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FROMPC\!ITDepartment\Нагрузка_2019_2020\УЧЕБНЫЕ ПЛАНЫ на 2019-2020уч.год\Магистры2018_6 курс-все, 5 курс-121, 126 спец\"/>
    </mc:Choice>
  </mc:AlternateContent>
  <bookViews>
    <workbookView xWindow="-15" yWindow="165" windowWidth="11955" windowHeight="3105" tabRatio="598" firstSheet="2" activeTab="2"/>
  </bookViews>
  <sheets>
    <sheet name="Довідник" sheetId="17" state="hidden" r:id="rId1"/>
    <sheet name="Основні дані" sheetId="12" state="hidden" r:id="rId2"/>
    <sheet name="Титул" sheetId="8" r:id="rId3"/>
    <sheet name="План НП" sheetId="10" r:id="rId4"/>
    <sheet name="Зміст" sheetId="11" state="hidden" r:id="rId5"/>
    <sheet name="Інструкція" sheetId="16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4" hidden="1">Зміст!$A$12:$P$72</definedName>
    <definedName name="_xlnm._FilterDatabase" localSheetId="3" hidden="1">'План НП'!$A$11:$V$79</definedName>
    <definedName name="_xlnm.Print_Titles" localSheetId="4">Зміст!$12:$12</definedName>
    <definedName name="_xlnm.Print_Titles" localSheetId="3">'План НП'!$11:$11</definedName>
    <definedName name="_xlnm.Print_Area" localSheetId="4">Зміст!$A$4:$O$76</definedName>
    <definedName name="_xlnm.Print_Area" localSheetId="5">Інструкція!$A$1:$Q$41</definedName>
    <definedName name="_xlnm.Print_Area" localSheetId="1">'Основні дані'!$A$1:$B$21</definedName>
    <definedName name="_xlnm.Print_Area" localSheetId="3">'План НП'!$A$1:$U$98</definedName>
    <definedName name="_xlnm.Print_Area" localSheetId="2">Титул!$A$1:$BA$38</definedName>
  </definedNames>
  <calcPr calcId="152511"/>
</workbook>
</file>

<file path=xl/calcChain.xml><?xml version="1.0" encoding="utf-8"?>
<calcChain xmlns="http://schemas.openxmlformats.org/spreadsheetml/2006/main">
  <c r="AV10" i="8" l="1"/>
  <c r="O57" i="11"/>
  <c r="N57" i="11"/>
  <c r="M57" i="11"/>
  <c r="C57" i="11"/>
  <c r="B57" i="11"/>
  <c r="A57" i="11"/>
  <c r="F56" i="10"/>
  <c r="G56" i="10"/>
  <c r="B33" i="11"/>
  <c r="O48" i="11"/>
  <c r="N48" i="11"/>
  <c r="M48" i="11"/>
  <c r="B48" i="11"/>
  <c r="A48" i="11"/>
  <c r="T47" i="10"/>
  <c r="S47" i="10"/>
  <c r="N59" i="11"/>
  <c r="M59" i="11"/>
  <c r="B59" i="11"/>
  <c r="A59" i="11"/>
  <c r="N58" i="11"/>
  <c r="M58" i="11"/>
  <c r="B58" i="11"/>
  <c r="A58" i="11"/>
  <c r="O56" i="11"/>
  <c r="N56" i="11"/>
  <c r="M56" i="11"/>
  <c r="B56" i="11"/>
  <c r="A56" i="11"/>
  <c r="S82" i="10"/>
  <c r="S81" i="10"/>
  <c r="F58" i="10"/>
  <c r="C59" i="11" s="1"/>
  <c r="G58" i="10"/>
  <c r="L58" i="10" s="1"/>
  <c r="H57" i="10"/>
  <c r="F57" i="10"/>
  <c r="G57" i="10"/>
  <c r="D58" i="11" s="1"/>
  <c r="F55" i="10"/>
  <c r="G55" i="10" s="1"/>
  <c r="D56" i="11" s="1"/>
  <c r="T36" i="8"/>
  <c r="P36" i="8"/>
  <c r="M36" i="8"/>
  <c r="C36" i="8"/>
  <c r="W36" i="8" s="1"/>
  <c r="W35" i="8"/>
  <c r="W34" i="8"/>
  <c r="C58" i="11"/>
  <c r="F15" i="10"/>
  <c r="G15" i="10" s="1"/>
  <c r="L15" i="10"/>
  <c r="F14" i="10"/>
  <c r="G14" i="10"/>
  <c r="L14" i="10" s="1"/>
  <c r="F13" i="10"/>
  <c r="H33" i="10"/>
  <c r="F33" i="10"/>
  <c r="G33" i="10" s="1"/>
  <c r="D34" i="11" s="1"/>
  <c r="H32" i="10"/>
  <c r="F32" i="10"/>
  <c r="G32" i="10"/>
  <c r="H31" i="10"/>
  <c r="F31" i="10"/>
  <c r="G31" i="10" s="1"/>
  <c r="F30" i="10"/>
  <c r="G30" i="10" s="1"/>
  <c r="L30" i="10" s="1"/>
  <c r="F74" i="10"/>
  <c r="G74" i="10"/>
  <c r="L74" i="10" s="1"/>
  <c r="H73" i="10"/>
  <c r="L73" i="10" s="1"/>
  <c r="F73" i="10"/>
  <c r="G73" i="10"/>
  <c r="D74" i="11" s="1"/>
  <c r="F72" i="10"/>
  <c r="G72" i="10"/>
  <c r="L72" i="10" s="1"/>
  <c r="F71" i="10"/>
  <c r="F70" i="10"/>
  <c r="G70" i="10"/>
  <c r="T69" i="10"/>
  <c r="S69" i="10"/>
  <c r="R69" i="10"/>
  <c r="Q69" i="10"/>
  <c r="P69" i="10"/>
  <c r="O69" i="10"/>
  <c r="N69" i="10"/>
  <c r="M69" i="10"/>
  <c r="M75" i="10" s="1"/>
  <c r="M76" i="10" s="1"/>
  <c r="K69" i="10"/>
  <c r="J69" i="10"/>
  <c r="I69" i="10"/>
  <c r="H69" i="10"/>
  <c r="H68" i="10"/>
  <c r="F68" i="10"/>
  <c r="G68" i="10" s="1"/>
  <c r="L68" i="10" s="1"/>
  <c r="H67" i="10"/>
  <c r="F67" i="10"/>
  <c r="G67" i="10"/>
  <c r="F65" i="10"/>
  <c r="G65" i="10"/>
  <c r="L65" i="10" s="1"/>
  <c r="F64" i="10"/>
  <c r="G64" i="10" s="1"/>
  <c r="L64" i="10" s="1"/>
  <c r="H63" i="10"/>
  <c r="F63" i="10"/>
  <c r="G63" i="10" s="1"/>
  <c r="L63" i="10" s="1"/>
  <c r="H62" i="10"/>
  <c r="L62" i="10" s="1"/>
  <c r="F62" i="10"/>
  <c r="G62" i="10"/>
  <c r="D63" i="11" s="1"/>
  <c r="H61" i="10"/>
  <c r="F61" i="10"/>
  <c r="G61" i="10" s="1"/>
  <c r="L61" i="10" s="1"/>
  <c r="H60" i="10"/>
  <c r="F60" i="10"/>
  <c r="G60" i="10" s="1"/>
  <c r="G59" i="10" s="1"/>
  <c r="D60" i="11" s="1"/>
  <c r="R59" i="10"/>
  <c r="Q59" i="10"/>
  <c r="P59" i="10"/>
  <c r="O59" i="10"/>
  <c r="N59" i="10"/>
  <c r="M59" i="10"/>
  <c r="K59" i="10"/>
  <c r="J59" i="10"/>
  <c r="I59" i="10"/>
  <c r="F54" i="10"/>
  <c r="G54" i="10"/>
  <c r="L54" i="10" s="1"/>
  <c r="F53" i="10"/>
  <c r="G53" i="10" s="1"/>
  <c r="L53" i="10" s="1"/>
  <c r="H52" i="10"/>
  <c r="F52" i="10"/>
  <c r="G52" i="10" s="1"/>
  <c r="L52" i="10" s="1"/>
  <c r="H51" i="10"/>
  <c r="L51" i="10" s="1"/>
  <c r="F51" i="10"/>
  <c r="G51" i="10"/>
  <c r="H50" i="10"/>
  <c r="F50" i="10"/>
  <c r="H49" i="10"/>
  <c r="F49" i="10"/>
  <c r="G49" i="10"/>
  <c r="R48" i="10"/>
  <c r="R47" i="10" s="1"/>
  <c r="Q48" i="10"/>
  <c r="Q47" i="10"/>
  <c r="P48" i="10"/>
  <c r="P47" i="10" s="1"/>
  <c r="O48" i="10"/>
  <c r="O47" i="10" s="1"/>
  <c r="N48" i="10"/>
  <c r="N47" i="10" s="1"/>
  <c r="M48" i="10"/>
  <c r="M47" i="10" s="1"/>
  <c r="K48" i="10"/>
  <c r="K47" i="10" s="1"/>
  <c r="J48" i="10"/>
  <c r="J47" i="10" s="1"/>
  <c r="I48" i="10"/>
  <c r="I47" i="10" s="1"/>
  <c r="H48" i="10"/>
  <c r="H42" i="10"/>
  <c r="F42" i="10"/>
  <c r="G42" i="10"/>
  <c r="H41" i="10"/>
  <c r="F41" i="10"/>
  <c r="G41" i="10" s="1"/>
  <c r="H40" i="10"/>
  <c r="F40" i="10"/>
  <c r="G40" i="10"/>
  <c r="H39" i="10"/>
  <c r="F39" i="10"/>
  <c r="G39" i="10" s="1"/>
  <c r="D40" i="11" s="1"/>
  <c r="H38" i="10"/>
  <c r="F38" i="10"/>
  <c r="G38" i="10"/>
  <c r="H37" i="10"/>
  <c r="F37" i="10"/>
  <c r="G37" i="10" s="1"/>
  <c r="H36" i="10"/>
  <c r="F36" i="10"/>
  <c r="G36" i="10"/>
  <c r="H35" i="10"/>
  <c r="F35" i="10"/>
  <c r="G35" i="10" s="1"/>
  <c r="D36" i="11" s="1"/>
  <c r="F29" i="10"/>
  <c r="G29" i="10" s="1"/>
  <c r="L29" i="10"/>
  <c r="F28" i="10"/>
  <c r="G28" i="10"/>
  <c r="L28" i="10" s="1"/>
  <c r="H27" i="10"/>
  <c r="F27" i="10"/>
  <c r="G27" i="10"/>
  <c r="H26" i="10"/>
  <c r="F26" i="10"/>
  <c r="G26" i="10" s="1"/>
  <c r="H25" i="10"/>
  <c r="F25" i="10"/>
  <c r="G25" i="10"/>
  <c r="T24" i="10"/>
  <c r="T23" i="10"/>
  <c r="S24" i="10"/>
  <c r="R24" i="10"/>
  <c r="R23" i="10" s="1"/>
  <c r="Q24" i="10"/>
  <c r="Q23" i="10" s="1"/>
  <c r="Q75" i="10" s="1"/>
  <c r="Q76" i="10" s="1"/>
  <c r="P24" i="10"/>
  <c r="P23" i="10"/>
  <c r="O24" i="10"/>
  <c r="N24" i="10"/>
  <c r="N23" i="10" s="1"/>
  <c r="N75" i="10" s="1"/>
  <c r="M24" i="10"/>
  <c r="M23" i="10" s="1"/>
  <c r="K24" i="10"/>
  <c r="K23" i="10"/>
  <c r="J24" i="10"/>
  <c r="I24" i="10"/>
  <c r="I23" i="10" s="1"/>
  <c r="F24" i="10"/>
  <c r="F23" i="10" s="1"/>
  <c r="S23" i="10"/>
  <c r="O23" i="10"/>
  <c r="J23" i="10"/>
  <c r="H22" i="10"/>
  <c r="F22" i="10"/>
  <c r="G22" i="10" s="1"/>
  <c r="H21" i="10"/>
  <c r="F21" i="10"/>
  <c r="G21" i="10"/>
  <c r="D22" i="11" s="1"/>
  <c r="H20" i="10"/>
  <c r="F20" i="10"/>
  <c r="G20" i="10" s="1"/>
  <c r="L20" i="10" s="1"/>
  <c r="H19" i="10"/>
  <c r="F19" i="10"/>
  <c r="G19" i="10"/>
  <c r="H18" i="10"/>
  <c r="F18" i="10"/>
  <c r="G18" i="10" s="1"/>
  <c r="H17" i="10"/>
  <c r="F17" i="10"/>
  <c r="G17" i="10"/>
  <c r="D18" i="11" s="1"/>
  <c r="T12" i="10"/>
  <c r="T75" i="10"/>
  <c r="S12" i="10"/>
  <c r="S75" i="10"/>
  <c r="S76" i="10" s="1"/>
  <c r="R12" i="10"/>
  <c r="Q12" i="10"/>
  <c r="P12" i="10"/>
  <c r="P75" i="10" s="1"/>
  <c r="O12" i="10"/>
  <c r="O75" i="10"/>
  <c r="O76" i="10" s="1"/>
  <c r="N12" i="10"/>
  <c r="M12" i="10"/>
  <c r="K12" i="10"/>
  <c r="K75" i="10" s="1"/>
  <c r="J12" i="10"/>
  <c r="I12" i="10"/>
  <c r="I75" i="10" s="1"/>
  <c r="A1" i="10"/>
  <c r="R75" i="10"/>
  <c r="L31" i="10"/>
  <c r="L33" i="10"/>
  <c r="L70" i="10"/>
  <c r="L18" i="10"/>
  <c r="L22" i="10"/>
  <c r="L26" i="10"/>
  <c r="L35" i="10"/>
  <c r="L37" i="10"/>
  <c r="L39" i="10"/>
  <c r="L41" i="10"/>
  <c r="L49" i="10"/>
  <c r="L60" i="10"/>
  <c r="L67" i="10"/>
  <c r="V64" i="10"/>
  <c r="V63" i="10"/>
  <c r="V62" i="10"/>
  <c r="V61" i="10"/>
  <c r="V60" i="10"/>
  <c r="V59" i="10"/>
  <c r="V53" i="10"/>
  <c r="V52" i="10"/>
  <c r="V51" i="10"/>
  <c r="V50" i="10"/>
  <c r="V49" i="10"/>
  <c r="C44" i="11"/>
  <c r="D44" i="11"/>
  <c r="B1" i="12"/>
  <c r="V24" i="10"/>
  <c r="V26" i="10"/>
  <c r="V28" i="10"/>
  <c r="V30" i="10"/>
  <c r="V32" i="10"/>
  <c r="V34" i="10"/>
  <c r="V36" i="10"/>
  <c r="V38" i="10"/>
  <c r="D54" i="11"/>
  <c r="D53" i="11"/>
  <c r="D52" i="11"/>
  <c r="D50" i="11"/>
  <c r="D47" i="11"/>
  <c r="D46" i="11"/>
  <c r="A5" i="11"/>
  <c r="B1" i="8"/>
  <c r="M8" i="11"/>
  <c r="D28" i="11"/>
  <c r="D30" i="11"/>
  <c r="D32" i="11"/>
  <c r="D33" i="11"/>
  <c r="D35" i="11"/>
  <c r="D37" i="11"/>
  <c r="D38" i="11"/>
  <c r="D39" i="11"/>
  <c r="D41" i="11"/>
  <c r="D42" i="11"/>
  <c r="D43" i="11"/>
  <c r="D55" i="11"/>
  <c r="D62" i="11"/>
  <c r="D64" i="11"/>
  <c r="D66" i="11"/>
  <c r="C8" i="11"/>
  <c r="AC9" i="8"/>
  <c r="M7" i="11" s="1"/>
  <c r="C14" i="11"/>
  <c r="AU9" i="8"/>
  <c r="N7" i="8"/>
  <c r="Y9" i="8"/>
  <c r="C75" i="11"/>
  <c r="C74" i="11"/>
  <c r="O24" i="11"/>
  <c r="O14" i="11"/>
  <c r="O34" i="11"/>
  <c r="O63" i="11"/>
  <c r="O45" i="11"/>
  <c r="O46" i="11"/>
  <c r="O47" i="11"/>
  <c r="O15" i="11"/>
  <c r="O16" i="11"/>
  <c r="C7" i="11"/>
  <c r="A46" i="11"/>
  <c r="B46" i="11"/>
  <c r="C46" i="11"/>
  <c r="M46" i="11"/>
  <c r="N46" i="11"/>
  <c r="A47" i="11"/>
  <c r="B47" i="11"/>
  <c r="C47" i="11"/>
  <c r="M47" i="11"/>
  <c r="N47" i="11"/>
  <c r="A49" i="11"/>
  <c r="B49" i="11"/>
  <c r="M49" i="11"/>
  <c r="N49" i="11"/>
  <c r="O49" i="11"/>
  <c r="A50" i="11"/>
  <c r="B50" i="11"/>
  <c r="C50" i="11"/>
  <c r="M50" i="11"/>
  <c r="N50" i="11"/>
  <c r="O50" i="11"/>
  <c r="A51" i="11"/>
  <c r="B51" i="11"/>
  <c r="M51" i="11"/>
  <c r="N51" i="11"/>
  <c r="O51" i="11"/>
  <c r="A52" i="11"/>
  <c r="B52" i="11"/>
  <c r="C52" i="11"/>
  <c r="M52" i="11"/>
  <c r="N52" i="11"/>
  <c r="O52" i="11"/>
  <c r="A53" i="11"/>
  <c r="B53" i="11"/>
  <c r="M53" i="11"/>
  <c r="N53" i="11"/>
  <c r="O53" i="11"/>
  <c r="A54" i="11"/>
  <c r="B54" i="11"/>
  <c r="C54" i="11"/>
  <c r="M54" i="11"/>
  <c r="N54" i="11"/>
  <c r="O54" i="11"/>
  <c r="A55" i="11"/>
  <c r="B55" i="11"/>
  <c r="C55" i="11"/>
  <c r="M55" i="11"/>
  <c r="N55" i="11"/>
  <c r="O55" i="11"/>
  <c r="A60" i="11"/>
  <c r="B60" i="11"/>
  <c r="M60" i="11"/>
  <c r="N60" i="11"/>
  <c r="O60" i="11"/>
  <c r="A61" i="11"/>
  <c r="B61" i="11"/>
  <c r="M61" i="11"/>
  <c r="N61" i="11"/>
  <c r="O61" i="11"/>
  <c r="A62" i="11"/>
  <c r="B62" i="11"/>
  <c r="M62" i="11"/>
  <c r="N62" i="11"/>
  <c r="O62" i="11"/>
  <c r="A63" i="11"/>
  <c r="B63" i="11"/>
  <c r="C63" i="11"/>
  <c r="M63" i="11"/>
  <c r="N63" i="11"/>
  <c r="A64" i="11"/>
  <c r="B64" i="11"/>
  <c r="C64" i="11"/>
  <c r="M64" i="11"/>
  <c r="N64" i="11"/>
  <c r="O64" i="11"/>
  <c r="A65" i="11"/>
  <c r="B65" i="11"/>
  <c r="C65" i="11"/>
  <c r="M65" i="11"/>
  <c r="N65" i="11"/>
  <c r="O65" i="11"/>
  <c r="A66" i="11"/>
  <c r="B66" i="11"/>
  <c r="C66" i="11"/>
  <c r="M66" i="11"/>
  <c r="N66" i="11"/>
  <c r="O66" i="11"/>
  <c r="A67" i="11"/>
  <c r="B67" i="11"/>
  <c r="C67" i="11"/>
  <c r="D67" i="11"/>
  <c r="M67" i="11"/>
  <c r="N67" i="11"/>
  <c r="O67" i="11"/>
  <c r="A68" i="11"/>
  <c r="B68" i="11"/>
  <c r="C68" i="11"/>
  <c r="D68" i="11"/>
  <c r="M68" i="11"/>
  <c r="N68" i="11"/>
  <c r="O68" i="11"/>
  <c r="A69" i="11"/>
  <c r="B69" i="11"/>
  <c r="C69" i="11"/>
  <c r="M69" i="11"/>
  <c r="N69" i="11"/>
  <c r="O69" i="11"/>
  <c r="V80" i="10"/>
  <c r="V16" i="10"/>
  <c r="V20" i="10"/>
  <c r="V40" i="10"/>
  <c r="V66" i="10"/>
  <c r="V68" i="10"/>
  <c r="V70" i="10"/>
  <c r="V72" i="10"/>
  <c r="V74" i="10"/>
  <c r="V76" i="10"/>
  <c r="V78" i="10"/>
  <c r="AE7" i="8"/>
  <c r="AC7" i="8"/>
  <c r="V12" i="10"/>
  <c r="A70" i="11"/>
  <c r="B70" i="11"/>
  <c r="M70" i="11"/>
  <c r="N70" i="11"/>
  <c r="A71" i="11"/>
  <c r="B71" i="11"/>
  <c r="C71" i="11"/>
  <c r="D71" i="11"/>
  <c r="M71" i="11"/>
  <c r="N71" i="11"/>
  <c r="O71" i="11"/>
  <c r="A72" i="11"/>
  <c r="B72" i="11"/>
  <c r="C72" i="11"/>
  <c r="M72" i="11"/>
  <c r="N72" i="11"/>
  <c r="O72" i="11"/>
  <c r="A73" i="11"/>
  <c r="B73" i="11"/>
  <c r="C73" i="11"/>
  <c r="M73" i="11"/>
  <c r="N73" i="11"/>
  <c r="O73" i="11"/>
  <c r="P73" i="11"/>
  <c r="A74" i="11"/>
  <c r="B74" i="11"/>
  <c r="M74" i="11"/>
  <c r="N74" i="11"/>
  <c r="P74" i="11"/>
  <c r="A75" i="11"/>
  <c r="B75" i="11"/>
  <c r="D75" i="11"/>
  <c r="M75" i="11"/>
  <c r="N75" i="11"/>
  <c r="P75" i="11"/>
  <c r="A76" i="11"/>
  <c r="B76" i="11"/>
  <c r="M76" i="11"/>
  <c r="N76" i="11"/>
  <c r="O76" i="11"/>
  <c r="B44" i="11"/>
  <c r="B13" i="11"/>
  <c r="BJ19" i="8"/>
  <c r="BH23" i="8"/>
  <c r="BF23" i="8"/>
  <c r="BH22" i="8"/>
  <c r="BF22" i="8" s="1"/>
  <c r="BH21" i="8"/>
  <c r="BF21" i="8"/>
  <c r="BH20" i="8"/>
  <c r="BC20" i="8" s="1"/>
  <c r="BG20" i="8" s="1"/>
  <c r="BI19" i="8"/>
  <c r="BH19" i="8"/>
  <c r="BE19" i="8" s="1"/>
  <c r="BH18" i="8"/>
  <c r="BF18" i="8" s="1"/>
  <c r="BE18" i="8"/>
  <c r="BD23" i="8"/>
  <c r="BC23" i="8"/>
  <c r="BG23" i="8" s="1"/>
  <c r="BD21" i="8"/>
  <c r="BC21" i="8"/>
  <c r="BG21" i="8" s="1"/>
  <c r="BD20" i="8"/>
  <c r="C45" i="11"/>
  <c r="C15" i="11"/>
  <c r="C16" i="11"/>
  <c r="C17" i="11"/>
  <c r="C18" i="11"/>
  <c r="C19" i="11"/>
  <c r="C20" i="11"/>
  <c r="C22" i="11"/>
  <c r="C23" i="11"/>
  <c r="C27" i="11"/>
  <c r="C29" i="11"/>
  <c r="C31" i="11"/>
  <c r="C33" i="11"/>
  <c r="C35" i="11"/>
  <c r="C37" i="11"/>
  <c r="C39" i="11"/>
  <c r="C41" i="11"/>
  <c r="C43" i="11"/>
  <c r="P14" i="11"/>
  <c r="P16" i="11"/>
  <c r="P18" i="11"/>
  <c r="P20" i="11"/>
  <c r="P22" i="11"/>
  <c r="P24" i="11"/>
  <c r="P26" i="11"/>
  <c r="P28" i="11"/>
  <c r="P30" i="11"/>
  <c r="P32" i="11"/>
  <c r="P34" i="11"/>
  <c r="P36" i="11"/>
  <c r="P38" i="11"/>
  <c r="P40" i="11"/>
  <c r="P42" i="11"/>
  <c r="P44" i="11"/>
  <c r="P46" i="11"/>
  <c r="P49" i="11"/>
  <c r="P51" i="11"/>
  <c r="P53" i="11"/>
  <c r="P55" i="11"/>
  <c r="P61" i="11"/>
  <c r="P63" i="11"/>
  <c r="P65" i="11"/>
  <c r="P67" i="11"/>
  <c r="P69" i="11"/>
  <c r="O17" i="11"/>
  <c r="O18" i="11"/>
  <c r="O19" i="11"/>
  <c r="O20" i="11"/>
  <c r="O21" i="11"/>
  <c r="O22" i="11"/>
  <c r="O23" i="11"/>
  <c r="O25" i="11"/>
  <c r="O26" i="11"/>
  <c r="O27" i="11"/>
  <c r="O28" i="11"/>
  <c r="O29" i="11"/>
  <c r="O30" i="11"/>
  <c r="O31" i="11"/>
  <c r="O32" i="11"/>
  <c r="O33" i="11"/>
  <c r="O35" i="11"/>
  <c r="O36" i="11"/>
  <c r="O37" i="11"/>
  <c r="O38" i="11"/>
  <c r="O39" i="11"/>
  <c r="O40" i="11"/>
  <c r="O41" i="11"/>
  <c r="O42" i="11"/>
  <c r="O43" i="11"/>
  <c r="B35" i="11"/>
  <c r="M35" i="11"/>
  <c r="N35" i="11"/>
  <c r="B36" i="11"/>
  <c r="M36" i="11"/>
  <c r="N36" i="11"/>
  <c r="B37" i="11"/>
  <c r="M37" i="11"/>
  <c r="N37" i="11"/>
  <c r="B38" i="11"/>
  <c r="M38" i="11"/>
  <c r="N38" i="11"/>
  <c r="B39" i="11"/>
  <c r="M39" i="11"/>
  <c r="N39" i="11"/>
  <c r="B40" i="11"/>
  <c r="M40" i="11"/>
  <c r="N40" i="11"/>
  <c r="B41" i="11"/>
  <c r="M41" i="11"/>
  <c r="N41" i="11"/>
  <c r="B42" i="11"/>
  <c r="M42" i="11"/>
  <c r="N42" i="11"/>
  <c r="B43" i="11"/>
  <c r="M43" i="11"/>
  <c r="N43" i="11"/>
  <c r="A35" i="11"/>
  <c r="A36" i="11"/>
  <c r="A37" i="11"/>
  <c r="A38" i="11"/>
  <c r="A39" i="11"/>
  <c r="A40" i="11"/>
  <c r="A41" i="11"/>
  <c r="A42" i="11"/>
  <c r="A43" i="11"/>
  <c r="D15" i="11"/>
  <c r="M15" i="11"/>
  <c r="N15" i="11"/>
  <c r="D16" i="11"/>
  <c r="M16" i="11"/>
  <c r="N16" i="11"/>
  <c r="D17" i="11"/>
  <c r="M17" i="11"/>
  <c r="N17" i="11"/>
  <c r="M18" i="11"/>
  <c r="N18" i="11"/>
  <c r="D19" i="11"/>
  <c r="M19" i="11"/>
  <c r="N19" i="11"/>
  <c r="D20" i="11"/>
  <c r="M20" i="11"/>
  <c r="N20" i="11"/>
  <c r="D21" i="11"/>
  <c r="M21" i="11"/>
  <c r="N21" i="11"/>
  <c r="M22" i="11"/>
  <c r="N22" i="11"/>
  <c r="D23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M14" i="11"/>
  <c r="A45" i="11"/>
  <c r="A44" i="11"/>
  <c r="A34" i="11"/>
  <c r="A13" i="11"/>
  <c r="U12" i="8"/>
  <c r="AS1" i="8"/>
  <c r="N45" i="11"/>
  <c r="M45" i="11"/>
  <c r="N34" i="11"/>
  <c r="M34" i="11"/>
  <c r="N14" i="11"/>
  <c r="B45" i="11"/>
  <c r="B34" i="11"/>
  <c r="B17" i="11"/>
  <c r="B16" i="11"/>
  <c r="B15" i="11"/>
  <c r="L44" i="11"/>
  <c r="K44" i="11"/>
  <c r="J44" i="11"/>
  <c r="I44" i="11"/>
  <c r="H44" i="11"/>
  <c r="G44" i="11"/>
  <c r="F44" i="11"/>
  <c r="E44" i="11"/>
  <c r="C17" i="8"/>
  <c r="D17" i="8" s="1"/>
  <c r="E17" i="8" s="1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Z17" i="8" s="1"/>
  <c r="AA17" i="8" s="1"/>
  <c r="AB17" i="8" s="1"/>
  <c r="AC17" i="8" s="1"/>
  <c r="AD17" i="8" s="1"/>
  <c r="AE17" i="8" s="1"/>
  <c r="AF17" i="8" s="1"/>
  <c r="AG17" i="8" s="1"/>
  <c r="AH17" i="8" s="1"/>
  <c r="AI17" i="8" s="1"/>
  <c r="AJ17" i="8" s="1"/>
  <c r="AK17" i="8" s="1"/>
  <c r="AL17" i="8" s="1"/>
  <c r="AM17" i="8" s="1"/>
  <c r="AN17" i="8" s="1"/>
  <c r="AO17" i="8" s="1"/>
  <c r="AP17" i="8" s="1"/>
  <c r="AQ17" i="8" s="1"/>
  <c r="AR17" i="8" s="1"/>
  <c r="AS17" i="8" s="1"/>
  <c r="AT17" i="8" s="1"/>
  <c r="AU17" i="8" s="1"/>
  <c r="AV17" i="8" s="1"/>
  <c r="AW17" i="8" s="1"/>
  <c r="AX17" i="8" s="1"/>
  <c r="AY17" i="8" s="1"/>
  <c r="AZ17" i="8" s="1"/>
  <c r="BA17" i="8" s="1"/>
  <c r="BE20" i="8"/>
  <c r="BF19" i="8"/>
  <c r="V13" i="10"/>
  <c r="V15" i="10"/>
  <c r="V17" i="10"/>
  <c r="V19" i="10"/>
  <c r="V21" i="10"/>
  <c r="V41" i="10"/>
  <c r="C4" i="11"/>
  <c r="P13" i="11"/>
  <c r="P68" i="11"/>
  <c r="P66" i="11"/>
  <c r="P64" i="11"/>
  <c r="P62" i="11"/>
  <c r="P60" i="11"/>
  <c r="P54" i="11"/>
  <c r="P52" i="11"/>
  <c r="P50" i="11"/>
  <c r="P47" i="11"/>
  <c r="P45" i="11"/>
  <c r="P43" i="11"/>
  <c r="P41" i="11"/>
  <c r="P39" i="11"/>
  <c r="P37" i="11"/>
  <c r="P35" i="11"/>
  <c r="P33" i="11"/>
  <c r="P31" i="11"/>
  <c r="P29" i="11"/>
  <c r="P27" i="11"/>
  <c r="P25" i="11"/>
  <c r="P23" i="11"/>
  <c r="P21" i="11"/>
  <c r="P19" i="11"/>
  <c r="P17" i="11"/>
  <c r="P15" i="11"/>
  <c r="C42" i="11"/>
  <c r="C38" i="11"/>
  <c r="C34" i="11"/>
  <c r="C32" i="11"/>
  <c r="C30" i="11"/>
  <c r="C28" i="11"/>
  <c r="C26" i="11"/>
  <c r="BC19" i="8"/>
  <c r="P72" i="11"/>
  <c r="P71" i="11"/>
  <c r="P70" i="11"/>
  <c r="BF20" i="8"/>
  <c r="P76" i="11"/>
  <c r="V79" i="10"/>
  <c r="V77" i="10"/>
  <c r="V73" i="10"/>
  <c r="V71" i="10"/>
  <c r="V69" i="10"/>
  <c r="V67" i="10"/>
  <c r="V65" i="10"/>
  <c r="V42" i="10"/>
  <c r="V22" i="10"/>
  <c r="V18" i="10"/>
  <c r="V14" i="10"/>
  <c r="D26" i="11"/>
  <c r="C53" i="11"/>
  <c r="D27" i="11"/>
  <c r="BE21" i="8"/>
  <c r="BE23" i="8"/>
  <c r="D45" i="11"/>
  <c r="BD18" i="8"/>
  <c r="V75" i="10"/>
  <c r="P1" i="10"/>
  <c r="V39" i="10"/>
  <c r="V37" i="10"/>
  <c r="V35" i="10"/>
  <c r="V33" i="10"/>
  <c r="V31" i="10"/>
  <c r="V29" i="10"/>
  <c r="V27" i="10"/>
  <c r="V25" i="10"/>
  <c r="V23" i="10"/>
  <c r="C24" i="11"/>
  <c r="V43" i="10"/>
  <c r="V44" i="10"/>
  <c r="V45" i="10"/>
  <c r="V46" i="10"/>
  <c r="V48" i="10"/>
  <c r="V54" i="10"/>
  <c r="L17" i="10" l="1"/>
  <c r="L21" i="10"/>
  <c r="H24" i="10"/>
  <c r="H23" i="10" s="1"/>
  <c r="L25" i="10"/>
  <c r="L36" i="10"/>
  <c r="L40" i="10"/>
  <c r="H47" i="10"/>
  <c r="G50" i="10"/>
  <c r="F48" i="10"/>
  <c r="C56" i="11"/>
  <c r="D59" i="11"/>
  <c r="D61" i="11"/>
  <c r="C25" i="11"/>
  <c r="D65" i="11"/>
  <c r="D73" i="11"/>
  <c r="BC22" i="8"/>
  <c r="C36" i="11"/>
  <c r="C40" i="11"/>
  <c r="BD19" i="8"/>
  <c r="BG19" i="8" s="1"/>
  <c r="BE22" i="8"/>
  <c r="BE16" i="8" s="1"/>
  <c r="D31" i="11"/>
  <c r="C21" i="11"/>
  <c r="BC18" i="8"/>
  <c r="BD22" i="8"/>
  <c r="D69" i="11"/>
  <c r="C62" i="11"/>
  <c r="C61" i="11"/>
  <c r="C51" i="11"/>
  <c r="D29" i="11"/>
  <c r="H12" i="10"/>
  <c r="H75" i="10" s="1"/>
  <c r="J75" i="10"/>
  <c r="L19" i="10"/>
  <c r="G24" i="10"/>
  <c r="L27" i="10"/>
  <c r="L38" i="10"/>
  <c r="L42" i="10"/>
  <c r="G48" i="10"/>
  <c r="F59" i="10"/>
  <c r="C60" i="11" s="1"/>
  <c r="H59" i="10"/>
  <c r="L59" i="10" s="1"/>
  <c r="G71" i="10"/>
  <c r="F69" i="10"/>
  <c r="C70" i="11" s="1"/>
  <c r="L32" i="10"/>
  <c r="G13" i="10"/>
  <c r="F12" i="10"/>
  <c r="L55" i="10"/>
  <c r="L57" i="10"/>
  <c r="D57" i="11"/>
  <c r="L56" i="10"/>
  <c r="BG18" i="8" l="1"/>
  <c r="BC16" i="8"/>
  <c r="BC15" i="8" s="1"/>
  <c r="F47" i="10"/>
  <c r="C48" i="11" s="1"/>
  <c r="C49" i="11"/>
  <c r="L24" i="10"/>
  <c r="L23" i="10" s="1"/>
  <c r="G12" i="10"/>
  <c r="L13" i="10"/>
  <c r="L12" i="10" s="1"/>
  <c r="D14" i="11"/>
  <c r="G47" i="10"/>
  <c r="D48" i="11" s="1"/>
  <c r="D49" i="11"/>
  <c r="G23" i="10"/>
  <c r="D24" i="11" s="1"/>
  <c r="D25" i="11"/>
  <c r="C13" i="11"/>
  <c r="F75" i="10"/>
  <c r="C76" i="11" s="1"/>
  <c r="D72" i="11"/>
  <c r="L71" i="10"/>
  <c r="L69" i="10" s="1"/>
  <c r="BG22" i="8"/>
  <c r="L50" i="10"/>
  <c r="D51" i="11"/>
  <c r="L48" i="10"/>
  <c r="L47" i="10" s="1"/>
  <c r="G69" i="10"/>
  <c r="D70" i="11" s="1"/>
  <c r="D13" i="11" l="1"/>
  <c r="G75" i="10"/>
  <c r="D76" i="11" s="1"/>
  <c r="L75" i="10"/>
</calcChain>
</file>

<file path=xl/comments1.xml><?xml version="1.0" encoding="utf-8"?>
<comments xmlns="http://schemas.openxmlformats.org/spreadsheetml/2006/main">
  <authors>
    <author>alla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  <charset val="204"/>
          </rPr>
          <t xml:space="preserve">номера подряд: факультет, кафедра, спеціальність, спеціалізація, "М.оп".xls 
приклад:
</t>
        </r>
        <r>
          <rPr>
            <b/>
            <sz val="12"/>
            <color indexed="10"/>
            <rFont val="Tahoma"/>
            <family val="2"/>
            <charset val="204"/>
          </rPr>
          <t>180181141141.01М.оп</t>
        </r>
        <r>
          <rPr>
            <b/>
            <sz val="12"/>
            <color indexed="81"/>
            <rFont val="Tahoma"/>
            <family val="2"/>
            <charset val="204"/>
          </rPr>
          <t>.xls</t>
        </r>
      </text>
    </comment>
    <comment ref="B2" authorId="0" shapeId="0">
      <text>
        <r>
          <rPr>
            <b/>
            <sz val="16"/>
            <color indexed="81"/>
            <rFont val="Tahoma"/>
            <family val="2"/>
            <charset val="204"/>
          </rPr>
          <t>форма навчання: денна, заочна, дистанційна</t>
        </r>
      </text>
    </comment>
    <comment ref="B3" authorId="0" shapeId="0">
      <text>
        <r>
          <rPr>
            <b/>
            <sz val="14"/>
            <color indexed="81"/>
            <rFont val="Tahoma"/>
            <family val="2"/>
            <charset val="204"/>
          </rPr>
          <t>шифр факультету (см. Довідник)</t>
        </r>
      </text>
    </comment>
    <comment ref="B4" authorId="0" shapeId="0">
      <text>
        <r>
          <rPr>
            <b/>
            <sz val="16"/>
            <color indexed="81"/>
            <rFont val="Tahoma"/>
            <family val="2"/>
            <charset val="204"/>
          </rPr>
          <t>факультет (см. Довідник)</t>
        </r>
      </text>
    </comment>
    <comment ref="B5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шифр кафедри (см. Довідник) </t>
        </r>
      </text>
    </comment>
    <comment ref="B6" authorId="0" shapeId="0">
      <text>
        <r>
          <rPr>
            <sz val="18"/>
            <color indexed="81"/>
            <rFont val="Tahoma"/>
            <family val="2"/>
            <charset val="204"/>
          </rPr>
          <t>кафедра (см. Довідник)</t>
        </r>
      </text>
    </comment>
    <comment ref="B16" authorId="0" shapeId="0">
      <text>
        <r>
          <rPr>
            <b/>
            <sz val="16"/>
            <color indexed="81"/>
            <rFont val="Tahoma"/>
            <family val="2"/>
            <charset val="204"/>
          </rPr>
          <t>рік</t>
        </r>
      </text>
    </comment>
  </commentList>
</comments>
</file>

<file path=xl/sharedStrings.xml><?xml version="1.0" encoding="utf-8"?>
<sst xmlns="http://schemas.openxmlformats.org/spreadsheetml/2006/main" count="545" uniqueCount="395">
  <si>
    <t>Т</t>
  </si>
  <si>
    <t>сум</t>
  </si>
  <si>
    <t>Т теор.навчання</t>
  </si>
  <si>
    <t>буквы укр</t>
  </si>
  <si>
    <t>Сокол Є.І.</t>
  </si>
  <si>
    <t>ЗАТВЕРДЖУЮ</t>
  </si>
  <si>
    <t>Всього</t>
  </si>
  <si>
    <t xml:space="preserve">Форма навчання 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</si>
  <si>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</si>
  <si>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</si>
  <si>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</si>
  <si>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</si>
  <si>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</si>
  <si>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</si>
  <si>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</si>
  <si>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</si>
  <si>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</si>
  <si>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</si>
  <si>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</si>
  <si>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</si>
  <si>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</si>
  <si>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</si>
  <si>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</si>
  <si>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І. Графік навчального процесу</t>
  </si>
  <si>
    <t>Позначення:</t>
  </si>
  <si>
    <t>Канікули</t>
  </si>
  <si>
    <t>К</t>
  </si>
  <si>
    <t>П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</si>
  <si>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</si>
  <si>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</si>
  <si>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</si>
  <si>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</si>
  <si>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</si>
  <si>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</si>
  <si>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</si>
  <si>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</si>
  <si>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</si>
  <si>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</si>
  <si>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</si>
  <si>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</si>
  <si>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</si>
  <si>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</si>
  <si>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</si>
  <si>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</si>
  <si>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</si>
  <si>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</si>
  <si>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</si>
  <si>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</si>
  <si>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</si>
  <si>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</si>
  <si>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</si>
  <si>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</si>
  <si>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</si>
  <si>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</si>
  <si>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</si>
  <si>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</si>
  <si>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</si>
  <si>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Екзаменаційна сесія</t>
  </si>
  <si>
    <t>Дипломний проект</t>
  </si>
  <si>
    <t>Виконання дипломного проекту (роботи)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</si>
  <si>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</si>
  <si>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</si>
  <si>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</si>
  <si>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</si>
  <si>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</si>
  <si>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</si>
  <si>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</si>
  <si>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</si>
  <si>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</si>
  <si>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</si>
  <si>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</si>
  <si>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</si>
  <si>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</si>
  <si>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</si>
  <si>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</si>
  <si>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</si>
  <si>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</si>
  <si>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</si>
  <si>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</si>
  <si>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</si>
  <si>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</si>
  <si>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</si>
  <si>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</si>
  <si>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</si>
  <si>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</si>
  <si>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</si>
  <si>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</si>
  <si>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</si>
  <si>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</si>
  <si>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</si>
  <si>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</si>
  <si>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</si>
  <si>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</si>
  <si>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Шифр факультету</t>
  </si>
  <si>
    <t>Назва факультету</t>
  </si>
  <si>
    <t>Шифр кафедри</t>
  </si>
  <si>
    <t>Назва кафедри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</si>
  <si>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</si>
  <si>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</si>
  <si>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</si>
  <si>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</si>
  <si>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</si>
  <si>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</si>
  <si>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Атестація</t>
  </si>
  <si>
    <r>
      <t xml:space="preserve">Починати формування навчального плану необхідно з заповнення </t>
    </r>
    <r>
      <rPr>
        <u/>
        <sz val="12"/>
        <rFont val="Times New Roman"/>
        <family val="1"/>
        <charset val="204"/>
      </rPr>
      <t>другого рядка</t>
    </r>
    <r>
      <rPr>
        <sz val="12"/>
        <rFont val="Times New Roman"/>
        <family val="1"/>
        <charset val="204"/>
      </rPr>
      <t xml:space="preserve"> листа «Основні дані» , а саме: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</si>
  <si>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</si>
  <si>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</si>
  <si>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  <charset val="204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</si>
  <si>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</si>
  <si>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</si>
  <si>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</si>
  <si>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</si>
  <si>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</si>
  <si>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</si>
  <si>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  <charset val="204"/>
      </rPr>
      <t>номер</t>
    </r>
    <r>
      <rPr>
        <sz val="12"/>
        <rFont val="Times New Roman"/>
        <family val="1"/>
        <charset val="204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</si>
  <si>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</si>
  <si>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  <charset val="204"/>
      </rPr>
      <t>за тиждень</t>
    </r>
    <r>
      <rPr>
        <sz val="12"/>
        <rFont val="Times New Roman"/>
        <family val="1"/>
        <charset val="204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</si>
  <si>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</si>
  <si>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</si>
  <si>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</si>
  <si>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</si>
  <si>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</si>
  <si>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</si>
  <si>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</si>
  <si>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</si>
  <si>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</si>
  <si>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</si>
  <si>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</si>
  <si>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</si>
  <si>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</si>
  <si>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</si>
  <si>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</si>
  <si>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</si>
  <si>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Це можливо зробити  за допомогою фільтра у ячейці В11 стовбця № 2 "Назва навчальної дисципліни" вибрати "НЕ ПУСТЫЕ", або власноручно приховати!</t>
  </si>
  <si>
    <r>
      <t xml:space="preserve">        </t>
    </r>
    <r>
      <rPr>
        <b/>
        <i/>
        <sz val="12"/>
        <color indexed="12"/>
        <rFont val="Times New Roman"/>
        <family val="1"/>
        <charset val="204"/>
      </rPr>
      <t>Рядки, які залишилися незаповненими у «Плані НП», потрібно прибрати не видаляючи , а приховуючи їх! ДЛЯ ЦЬОГО:</t>
    </r>
  </si>
  <si>
    <r>
      <t xml:space="preserve">        </t>
    </r>
    <r>
      <rPr>
        <b/>
        <i/>
        <sz val="12"/>
        <color indexed="12"/>
        <rFont val="Times New Roman"/>
        <family val="1"/>
        <charset val="204"/>
      </rPr>
      <t>Рядки, які залишилися незаповненими у  «Змісті», потрібно прибрати не видаляючи , а приховуючи їх! ДЛЯ ЦЬОГО:</t>
    </r>
  </si>
  <si>
    <t>Це можливо зробити  за допомогою фільтра у ячейці В8 стовбця № 2 "Назва дисципліни" вибрати "НЕ ПУСТЫЕ", або власноручно приховати!</t>
  </si>
  <si>
    <t>5 курс</t>
  </si>
  <si>
    <t>6 курс</t>
  </si>
  <si>
    <t>нд</t>
  </si>
  <si>
    <t>ат</t>
  </si>
  <si>
    <t>№ пп</t>
  </si>
  <si>
    <t>Назва спеціальності</t>
  </si>
  <si>
    <t>Рівень вищої освіти: </t>
  </si>
  <si>
    <t>ЗП 1</t>
  </si>
  <si>
    <t>ЗП 2</t>
  </si>
  <si>
    <t>ЗП 3</t>
  </si>
  <si>
    <t>ЗП 5</t>
  </si>
  <si>
    <t>ЗП 6</t>
  </si>
  <si>
    <t>ЗП 7</t>
  </si>
  <si>
    <t>ЗП 8</t>
  </si>
  <si>
    <t>ЗП 9</t>
  </si>
  <si>
    <t>ЗП 10</t>
  </si>
  <si>
    <t xml:space="preserve">Кількість дисциплін у семестрі </t>
  </si>
  <si>
    <t>11</t>
  </si>
  <si>
    <t>(освітній рівень)</t>
  </si>
  <si>
    <t>за спеціальністю</t>
  </si>
  <si>
    <t xml:space="preserve">При цьому сума кредитів ЕCTS повинна дорівнювати 30 за кожний семестр. </t>
  </si>
  <si>
    <t>Шифр спеціальності</t>
  </si>
  <si>
    <t>Затверджено Вченою радою НТУ "ХПІ"</t>
  </si>
  <si>
    <t>протокол №_________  від ________201__р.</t>
  </si>
  <si>
    <t>Проректор з науково-педагогічної роботи</t>
  </si>
  <si>
    <t>за спеціалізацією</t>
  </si>
  <si>
    <t>Цикл загальної підготовки</t>
  </si>
  <si>
    <t>Цикл професійної підготовки</t>
  </si>
  <si>
    <t>в галузі знань</t>
  </si>
  <si>
    <t>Професійна підготовка за спеціальністю</t>
  </si>
  <si>
    <t>2.1</t>
  </si>
  <si>
    <t>ПП1</t>
  </si>
  <si>
    <t>ПП2</t>
  </si>
  <si>
    <t>ПП3</t>
  </si>
  <si>
    <t>ПП4</t>
  </si>
  <si>
    <t>ПП5</t>
  </si>
  <si>
    <t>ПП7</t>
  </si>
  <si>
    <t>ПП8</t>
  </si>
  <si>
    <t>ПП9</t>
  </si>
  <si>
    <t>ПП10</t>
  </si>
  <si>
    <t>ПП11</t>
  </si>
  <si>
    <t>ПП12</t>
  </si>
  <si>
    <t>ПП13</t>
  </si>
  <si>
    <t>ПП14</t>
  </si>
  <si>
    <t>ПП15</t>
  </si>
  <si>
    <t>ПП16</t>
  </si>
  <si>
    <t>ПП17</t>
  </si>
  <si>
    <t>ПП18</t>
  </si>
  <si>
    <t>ПС19</t>
  </si>
  <si>
    <t>ПС20</t>
  </si>
  <si>
    <t>Форма : плани МАГІСТР</t>
  </si>
  <si>
    <t>освітньо-професійний</t>
  </si>
  <si>
    <t>Шифр спеціалізації</t>
  </si>
  <si>
    <t>Назва спеціалізації</t>
  </si>
  <si>
    <t>другого (магістерського) рівня</t>
  </si>
  <si>
    <t>освітнього ступеня бакалавр</t>
  </si>
  <si>
    <t xml:space="preserve">Кваліфікація  </t>
  </si>
  <si>
    <t>321</t>
  </si>
  <si>
    <t>320</t>
  </si>
  <si>
    <t>12</t>
  </si>
  <si>
    <t>Інформаційні технології</t>
  </si>
  <si>
    <t>Програмної інженерії та інформаційних технологій управління</t>
  </si>
  <si>
    <t>КОМП'ЮТЕРНИХ НАУК І ПРОГРАМНОЇ ІНЖЕНЕРІЇ</t>
  </si>
  <si>
    <t>9</t>
  </si>
  <si>
    <t>10</t>
  </si>
  <si>
    <t>Інтелектуальна власність</t>
  </si>
  <si>
    <t>НДР</t>
  </si>
  <si>
    <t>9-11</t>
  </si>
  <si>
    <t>Білова (050) 323-86-68</t>
  </si>
  <si>
    <t>122</t>
  </si>
  <si>
    <t>Комп'ютерні науки</t>
  </si>
  <si>
    <t>2018</t>
  </si>
  <si>
    <t>магістр з комп'ютерних наук</t>
  </si>
  <si>
    <t>Стандарти та методології управління IT-проектами</t>
  </si>
  <si>
    <t>Методи оцінювання трудомісткості IT-проектів</t>
  </si>
  <si>
    <t>Управління якістю в IT-проектах</t>
  </si>
  <si>
    <t>Імітаційне моделювання та аналіз бізнес-систем і процесів</t>
  </si>
  <si>
    <t>Додаткові розділи управління ІТ-проектами</t>
  </si>
  <si>
    <t>Вступ до бізнес-аналітики</t>
  </si>
  <si>
    <t>Аналіз і управління вимогами до програмного забезпечення</t>
  </si>
  <si>
    <t>Методи і моделі управління сучасними бізнес-системами</t>
  </si>
  <si>
    <t>Інжиніринг і реінжинірг бізнес-систем</t>
  </si>
  <si>
    <t>Аналіз даних і ВІ-технології</t>
  </si>
  <si>
    <t>Хмарні обчислення</t>
  </si>
  <si>
    <t>Вступ до управління ІТ-проектами</t>
  </si>
  <si>
    <t>Планування, виконання і завершення ІТ-проектів</t>
  </si>
  <si>
    <t>Формування та розвиток команд ІТ-проектів</t>
  </si>
  <si>
    <t>Управління ризиками ІТ-проектів</t>
  </si>
  <si>
    <t>Управління ІТ-стартапами</t>
  </si>
  <si>
    <t>Інформаційна безпека</t>
  </si>
  <si>
    <t>"___"_______________ 2018 р.</t>
  </si>
  <si>
    <t>3</t>
  </si>
  <si>
    <t>Дисципліни вільного вибору</t>
  </si>
  <si>
    <t>Безпека праці та професійної діяльності</t>
  </si>
  <si>
    <t>Організація виробництва та маркетинг</t>
  </si>
  <si>
    <t>____________ Р.П. Мигущенко</t>
  </si>
  <si>
    <t>____________ М.Д. Годлевський</t>
  </si>
  <si>
    <t>____________ М.М. Малько</t>
  </si>
  <si>
    <t>ППс 7</t>
  </si>
  <si>
    <t>Разом</t>
  </si>
  <si>
    <t>Голова науково-методичної комісії зі спеціальності 122 Комп'ютерні науки</t>
  </si>
  <si>
    <t>Блок дисциплін 01 "Бізнес-аналітика програмної інженерії"</t>
  </si>
  <si>
    <t>Декан факультету комп'ютерних наук та програмної інженерії</t>
  </si>
  <si>
    <t>3.1</t>
  </si>
  <si>
    <t>Англійська мова для наукових цілей (частина 1)</t>
  </si>
  <si>
    <t>Англійська мова для наукових цілей (частина 3)</t>
  </si>
  <si>
    <t>Моделі та методи підтримки прийняття рішень (наукова школа кафедри)</t>
  </si>
  <si>
    <t>В 1.1</t>
  </si>
  <si>
    <t>В 1.2</t>
  </si>
  <si>
    <t>В 1.3</t>
  </si>
  <si>
    <t>В 1.4</t>
  </si>
  <si>
    <t>В 1.5</t>
  </si>
  <si>
    <t>В 1.6</t>
  </si>
  <si>
    <t>В 2.1</t>
  </si>
  <si>
    <t>В 2.2</t>
  </si>
  <si>
    <t>В 2.3</t>
  </si>
  <si>
    <t>В 2.4</t>
  </si>
  <si>
    <t>В 2.5</t>
  </si>
  <si>
    <t>В 2.6</t>
  </si>
  <si>
    <t>НАВЧАЛЬНИЙ ПЛАН</t>
  </si>
  <si>
    <t>III. Практика</t>
  </si>
  <si>
    <t>IV. Атестація</t>
  </si>
  <si>
    <t>Вид практики</t>
  </si>
  <si>
    <t>Тривалість      (у тижнях)</t>
  </si>
  <si>
    <t>Семестр</t>
  </si>
  <si>
    <t>Заходи</t>
  </si>
  <si>
    <t>Кількість кредитів ECTS</t>
  </si>
  <si>
    <t>1. Дипломне проектування</t>
  </si>
  <si>
    <t>2. Форми атестації</t>
  </si>
  <si>
    <t>- захист дипломного проекту</t>
  </si>
  <si>
    <t>- екзамени</t>
  </si>
  <si>
    <t>Кількість дисциплін у семестрі - блок 1</t>
  </si>
  <si>
    <t>Кількість дисциплін у семестрі - блок 2</t>
  </si>
  <si>
    <t>Завідувач кафедри ПІІТУ</t>
  </si>
  <si>
    <t xml:space="preserve">____________Д.В. Бреславський </t>
  </si>
  <si>
    <t>Дисципліни вільного вибору професійної підготовки за блоками</t>
  </si>
  <si>
    <t>3.1.1</t>
  </si>
  <si>
    <t>3.1.2</t>
  </si>
  <si>
    <t>Професійна</t>
  </si>
  <si>
    <t>Англійська мова для наукових цілей (частина 2)</t>
  </si>
  <si>
    <t>Блок дисциплін 02: "Управління проектами програмної інженерії"</t>
  </si>
  <si>
    <t>Форма МоП1-18</t>
  </si>
  <si>
    <t>шифр інстуту (факультету);</t>
  </si>
  <si>
    <t>назва інстуту (факультету);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</si>
  <si>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</si>
  <si>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</si>
  <si>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</si>
  <si>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</si>
  <si>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</si>
  <si>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</si>
  <si>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</si>
  <si>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 xml:space="preserve">З шифра інституту (факультету), 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</si>
  <si>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інстуту (факультету) і кафедр можна звірити з «Довідником» (перший лист електронної форми навчального плану).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</si>
  <si>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</si>
  <si>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</si>
  <si>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</si>
  <si>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</si>
  <si>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</si>
  <si>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</si>
  <si>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</si>
  <si>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</si>
  <si>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</si>
  <si>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</si>
  <si>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</si>
  <si>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</si>
  <si>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</si>
  <si>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Електричні станції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</si>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</sst>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6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</font>
    <font>
      <b/>
      <sz val="18"/>
      <name val="Arial"/>
      <family val="2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22"/>
      <name val="Arial"/>
      <family val="2"/>
      <charset val="204"/>
    </font>
    <font>
      <b/>
      <sz val="24"/>
      <color indexed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18"/>
      <color indexed="12"/>
      <name val="Arial Cyr"/>
      <family val="2"/>
      <charset val="204"/>
    </font>
    <font>
      <b/>
      <sz val="16"/>
      <color indexed="16"/>
      <name val="Arial"/>
      <family val="2"/>
      <charset val="204"/>
    </font>
    <font>
      <b/>
      <sz val="18"/>
      <color indexed="16"/>
      <name val="Arial Cyr"/>
      <charset val="204"/>
    </font>
    <font>
      <b/>
      <sz val="18"/>
      <color indexed="16"/>
      <name val="Arial Cyr"/>
      <family val="2"/>
      <charset val="204"/>
    </font>
    <font>
      <b/>
      <sz val="16"/>
      <color indexed="59"/>
      <name val="Arial"/>
      <family val="2"/>
      <charset val="204"/>
    </font>
    <font>
      <b/>
      <sz val="18"/>
      <color indexed="59"/>
      <name val="Arial Cyr"/>
      <family val="2"/>
      <charset val="204"/>
    </font>
    <font>
      <b/>
      <sz val="16"/>
      <color indexed="59"/>
      <name val="Arial Cyr"/>
      <family val="2"/>
      <charset val="204"/>
    </font>
    <font>
      <b/>
      <sz val="18"/>
      <color indexed="59"/>
      <name val="Arial"/>
      <family val="2"/>
      <charset val="204"/>
    </font>
    <font>
      <b/>
      <sz val="18"/>
      <color indexed="12"/>
      <name val="Arial"/>
      <family val="2"/>
      <charset val="204"/>
    </font>
    <font>
      <b/>
      <sz val="18"/>
      <color indexed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6"/>
      <color indexed="12"/>
      <name val="Arial Cyr"/>
      <family val="2"/>
      <charset val="204"/>
    </font>
    <font>
      <sz val="18"/>
      <name val="Arial Cyr"/>
      <charset val="204"/>
    </font>
    <font>
      <b/>
      <sz val="12"/>
      <color indexed="81"/>
      <name val="Tahoma"/>
      <family val="2"/>
      <charset val="204"/>
    </font>
    <font>
      <b/>
      <sz val="12"/>
      <color indexed="10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b/>
      <sz val="21"/>
      <name val="Arial"/>
      <family val="2"/>
      <charset val="204"/>
    </font>
    <font>
      <sz val="21"/>
      <name val="Arial"/>
      <family val="2"/>
      <charset val="204"/>
    </font>
    <font>
      <sz val="21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12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24"/>
      <name val="Arial"/>
      <family val="2"/>
      <charset val="204"/>
    </font>
    <font>
      <b/>
      <sz val="26"/>
      <name val="Arial"/>
      <family val="2"/>
      <charset val="204"/>
    </font>
    <font>
      <b/>
      <sz val="22"/>
      <color indexed="10"/>
      <name val="Arial"/>
      <family val="2"/>
      <charset val="204"/>
    </font>
    <font>
      <b/>
      <sz val="18"/>
      <name val="Arial Cyr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b/>
      <sz val="10"/>
      <name val="Arial Cyr"/>
      <family val="2"/>
      <charset val="204"/>
    </font>
    <font>
      <b/>
      <sz val="12"/>
      <color indexed="9"/>
      <name val="Arial Cyr"/>
      <charset val="204"/>
    </font>
    <font>
      <b/>
      <sz val="16"/>
      <color indexed="9"/>
      <name val="Arial Cyr"/>
      <charset val="204"/>
    </font>
    <font>
      <sz val="10"/>
      <color indexed="12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6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sz val="26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8"/>
      <color indexed="18"/>
      <name val="Arial"/>
      <family val="2"/>
      <charset val="204"/>
    </font>
    <font>
      <b/>
      <sz val="20"/>
      <color indexed="12"/>
      <name val="Arial"/>
      <family val="2"/>
      <charset val="204"/>
    </font>
    <font>
      <b/>
      <sz val="21"/>
      <color indexed="12"/>
      <name val="Arial"/>
      <family val="2"/>
      <charset val="204"/>
    </font>
    <font>
      <vertAlign val="superscript"/>
      <sz val="16"/>
      <name val="Arial"/>
      <family val="2"/>
      <charset val="204"/>
    </font>
    <font>
      <vertAlign val="superscript"/>
      <sz val="16"/>
      <name val="Arial Cyr"/>
      <charset val="204"/>
    </font>
    <font>
      <vertAlign val="superscript"/>
      <sz val="10"/>
      <name val="Arial Cyr"/>
      <charset val="204"/>
    </font>
    <font>
      <sz val="11"/>
      <name val="Arial Cyr"/>
      <charset val="204"/>
    </font>
    <font>
      <b/>
      <i/>
      <sz val="8"/>
      <color indexed="10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34">
    <xf numFmtId="0" fontId="0" fillId="0" borderId="0" xfId="0"/>
    <xf numFmtId="0" fontId="1" fillId="0" borderId="0" xfId="0" applyFont="1" applyBorder="1" applyProtection="1"/>
    <xf numFmtId="0" fontId="1" fillId="0" borderId="0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Protection="1"/>
    <xf numFmtId="49" fontId="9" fillId="0" borderId="0" xfId="0" applyNumberFormat="1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7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8" fillId="0" borderId="0" xfId="0" applyFont="1" applyBorder="1" applyProtection="1"/>
    <xf numFmtId="0" fontId="8" fillId="0" borderId="0" xfId="0" applyNumberFormat="1" applyFont="1" applyBorder="1" applyProtection="1"/>
    <xf numFmtId="49" fontId="8" fillId="0" borderId="0" xfId="0" applyNumberFormat="1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justify" wrapText="1"/>
    </xf>
    <xf numFmtId="49" fontId="11" fillId="0" borderId="0" xfId="0" applyNumberFormat="1" applyFont="1" applyBorder="1" applyAlignment="1" applyProtection="1">
      <alignment horizontal="left" vertical="justify" wrapText="1"/>
    </xf>
    <xf numFmtId="0" fontId="10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justify" wrapText="1"/>
    </xf>
    <xf numFmtId="11" fontId="11" fillId="0" borderId="0" xfId="0" applyNumberFormat="1" applyFont="1" applyBorder="1" applyAlignment="1" applyProtection="1">
      <alignment horizontal="left" vertical="justify" wrapText="1"/>
    </xf>
    <xf numFmtId="0" fontId="10" fillId="0" borderId="0" xfId="0" applyNumberFormat="1" applyFont="1" applyBorder="1" applyAlignment="1" applyProtection="1">
      <alignment horizontal="center" vertical="justify" wrapText="1"/>
    </xf>
    <xf numFmtId="0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center" vertical="justify" wrapText="1"/>
    </xf>
    <xf numFmtId="0" fontId="10" fillId="0" borderId="0" xfId="0" applyFont="1" applyBorder="1" applyAlignment="1" applyProtection="1">
      <alignment horizontal="left" vertical="justify"/>
    </xf>
    <xf numFmtId="0" fontId="1" fillId="0" borderId="0" xfId="0" applyNumberFormat="1" applyFont="1" applyBorder="1" applyAlignment="1" applyProtection="1">
      <alignment vertical="top" wrapText="1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/>
    <xf numFmtId="0" fontId="10" fillId="0" borderId="0" xfId="0" applyNumberFormat="1" applyFont="1" applyBorder="1" applyAlignment="1" applyProtection="1">
      <alignment horizontal="center" vertical="justify"/>
    </xf>
    <xf numFmtId="0" fontId="1" fillId="0" borderId="0" xfId="0" applyFont="1" applyBorder="1" applyAlignment="1" applyProtection="1">
      <alignment horizontal="right"/>
    </xf>
    <xf numFmtId="0" fontId="10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1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0" fillId="0" borderId="0" xfId="0" applyFont="1" applyBorder="1" applyAlignment="1" applyProtection="1">
      <alignment horizontal="centerContinuous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wrapText="1"/>
    </xf>
    <xf numFmtId="0" fontId="14" fillId="0" borderId="0" xfId="0" applyNumberFormat="1" applyFont="1" applyBorder="1" applyAlignment="1" applyProtection="1">
      <alignment horizontal="center" wrapText="1"/>
    </xf>
    <xf numFmtId="11" fontId="15" fillId="0" borderId="0" xfId="0" applyNumberFormat="1" applyFont="1" applyBorder="1" applyAlignment="1" applyProtection="1">
      <alignment horizontal="left" vertical="justify" wrapText="1"/>
    </xf>
    <xf numFmtId="0" fontId="14" fillId="0" borderId="0" xfId="0" applyFont="1" applyBorder="1" applyProtection="1"/>
    <xf numFmtId="0" fontId="1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/>
    <xf numFmtId="0" fontId="13" fillId="0" borderId="0" xfId="0" applyFont="1" applyAlignment="1" applyProtection="1"/>
    <xf numFmtId="49" fontId="6" fillId="0" borderId="0" xfId="0" applyNumberFormat="1" applyFont="1" applyBorder="1" applyAlignment="1" applyProtection="1">
      <alignment horizontal="center" vertical="justify" wrapText="1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justify"/>
    </xf>
    <xf numFmtId="11" fontId="7" fillId="0" borderId="0" xfId="0" applyNumberFormat="1" applyFont="1" applyBorder="1" applyAlignment="1" applyProtection="1">
      <alignment horizontal="left" vertical="justify" wrapText="1"/>
    </xf>
    <xf numFmtId="49" fontId="6" fillId="0" borderId="0" xfId="0" applyNumberFormat="1" applyFont="1" applyBorder="1" applyAlignment="1" applyProtection="1">
      <alignment horizontal="left" vertical="justify"/>
    </xf>
    <xf numFmtId="49" fontId="7" fillId="0" borderId="0" xfId="0" applyNumberFormat="1" applyFont="1" applyBorder="1" applyAlignment="1" applyProtection="1">
      <alignment horizontal="left" vertical="justify"/>
    </xf>
    <xf numFmtId="0" fontId="7" fillId="0" borderId="0" xfId="0" applyNumberFormat="1" applyFont="1" applyBorder="1" applyAlignment="1" applyProtection="1">
      <alignment vertical="top" wrapText="1"/>
    </xf>
    <xf numFmtId="0" fontId="7" fillId="0" borderId="0" xfId="0" applyNumberFormat="1" applyFont="1" applyBorder="1" applyProtection="1"/>
    <xf numFmtId="0" fontId="13" fillId="0" borderId="0" xfId="0" applyFont="1" applyBorder="1" applyAlignment="1" applyProtection="1">
      <alignment vertical="justify"/>
    </xf>
    <xf numFmtId="0" fontId="7" fillId="0" borderId="0" xfId="0" applyFont="1" applyBorder="1" applyAlignment="1" applyProtection="1">
      <alignment vertical="justify"/>
    </xf>
    <xf numFmtId="0" fontId="7" fillId="0" borderId="0" xfId="0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left" vertical="justify" wrapText="1"/>
    </xf>
    <xf numFmtId="0" fontId="5" fillId="0" borderId="0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center"/>
    </xf>
    <xf numFmtId="49" fontId="24" fillId="0" borderId="0" xfId="0" applyNumberFormat="1" applyFont="1" applyBorder="1" applyAlignment="1" applyProtection="1">
      <alignment horizontal="left" wrapText="1"/>
    </xf>
    <xf numFmtId="0" fontId="24" fillId="0" borderId="0" xfId="0" applyFont="1" applyBorder="1" applyProtection="1"/>
    <xf numFmtId="0" fontId="5" fillId="0" borderId="0" xfId="0" applyFont="1" applyBorder="1" applyProtection="1"/>
    <xf numFmtId="0" fontId="16" fillId="0" borderId="0" xfId="0" applyFont="1" applyBorder="1" applyProtection="1"/>
    <xf numFmtId="49" fontId="9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textRotation="90"/>
    </xf>
    <xf numFmtId="49" fontId="10" fillId="0" borderId="0" xfId="0" applyNumberFormat="1" applyFont="1" applyBorder="1" applyAlignment="1" applyProtection="1">
      <alignment horizontal="center" vertical="center" textRotation="90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textRotation="90"/>
    </xf>
    <xf numFmtId="0" fontId="10" fillId="0" borderId="0" xfId="0" applyNumberFormat="1" applyFont="1" applyBorder="1" applyAlignment="1" applyProtection="1">
      <alignment horizontal="center" vertical="center" textRotation="90" wrapText="1"/>
    </xf>
    <xf numFmtId="0" fontId="10" fillId="0" borderId="0" xfId="0" applyFont="1" applyBorder="1" applyAlignment="1" applyProtection="1">
      <alignment horizontal="center" vertical="center" textRotation="90" wrapText="1"/>
    </xf>
    <xf numFmtId="164" fontId="6" fillId="0" borderId="0" xfId="0" applyNumberFormat="1" applyFont="1" applyBorder="1" applyAlignment="1" applyProtection="1">
      <alignment horizontal="center" vertical="center"/>
    </xf>
    <xf numFmtId="164" fontId="18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justify"/>
    </xf>
    <xf numFmtId="0" fontId="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justify" wrapText="1"/>
    </xf>
    <xf numFmtId="49" fontId="7" fillId="0" borderId="0" xfId="0" applyNumberFormat="1" applyFont="1" applyBorder="1" applyAlignment="1" applyProtection="1">
      <alignment horizontal="center" vertical="justify"/>
    </xf>
    <xf numFmtId="0" fontId="13" fillId="0" borderId="0" xfId="0" applyFont="1" applyBorder="1" applyAlignment="1" applyProtection="1"/>
    <xf numFmtId="0" fontId="9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justify"/>
    </xf>
    <xf numFmtId="0" fontId="9" fillId="0" borderId="0" xfId="0" applyNumberFormat="1" applyFont="1" applyBorder="1" applyAlignment="1" applyProtection="1">
      <alignment horizontal="center" vertical="justify"/>
    </xf>
    <xf numFmtId="0" fontId="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7" fillId="0" borderId="0" xfId="0" applyFont="1" applyBorder="1"/>
    <xf numFmtId="164" fontId="9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 textRotation="90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justify"/>
    </xf>
    <xf numFmtId="49" fontId="8" fillId="0" borderId="0" xfId="0" applyNumberFormat="1" applyFont="1" applyBorder="1" applyAlignment="1" applyProtection="1">
      <alignment horizontal="left" vertical="justify"/>
    </xf>
    <xf numFmtId="49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justify"/>
    </xf>
    <xf numFmtId="0" fontId="23" fillId="0" borderId="0" xfId="0" applyFont="1" applyBorder="1" applyAlignment="1"/>
    <xf numFmtId="0" fontId="0" fillId="0" borderId="0" xfId="0" applyBorder="1" applyAlignment="1"/>
    <xf numFmtId="0" fontId="23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 applyAlignment="1"/>
    <xf numFmtId="0" fontId="30" fillId="0" borderId="0" xfId="0" applyFont="1"/>
    <xf numFmtId="0" fontId="35" fillId="2" borderId="1" xfId="0" applyFont="1" applyFill="1" applyBorder="1" applyAlignment="1" applyProtection="1">
      <protection hidden="1"/>
    </xf>
    <xf numFmtId="0" fontId="37" fillId="3" borderId="2" xfId="0" applyFont="1" applyFill="1" applyBorder="1" applyAlignment="1" applyProtection="1">
      <alignment vertical="top" shrinkToFit="1"/>
      <protection hidden="1"/>
    </xf>
    <xf numFmtId="49" fontId="38" fillId="0" borderId="3" xfId="0" applyNumberFormat="1" applyFont="1" applyFill="1" applyBorder="1" applyAlignment="1" applyProtection="1">
      <alignment vertical="top" wrapText="1"/>
      <protection locked="0"/>
    </xf>
    <xf numFmtId="0" fontId="39" fillId="4" borderId="4" xfId="0" applyFont="1" applyFill="1" applyBorder="1" applyAlignment="1" applyProtection="1">
      <alignment vertical="top" shrinkToFit="1"/>
      <protection hidden="1"/>
    </xf>
    <xf numFmtId="49" fontId="40" fillId="0" borderId="5" xfId="0" applyNumberFormat="1" applyFont="1" applyFill="1" applyBorder="1" applyAlignment="1" applyProtection="1">
      <alignment horizontal="left" wrapText="1"/>
      <protection locked="0"/>
    </xf>
    <xf numFmtId="0" fontId="39" fillId="4" borderId="6" xfId="0" applyFont="1" applyFill="1" applyBorder="1" applyAlignment="1" applyProtection="1">
      <alignment vertical="top" shrinkToFit="1"/>
      <protection hidden="1"/>
    </xf>
    <xf numFmtId="49" fontId="41" fillId="0" borderId="7" xfId="0" applyNumberFormat="1" applyFont="1" applyFill="1" applyBorder="1" applyAlignment="1" applyProtection="1">
      <alignment vertical="top" wrapText="1"/>
      <protection locked="0"/>
    </xf>
    <xf numFmtId="0" fontId="42" fillId="5" borderId="4" xfId="0" applyFont="1" applyFill="1" applyBorder="1" applyAlignment="1" applyProtection="1">
      <alignment vertical="top" shrinkToFit="1"/>
      <protection hidden="1"/>
    </xf>
    <xf numFmtId="49" fontId="43" fillId="0" borderId="8" xfId="0" applyNumberFormat="1" applyFont="1" applyFill="1" applyBorder="1" applyAlignment="1" applyProtection="1">
      <alignment horizontal="left" wrapText="1"/>
      <protection locked="0"/>
    </xf>
    <xf numFmtId="0" fontId="44" fillId="5" borderId="6" xfId="0" applyFont="1" applyFill="1" applyBorder="1" applyAlignment="1" applyProtection="1">
      <alignment shrinkToFit="1"/>
      <protection hidden="1"/>
    </xf>
    <xf numFmtId="49" fontId="45" fillId="0" borderId="7" xfId="0" applyNumberFormat="1" applyFont="1" applyFill="1" applyBorder="1" applyAlignment="1" applyProtection="1">
      <alignment vertical="top" wrapText="1"/>
      <protection locked="0"/>
    </xf>
    <xf numFmtId="0" fontId="37" fillId="6" borderId="6" xfId="0" applyFont="1" applyFill="1" applyBorder="1" applyAlignment="1" applyProtection="1">
      <alignment shrinkToFit="1"/>
      <protection hidden="1"/>
    </xf>
    <xf numFmtId="0" fontId="47" fillId="0" borderId="8" xfId="0" applyFont="1" applyFill="1" applyBorder="1" applyAlignment="1" applyProtection="1">
      <alignment vertical="top" wrapText="1"/>
      <protection locked="0"/>
    </xf>
    <xf numFmtId="49" fontId="48" fillId="0" borderId="3" xfId="0" applyNumberFormat="1" applyFont="1" applyFill="1" applyBorder="1" applyAlignment="1" applyProtection="1">
      <alignment horizontal="left" wrapText="1"/>
      <protection locked="0"/>
    </xf>
    <xf numFmtId="0" fontId="50" fillId="0" borderId="9" xfId="0" applyFont="1" applyFill="1" applyBorder="1" applyAlignment="1" applyProtection="1">
      <alignment wrapText="1"/>
      <protection locked="0"/>
    </xf>
    <xf numFmtId="0" fontId="0" fillId="7" borderId="0" xfId="0" applyFill="1" applyBorder="1" applyAlignment="1" applyProtection="1">
      <alignment shrinkToFit="1"/>
      <protection hidden="1"/>
    </xf>
    <xf numFmtId="0" fontId="0" fillId="0" borderId="0" xfId="0" applyBorder="1"/>
    <xf numFmtId="49" fontId="0" fillId="0" borderId="0" xfId="0" applyNumberFormat="1"/>
    <xf numFmtId="0" fontId="62" fillId="0" borderId="0" xfId="0" applyFont="1" applyAlignment="1"/>
    <xf numFmtId="0" fontId="58" fillId="0" borderId="0" xfId="0" applyNumberFormat="1" applyFont="1" applyAlignment="1" applyProtection="1">
      <alignment horizontal="right" wrapText="1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/>
    <xf numFmtId="0" fontId="32" fillId="0" borderId="0" xfId="0" applyFont="1"/>
    <xf numFmtId="0" fontId="56" fillId="0" borderId="0" xfId="0" applyFont="1"/>
    <xf numFmtId="0" fontId="5" fillId="0" borderId="0" xfId="0" applyNumberFormat="1" applyFont="1" applyAlignment="1" applyProtection="1">
      <alignment horizontal="center" wrapText="1"/>
      <protection hidden="1"/>
    </xf>
    <xf numFmtId="0" fontId="31" fillId="0" borderId="0" xfId="0" applyFont="1" applyFill="1" applyAlignment="1"/>
    <xf numFmtId="49" fontId="45" fillId="0" borderId="11" xfId="0" applyNumberFormat="1" applyFont="1" applyFill="1" applyBorder="1" applyAlignment="1" applyProtection="1">
      <alignment vertical="top" wrapText="1"/>
      <protection locked="0"/>
    </xf>
    <xf numFmtId="0" fontId="37" fillId="6" borderId="12" xfId="0" applyFont="1" applyFill="1" applyBorder="1" applyAlignment="1" applyProtection="1">
      <alignment shrinkToFit="1"/>
      <protection hidden="1"/>
    </xf>
    <xf numFmtId="49" fontId="46" fillId="0" borderId="13" xfId="0" applyNumberFormat="1" applyFont="1" applyFill="1" applyBorder="1" applyAlignment="1" applyProtection="1">
      <alignment horizontal="left" wrapText="1"/>
      <protection locked="0"/>
    </xf>
    <xf numFmtId="0" fontId="44" fillId="8" borderId="4" xfId="0" applyFont="1" applyFill="1" applyBorder="1" applyAlignment="1" applyProtection="1">
      <alignment shrinkToFit="1"/>
      <protection hidden="1"/>
    </xf>
    <xf numFmtId="49" fontId="45" fillId="0" borderId="8" xfId="0" applyNumberFormat="1" applyFont="1" applyFill="1" applyBorder="1" applyAlignment="1" applyProtection="1">
      <alignment vertical="top" wrapText="1"/>
      <protection locked="0"/>
    </xf>
    <xf numFmtId="0" fontId="44" fillId="8" borderId="6" xfId="0" applyFont="1" applyFill="1" applyBorder="1" applyAlignment="1" applyProtection="1">
      <alignment shrinkToFit="1"/>
      <protection hidden="1"/>
    </xf>
    <xf numFmtId="0" fontId="44" fillId="0" borderId="14" xfId="0" applyFont="1" applyFill="1" applyBorder="1" applyAlignment="1" applyProtection="1">
      <alignment shrinkToFit="1"/>
      <protection hidden="1"/>
    </xf>
    <xf numFmtId="0" fontId="49" fillId="7" borderId="15" xfId="0" applyFont="1" applyFill="1" applyBorder="1" applyAlignment="1" applyProtection="1">
      <alignment shrinkToFit="1"/>
      <protection hidden="1"/>
    </xf>
    <xf numFmtId="0" fontId="34" fillId="3" borderId="2" xfId="0" applyFont="1" applyFill="1" applyBorder="1" applyAlignment="1" applyProtection="1">
      <alignment shrinkToFit="1"/>
      <protection hidden="1"/>
    </xf>
    <xf numFmtId="0" fontId="63" fillId="4" borderId="2" xfId="0" applyFont="1" applyFill="1" applyBorder="1" applyAlignment="1" applyProtection="1">
      <alignment shrinkToFit="1"/>
      <protection hidden="1"/>
    </xf>
    <xf numFmtId="49" fontId="50" fillId="0" borderId="3" xfId="0" applyNumberFormat="1" applyFont="1" applyFill="1" applyBorder="1" applyAlignment="1" applyProtection="1">
      <alignment wrapText="1"/>
      <protection locked="0"/>
    </xf>
    <xf numFmtId="0" fontId="48" fillId="0" borderId="8" xfId="0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32" fillId="0" borderId="0" xfId="0" applyFont="1" applyAlignment="1">
      <alignment horizontal="left" indent="4"/>
    </xf>
    <xf numFmtId="0" fontId="32" fillId="0" borderId="0" xfId="0" applyFont="1" applyAlignment="1">
      <alignment horizontal="left" indent="2"/>
    </xf>
    <xf numFmtId="0" fontId="65" fillId="0" borderId="0" xfId="0" applyFont="1" applyAlignment="1">
      <alignment horizontal="left" indent="2"/>
    </xf>
    <xf numFmtId="0" fontId="69" fillId="0" borderId="0" xfId="0" applyFont="1"/>
    <xf numFmtId="0" fontId="35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58" fillId="0" borderId="0" xfId="0" applyFont="1" applyFill="1" applyAlignment="1" applyProtection="1">
      <protection hidden="1"/>
    </xf>
    <xf numFmtId="49" fontId="58" fillId="0" borderId="0" xfId="0" applyNumberFormat="1" applyFont="1" applyFill="1" applyAlignment="1" applyProtection="1">
      <protection hidden="1"/>
    </xf>
    <xf numFmtId="0" fontId="59" fillId="0" borderId="16" xfId="0" applyFont="1" applyBorder="1" applyAlignment="1" applyProtection="1">
      <alignment horizontal="center" textRotation="90" wrapText="1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18" xfId="0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protection hidden="1"/>
    </xf>
    <xf numFmtId="0" fontId="61" fillId="0" borderId="0" xfId="0" applyFont="1" applyAlignment="1" applyProtection="1">
      <protection hidden="1"/>
    </xf>
    <xf numFmtId="0" fontId="61" fillId="0" borderId="19" xfId="0" applyFont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protection hidden="1"/>
    </xf>
    <xf numFmtId="0" fontId="62" fillId="0" borderId="0" xfId="0" applyFont="1" applyAlignment="1" applyProtection="1">
      <protection locked="0"/>
    </xf>
    <xf numFmtId="0" fontId="8" fillId="0" borderId="0" xfId="0" applyFont="1"/>
    <xf numFmtId="0" fontId="68" fillId="0" borderId="0" xfId="0" applyFont="1" applyAlignment="1"/>
    <xf numFmtId="0" fontId="57" fillId="0" borderId="0" xfId="0" applyFont="1" applyAlignment="1"/>
    <xf numFmtId="0" fontId="61" fillId="0" borderId="0" xfId="0" applyFont="1" applyAlignment="1"/>
    <xf numFmtId="0" fontId="61" fillId="0" borderId="0" xfId="0" applyFont="1" applyAlignment="1" applyProtection="1">
      <protection locked="0"/>
    </xf>
    <xf numFmtId="0" fontId="50" fillId="0" borderId="0" xfId="0" applyFont="1" applyFill="1" applyBorder="1" applyAlignment="1" applyProtection="1">
      <alignment wrapText="1" shrinkToFit="1"/>
      <protection hidden="1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NumberFormat="1" applyFont="1" applyBorder="1" applyAlignment="1" applyProtection="1">
      <alignment vertical="top" wrapText="1"/>
      <protection hidden="1"/>
    </xf>
    <xf numFmtId="0" fontId="1" fillId="0" borderId="0" xfId="0" applyNumberFormat="1" applyFont="1" applyBorder="1" applyProtection="1">
      <protection hidden="1"/>
    </xf>
    <xf numFmtId="49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NumberFormat="1" applyFont="1" applyBorder="1" applyAlignment="1" applyProtection="1">
      <alignment horizontal="centerContinuous"/>
      <protection hidden="1"/>
    </xf>
    <xf numFmtId="0" fontId="19" fillId="0" borderId="0" xfId="0" applyFont="1" applyBorder="1" applyAlignment="1" applyProtection="1">
      <protection hidden="1"/>
    </xf>
    <xf numFmtId="0" fontId="4" fillId="0" borderId="0" xfId="0" applyNumberFormat="1" applyFont="1" applyBorder="1" applyProtection="1">
      <protection hidden="1"/>
    </xf>
    <xf numFmtId="49" fontId="9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NumberFormat="1" applyFont="1" applyBorder="1" applyAlignment="1" applyProtection="1">
      <alignment horizontal="left" vertical="top" wrapText="1"/>
      <protection hidden="1"/>
    </xf>
    <xf numFmtId="0" fontId="16" fillId="0" borderId="20" xfId="0" applyNumberFormat="1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 wrapText="1"/>
      <protection hidden="1"/>
    </xf>
    <xf numFmtId="0" fontId="16" fillId="0" borderId="22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6" fillId="0" borderId="23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Protection="1">
      <protection hidden="1"/>
    </xf>
    <xf numFmtId="0" fontId="61" fillId="0" borderId="0" xfId="0" applyFont="1" applyBorder="1" applyAlignment="1" applyProtection="1">
      <protection locked="0"/>
    </xf>
    <xf numFmtId="0" fontId="60" fillId="0" borderId="0" xfId="0" applyFont="1" applyBorder="1" applyAlignment="1" applyProtection="1">
      <protection locked="0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71" fillId="0" borderId="0" xfId="0" applyFont="1" applyAlignment="1"/>
    <xf numFmtId="0" fontId="9" fillId="0" borderId="25" xfId="0" applyNumberFormat="1" applyFont="1" applyBorder="1" applyAlignment="1" applyProtection="1">
      <alignment horizontal="center" vertical="center" wrapText="1"/>
      <protection hidden="1"/>
    </xf>
    <xf numFmtId="0" fontId="9" fillId="0" borderId="23" xfId="0" applyNumberFormat="1" applyFont="1" applyBorder="1" applyAlignment="1" applyProtection="1">
      <alignment horizontal="center" vertical="center" wrapText="1"/>
      <protection hidden="1"/>
    </xf>
    <xf numFmtId="0" fontId="9" fillId="0" borderId="26" xfId="0" applyNumberFormat="1" applyFont="1" applyBorder="1" applyAlignment="1" applyProtection="1">
      <alignment vertical="center" wrapText="1"/>
      <protection hidden="1"/>
    </xf>
    <xf numFmtId="0" fontId="9" fillId="0" borderId="27" xfId="0" applyNumberFormat="1" applyFont="1" applyBorder="1" applyAlignment="1" applyProtection="1">
      <alignment vertical="center" wrapText="1"/>
      <protection hidden="1"/>
    </xf>
    <xf numFmtId="0" fontId="9" fillId="0" borderId="28" xfId="0" applyNumberFormat="1" applyFont="1" applyBorder="1" applyAlignment="1" applyProtection="1">
      <alignment vertical="center" wrapText="1"/>
      <protection hidden="1"/>
    </xf>
    <xf numFmtId="0" fontId="62" fillId="4" borderId="0" xfId="0" applyFont="1" applyFill="1" applyAlignment="1"/>
    <xf numFmtId="49" fontId="35" fillId="0" borderId="17" xfId="0" applyNumberFormat="1" applyFont="1" applyBorder="1" applyAlignment="1" applyProtection="1">
      <alignment horizontal="left" vertical="top" wrapText="1"/>
      <protection locked="0"/>
    </xf>
    <xf numFmtId="49" fontId="72" fillId="4" borderId="23" xfId="0" applyNumberFormat="1" applyFont="1" applyFill="1" applyBorder="1" applyAlignment="1" applyProtection="1">
      <alignment horizontal="left" vertical="top" wrapText="1"/>
      <protection hidden="1"/>
    </xf>
    <xf numFmtId="49" fontId="36" fillId="4" borderId="23" xfId="0" applyNumberFormat="1" applyFont="1" applyFill="1" applyBorder="1" applyAlignment="1" applyProtection="1">
      <alignment horizontal="left" vertical="top"/>
      <protection hidden="1"/>
    </xf>
    <xf numFmtId="49" fontId="57" fillId="0" borderId="17" xfId="0" applyNumberFormat="1" applyFont="1" applyBorder="1" applyAlignment="1" applyProtection="1">
      <alignment horizontal="left" vertical="top"/>
      <protection locked="0"/>
    </xf>
    <xf numFmtId="0" fontId="67" fillId="0" borderId="0" xfId="0" applyFont="1" applyAlignment="1">
      <alignment horizontal="left" indent="2"/>
    </xf>
    <xf numFmtId="0" fontId="64" fillId="0" borderId="0" xfId="0" applyFont="1"/>
    <xf numFmtId="164" fontId="3" fillId="4" borderId="29" xfId="0" applyNumberFormat="1" applyFont="1" applyFill="1" applyBorder="1" applyAlignment="1" applyProtection="1">
      <alignment horizontal="center" vertical="center"/>
      <protection hidden="1"/>
    </xf>
    <xf numFmtId="164" fontId="61" fillId="9" borderId="19" xfId="0" applyNumberFormat="1" applyFont="1" applyFill="1" applyBorder="1" applyAlignment="1" applyProtection="1">
      <alignment horizontal="center" vertical="center"/>
      <protection hidden="1"/>
    </xf>
    <xf numFmtId="164" fontId="61" fillId="9" borderId="17" xfId="0" applyNumberFormat="1" applyFont="1" applyFill="1" applyBorder="1" applyAlignment="1" applyProtection="1">
      <alignment horizontal="center" vertical="center"/>
      <protection hidden="1"/>
    </xf>
    <xf numFmtId="164" fontId="61" fillId="0" borderId="30" xfId="0" applyNumberFormat="1" applyFont="1" applyBorder="1" applyAlignment="1" applyProtection="1">
      <alignment horizontal="center" vertical="center"/>
      <protection locked="0"/>
    </xf>
    <xf numFmtId="164" fontId="61" fillId="0" borderId="17" xfId="0" applyNumberFormat="1" applyFont="1" applyBorder="1" applyAlignment="1" applyProtection="1">
      <alignment horizontal="center" vertical="center"/>
      <protection locked="0"/>
    </xf>
    <xf numFmtId="164" fontId="61" fillId="9" borderId="18" xfId="0" applyNumberFormat="1" applyFont="1" applyFill="1" applyBorder="1" applyAlignment="1" applyProtection="1">
      <alignment horizontal="center" vertical="center"/>
      <protection hidden="1"/>
    </xf>
    <xf numFmtId="164" fontId="61" fillId="0" borderId="31" xfId="0" applyNumberFormat="1" applyFont="1" applyBorder="1" applyAlignment="1" applyProtection="1">
      <alignment horizontal="center" vertical="center"/>
      <protection locked="0"/>
    </xf>
    <xf numFmtId="164" fontId="61" fillId="0" borderId="32" xfId="0" applyNumberFormat="1" applyFont="1" applyBorder="1" applyAlignment="1" applyProtection="1">
      <alignment horizontal="center" vertical="center"/>
      <protection locked="0"/>
    </xf>
    <xf numFmtId="164" fontId="61" fillId="9" borderId="33" xfId="0" applyNumberFormat="1" applyFont="1" applyFill="1" applyBorder="1" applyAlignment="1" applyProtection="1">
      <alignment horizontal="center" vertical="center"/>
      <protection hidden="1"/>
    </xf>
    <xf numFmtId="164" fontId="3" fillId="4" borderId="10" xfId="0" applyNumberFormat="1" applyFont="1" applyFill="1" applyBorder="1" applyAlignment="1" applyProtection="1">
      <alignment horizontal="center" vertical="center"/>
      <protection hidden="1"/>
    </xf>
    <xf numFmtId="164" fontId="61" fillId="0" borderId="30" xfId="0" applyNumberFormat="1" applyFont="1" applyBorder="1" applyAlignment="1" applyProtection="1">
      <alignment horizontal="center" vertical="center"/>
      <protection hidden="1"/>
    </xf>
    <xf numFmtId="164" fontId="61" fillId="0" borderId="17" xfId="0" applyNumberFormat="1" applyFont="1" applyBorder="1" applyAlignment="1" applyProtection="1">
      <alignment horizontal="center" vertical="center"/>
      <protection hidden="1"/>
    </xf>
    <xf numFmtId="164" fontId="61" fillId="0" borderId="3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4" fontId="61" fillId="0" borderId="30" xfId="0" applyNumberFormat="1" applyFont="1" applyFill="1" applyBorder="1" applyAlignment="1" applyProtection="1">
      <alignment horizontal="center" vertical="center"/>
      <protection hidden="1"/>
    </xf>
    <xf numFmtId="164" fontId="61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protection hidden="1"/>
    </xf>
    <xf numFmtId="49" fontId="57" fillId="0" borderId="32" xfId="0" applyNumberFormat="1" applyFont="1" applyBorder="1" applyAlignment="1" applyProtection="1">
      <alignment horizontal="center" vertical="center" wrapText="1"/>
      <protection locked="0"/>
    </xf>
    <xf numFmtId="49" fontId="57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4" borderId="23" xfId="0" applyNumberFormat="1" applyFont="1" applyFill="1" applyBorder="1" applyAlignment="1" applyProtection="1">
      <alignment horizontal="center" vertical="center"/>
      <protection hidden="1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7" xfId="0" applyNumberFormat="1" applyFont="1" applyFill="1" applyBorder="1" applyAlignment="1" applyProtection="1">
      <alignment horizontal="left" vertical="center" wrapText="1"/>
      <protection hidden="1"/>
    </xf>
    <xf numFmtId="0" fontId="6" fillId="4" borderId="35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8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0" applyNumberFormat="1" applyFont="1" applyBorder="1" applyAlignment="1" applyProtection="1">
      <alignment horizontal="left" vertical="center" wrapText="1"/>
      <protection hidden="1"/>
    </xf>
    <xf numFmtId="0" fontId="8" fillId="0" borderId="36" xfId="0" applyNumberFormat="1" applyFont="1" applyBorder="1" applyAlignment="1" applyProtection="1">
      <alignment horizontal="center" vertical="center" wrapText="1"/>
      <protection hidden="1"/>
    </xf>
    <xf numFmtId="0" fontId="8" fillId="0" borderId="37" xfId="0" applyNumberFormat="1" applyFont="1" applyBorder="1" applyAlignment="1" applyProtection="1">
      <alignment horizontal="center" vertical="center" wrapText="1"/>
      <protection hidden="1"/>
    </xf>
    <xf numFmtId="0" fontId="8" fillId="0" borderId="38" xfId="0" applyNumberFormat="1" applyFont="1" applyBorder="1" applyAlignment="1" applyProtection="1">
      <alignment horizontal="center" vertical="center" wrapText="1"/>
      <protection hidden="1"/>
    </xf>
    <xf numFmtId="0" fontId="70" fillId="0" borderId="32" xfId="0" applyNumberFormat="1" applyFont="1" applyBorder="1" applyAlignment="1" applyProtection="1">
      <alignment horizontal="center" vertical="center" wrapText="1"/>
      <protection hidden="1"/>
    </xf>
    <xf numFmtId="49" fontId="8" fillId="0" borderId="39" xfId="0" applyNumberFormat="1" applyFont="1" applyBorder="1" applyAlignment="1" applyProtection="1">
      <alignment horizontal="left" vertical="center" wrapText="1"/>
      <protection hidden="1"/>
    </xf>
    <xf numFmtId="0" fontId="8" fillId="0" borderId="40" xfId="0" applyNumberFormat="1" applyFont="1" applyBorder="1" applyAlignment="1" applyProtection="1">
      <alignment horizontal="center" vertical="center" wrapText="1"/>
      <protection hidden="1"/>
    </xf>
    <xf numFmtId="0" fontId="8" fillId="0" borderId="41" xfId="0" applyNumberFormat="1" applyFont="1" applyBorder="1" applyAlignment="1" applyProtection="1">
      <alignment horizontal="center"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43" xfId="0" applyNumberFormat="1" applyFont="1" applyBorder="1" applyAlignment="1" applyProtection="1">
      <alignment horizontal="center" vertical="center" wrapText="1"/>
      <protection hidden="1"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7" xfId="0" applyNumberFormat="1" applyFont="1" applyBorder="1" applyAlignment="1" applyProtection="1">
      <alignment vertical="center" textRotation="90" wrapText="1"/>
      <protection hidden="1"/>
    </xf>
    <xf numFmtId="0" fontId="11" fillId="0" borderId="35" xfId="0" applyNumberFormat="1" applyFont="1" applyBorder="1" applyAlignment="1" applyProtection="1">
      <alignment vertical="center" textRotation="90" wrapText="1"/>
      <protection hidden="1"/>
    </xf>
    <xf numFmtId="0" fontId="11" fillId="0" borderId="28" xfId="0" applyNumberFormat="1" applyFont="1" applyBorder="1" applyAlignment="1" applyProtection="1">
      <alignment vertical="center" textRotation="90" wrapText="1"/>
      <protection hidden="1"/>
    </xf>
    <xf numFmtId="0" fontId="11" fillId="0" borderId="23" xfId="0" applyNumberFormat="1" applyFont="1" applyBorder="1" applyAlignment="1" applyProtection="1">
      <alignment horizontal="center" vertical="center" wrapText="1"/>
      <protection hidden="1"/>
    </xf>
    <xf numFmtId="49" fontId="72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2" fillId="0" borderId="0" xfId="0" applyFont="1" applyAlignment="1">
      <alignment vertical="center"/>
    </xf>
    <xf numFmtId="0" fontId="16" fillId="0" borderId="22" xfId="0" applyNumberFormat="1" applyFont="1" applyFill="1" applyBorder="1" applyAlignment="1" applyProtection="1">
      <alignment horizontal="center"/>
      <protection hidden="1"/>
    </xf>
    <xf numFmtId="0" fontId="7" fillId="0" borderId="22" xfId="0" applyNumberFormat="1" applyFont="1" applyFill="1" applyBorder="1" applyAlignment="1" applyProtection="1">
      <alignment horizontal="center"/>
      <protection hidden="1"/>
    </xf>
    <xf numFmtId="49" fontId="57" fillId="0" borderId="34" xfId="0" applyNumberFormat="1" applyFont="1" applyBorder="1" applyAlignment="1" applyProtection="1">
      <alignment horizontal="center" vertical="center" wrapText="1"/>
      <protection locked="0"/>
    </xf>
    <xf numFmtId="49" fontId="59" fillId="0" borderId="32" xfId="0" applyNumberFormat="1" applyFont="1" applyBorder="1" applyAlignment="1" applyProtection="1">
      <alignment horizontal="left" vertical="center"/>
      <protection locked="0"/>
    </xf>
    <xf numFmtId="49" fontId="57" fillId="0" borderId="32" xfId="0" applyNumberFormat="1" applyFont="1" applyBorder="1" applyAlignment="1" applyProtection="1">
      <alignment horizontal="left" vertical="center" indent="1"/>
      <protection locked="0"/>
    </xf>
    <xf numFmtId="0" fontId="57" fillId="4" borderId="23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49" fontId="35" fillId="6" borderId="24" xfId="0" applyNumberFormat="1" applyFont="1" applyFill="1" applyBorder="1" applyAlignment="1" applyProtection="1">
      <alignment horizontal="left" indent="1"/>
      <protection locked="0"/>
    </xf>
    <xf numFmtId="0" fontId="9" fillId="0" borderId="38" xfId="0" applyNumberFormat="1" applyFont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wrapText="1"/>
      <protection locked="0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6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3" xfId="0" applyNumberFormat="1" applyFont="1" applyFill="1" applyBorder="1" applyAlignment="1" applyProtection="1">
      <alignment horizontal="left" vertical="center" wrapText="1"/>
      <protection hidden="1"/>
    </xf>
    <xf numFmtId="0" fontId="2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2" xfId="0" applyNumberFormat="1" applyFont="1" applyBorder="1" applyAlignment="1" applyProtection="1">
      <alignment horizontal="center" vertical="center" wrapText="1"/>
      <protection hidden="1"/>
    </xf>
    <xf numFmtId="0" fontId="8" fillId="0" borderId="45" xfId="0" applyNumberFormat="1" applyFont="1" applyBorder="1" applyAlignment="1" applyProtection="1">
      <alignment horizontal="center" vertical="center" wrapText="1"/>
      <protection hidden="1"/>
    </xf>
    <xf numFmtId="0" fontId="6" fillId="4" borderId="26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32" xfId="0" applyNumberFormat="1" applyFont="1" applyBorder="1" applyAlignment="1" applyProtection="1">
      <alignment horizontal="center" vertical="center" wrapText="1"/>
      <protection hidden="1"/>
    </xf>
    <xf numFmtId="0" fontId="78" fillId="10" borderId="0" xfId="0" applyFont="1" applyFill="1" applyProtection="1"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center" wrapText="1"/>
      <protection hidden="1"/>
    </xf>
    <xf numFmtId="0" fontId="16" fillId="0" borderId="8" xfId="0" applyNumberFormat="1" applyFont="1" applyBorder="1" applyAlignment="1" applyProtection="1">
      <alignment horizontal="center"/>
      <protection hidden="1"/>
    </xf>
    <xf numFmtId="0" fontId="16" fillId="0" borderId="7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83" fillId="0" borderId="0" xfId="0" applyFont="1" applyBorder="1" applyAlignment="1" applyProtection="1">
      <alignment horizontal="center" vertical="top"/>
      <protection hidden="1"/>
    </xf>
    <xf numFmtId="0" fontId="84" fillId="0" borderId="37" xfId="0" applyFont="1" applyBorder="1" applyAlignment="1" applyProtection="1">
      <alignment horizontal="center" vertical="top"/>
      <protection hidden="1"/>
    </xf>
    <xf numFmtId="0" fontId="84" fillId="0" borderId="41" xfId="0" applyFont="1" applyBorder="1" applyAlignment="1" applyProtection="1">
      <alignment horizontal="center" vertical="top"/>
      <protection hidden="1"/>
    </xf>
    <xf numFmtId="0" fontId="84" fillId="0" borderId="0" xfId="0" applyFont="1" applyBorder="1" applyAlignment="1" applyProtection="1">
      <alignment horizontal="center" vertical="top"/>
      <protection hidden="1"/>
    </xf>
    <xf numFmtId="0" fontId="84" fillId="0" borderId="41" xfId="0" applyFont="1" applyBorder="1" applyAlignment="1" applyProtection="1">
      <alignment horizontal="center"/>
      <protection hidden="1"/>
    </xf>
    <xf numFmtId="0" fontId="84" fillId="0" borderId="42" xfId="0" applyFont="1" applyBorder="1" applyAlignment="1" applyProtection="1">
      <alignment horizontal="center"/>
      <protection hidden="1"/>
    </xf>
    <xf numFmtId="0" fontId="84" fillId="0" borderId="47" xfId="0" applyFont="1" applyBorder="1" applyAlignment="1" applyProtection="1">
      <alignment horizontal="center"/>
      <protection hidden="1"/>
    </xf>
    <xf numFmtId="0" fontId="84" fillId="0" borderId="41" xfId="0" applyFont="1" applyBorder="1" applyAlignment="1" applyProtection="1">
      <alignment horizontal="left"/>
      <protection hidden="1"/>
    </xf>
    <xf numFmtId="0" fontId="84" fillId="0" borderId="48" xfId="0" applyFont="1" applyBorder="1" applyAlignment="1" applyProtection="1">
      <alignment horizontal="center"/>
      <protection hidden="1"/>
    </xf>
    <xf numFmtId="0" fontId="85" fillId="0" borderId="41" xfId="0" applyFont="1" applyBorder="1" applyAlignment="1" applyProtection="1">
      <alignment horizontal="center"/>
      <protection hidden="1"/>
    </xf>
    <xf numFmtId="0" fontId="85" fillId="0" borderId="42" xfId="0" applyFont="1" applyBorder="1" applyAlignment="1" applyProtection="1">
      <alignment horizontal="center"/>
      <protection hidden="1"/>
    </xf>
    <xf numFmtId="0" fontId="85" fillId="0" borderId="41" xfId="0" applyFont="1" applyBorder="1" applyAlignment="1" applyProtection="1">
      <alignment horizontal="left"/>
      <protection hidden="1"/>
    </xf>
    <xf numFmtId="0" fontId="84" fillId="0" borderId="49" xfId="0" applyFont="1" applyBorder="1" applyAlignment="1" applyProtection="1">
      <alignment horizontal="center"/>
      <protection hidden="1"/>
    </xf>
    <xf numFmtId="0" fontId="85" fillId="0" borderId="0" xfId="0" applyFont="1" applyBorder="1" applyAlignment="1" applyProtection="1">
      <alignment horizontal="center"/>
      <protection hidden="1"/>
    </xf>
    <xf numFmtId="0" fontId="83" fillId="0" borderId="48" xfId="0" applyFont="1" applyBorder="1" applyAlignment="1" applyProtection="1">
      <alignment horizontal="center" vertical="center"/>
      <protection hidden="1"/>
    </xf>
    <xf numFmtId="0" fontId="84" fillId="0" borderId="39" xfId="0" applyFont="1" applyBorder="1" applyAlignment="1" applyProtection="1">
      <alignment horizontal="center" vertical="center" wrapText="1"/>
      <protection hidden="1"/>
    </xf>
    <xf numFmtId="0" fontId="85" fillId="0" borderId="39" xfId="0" applyNumberFormat="1" applyFont="1" applyBorder="1" applyAlignment="1" applyProtection="1">
      <alignment horizontal="right"/>
      <protection hidden="1"/>
    </xf>
    <xf numFmtId="0" fontId="85" fillId="0" borderId="48" xfId="0" applyNumberFormat="1" applyFont="1" applyBorder="1" applyAlignment="1" applyProtection="1">
      <alignment horizontal="center"/>
      <protection hidden="1"/>
    </xf>
    <xf numFmtId="0" fontId="19" fillId="0" borderId="48" xfId="0" applyNumberFormat="1" applyFont="1" applyBorder="1" applyAlignment="1" applyProtection="1">
      <alignment horizontal="center"/>
      <protection hidden="1"/>
    </xf>
    <xf numFmtId="0" fontId="16" fillId="0" borderId="47" xfId="0" applyFont="1" applyBorder="1" applyAlignment="1" applyProtection="1">
      <alignment horizontal="left"/>
      <protection hidden="1"/>
    </xf>
    <xf numFmtId="0" fontId="1" fillId="0" borderId="50" xfId="0" applyFont="1" applyBorder="1" applyProtection="1">
      <protection hidden="1"/>
    </xf>
    <xf numFmtId="0" fontId="16" fillId="0" borderId="50" xfId="0" applyFont="1" applyBorder="1" applyAlignment="1" applyProtection="1">
      <alignment horizontal="left"/>
      <protection hidden="1"/>
    </xf>
    <xf numFmtId="0" fontId="1" fillId="0" borderId="50" xfId="0" applyFont="1" applyBorder="1" applyAlignment="1" applyProtection="1">
      <protection hidden="1"/>
    </xf>
    <xf numFmtId="0" fontId="1" fillId="0" borderId="5" xfId="0" applyFont="1" applyBorder="1" applyProtection="1">
      <protection hidden="1"/>
    </xf>
    <xf numFmtId="0" fontId="1" fillId="0" borderId="48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81" fillId="0" borderId="48" xfId="0" applyFont="1" applyBorder="1" applyProtection="1">
      <protection hidden="1"/>
    </xf>
    <xf numFmtId="0" fontId="81" fillId="0" borderId="0" xfId="0" applyFont="1" applyBorder="1" applyProtection="1">
      <protection hidden="1"/>
    </xf>
    <xf numFmtId="0" fontId="14" fillId="0" borderId="9" xfId="0" applyFont="1" applyBorder="1" applyAlignment="1" applyProtection="1">
      <alignment horizontal="center" vertical="top"/>
      <protection hidden="1"/>
    </xf>
    <xf numFmtId="0" fontId="15" fillId="0" borderId="9" xfId="0" applyFont="1" applyBorder="1" applyAlignment="1" applyProtection="1">
      <alignment horizontal="center" vertical="top"/>
      <protection hidden="1"/>
    </xf>
    <xf numFmtId="0" fontId="15" fillId="0" borderId="9" xfId="0" applyFont="1" applyBorder="1" applyAlignment="1" applyProtection="1">
      <protection hidden="1"/>
    </xf>
    <xf numFmtId="0" fontId="19" fillId="0" borderId="9" xfId="0" applyFont="1" applyBorder="1" applyAlignment="1" applyProtection="1">
      <alignment horizontal="left"/>
      <protection hidden="1"/>
    </xf>
    <xf numFmtId="0" fontId="19" fillId="0" borderId="9" xfId="0" applyFont="1" applyBorder="1" applyAlignment="1" applyProtection="1">
      <protection hidden="1"/>
    </xf>
    <xf numFmtId="0" fontId="64" fillId="0" borderId="49" xfId="0" applyFont="1" applyBorder="1" applyProtection="1">
      <protection hidden="1"/>
    </xf>
    <xf numFmtId="0" fontId="19" fillId="0" borderId="51" xfId="0" applyFont="1" applyBorder="1" applyAlignment="1" applyProtection="1">
      <protection hidden="1"/>
    </xf>
    <xf numFmtId="0" fontId="19" fillId="0" borderId="51" xfId="0" applyFont="1" applyBorder="1" applyAlignment="1" applyProtection="1">
      <alignment horizontal="center"/>
      <protection hidden="1"/>
    </xf>
    <xf numFmtId="0" fontId="19" fillId="0" borderId="29" xfId="0" applyFont="1" applyBorder="1" applyAlignment="1" applyProtection="1">
      <protection hidden="1"/>
    </xf>
    <xf numFmtId="0" fontId="85" fillId="0" borderId="0" xfId="0" applyFont="1" applyFill="1" applyBorder="1" applyProtection="1">
      <protection hidden="1"/>
    </xf>
    <xf numFmtId="164" fontId="61" fillId="0" borderId="52" xfId="0" applyNumberFormat="1" applyFont="1" applyBorder="1" applyAlignment="1" applyProtection="1">
      <alignment horizontal="center" vertical="center"/>
      <protection locked="0"/>
    </xf>
    <xf numFmtId="0" fontId="88" fillId="11" borderId="4" xfId="0" applyFont="1" applyFill="1" applyBorder="1" applyAlignment="1" applyProtection="1">
      <alignment horizontal="center" wrapText="1"/>
      <protection hidden="1"/>
    </xf>
    <xf numFmtId="0" fontId="89" fillId="11" borderId="23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left"/>
      <protection hidden="1"/>
    </xf>
    <xf numFmtId="0" fontId="19" fillId="0" borderId="41" xfId="0" applyFont="1" applyBorder="1" applyAlignment="1" applyProtection="1">
      <alignment horizontal="center"/>
      <protection hidden="1"/>
    </xf>
    <xf numFmtId="0" fontId="90" fillId="0" borderId="0" xfId="0" applyFont="1" applyAlignment="1">
      <alignment horizontal="left" indent="2"/>
    </xf>
    <xf numFmtId="0" fontId="91" fillId="0" borderId="0" xfId="0" applyFont="1" applyAlignment="1">
      <alignment horizontal="left" indent="2"/>
    </xf>
    <xf numFmtId="0" fontId="0" fillId="0" borderId="41" xfId="0" applyBorder="1"/>
    <xf numFmtId="0" fontId="93" fillId="0" borderId="0" xfId="0" applyFont="1" applyBorder="1" applyAlignment="1" applyProtection="1">
      <alignment vertical="center"/>
      <protection hidden="1"/>
    </xf>
    <xf numFmtId="49" fontId="7" fillId="0" borderId="25" xfId="0" applyNumberFormat="1" applyFont="1" applyFill="1" applyBorder="1" applyAlignment="1" applyProtection="1">
      <alignment horizontal="left" indent="1"/>
      <protection locked="0"/>
    </xf>
    <xf numFmtId="49" fontId="35" fillId="5" borderId="23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protection locked="0"/>
    </xf>
    <xf numFmtId="0" fontId="62" fillId="0" borderId="0" xfId="0" applyFont="1" applyBorder="1" applyAlignment="1"/>
    <xf numFmtId="0" fontId="59" fillId="0" borderId="0" xfId="0" applyFont="1" applyFill="1" applyBorder="1" applyAlignment="1" applyProtection="1">
      <alignment horizontal="center" vertical="top"/>
      <protection hidden="1"/>
    </xf>
    <xf numFmtId="0" fontId="6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hidden="1"/>
    </xf>
    <xf numFmtId="0" fontId="71" fillId="0" borderId="0" xfId="0" applyFont="1"/>
    <xf numFmtId="49" fontId="35" fillId="6" borderId="24" xfId="0" applyNumberFormat="1" applyFont="1" applyFill="1" applyBorder="1" applyAlignment="1" applyProtection="1">
      <alignment horizontal="left" vertical="top" wrapText="1"/>
      <protection locked="0"/>
    </xf>
    <xf numFmtId="49" fontId="74" fillId="6" borderId="24" xfId="0" applyNumberFormat="1" applyFont="1" applyFill="1" applyBorder="1" applyAlignment="1" applyProtection="1">
      <alignment horizontal="left" vertical="top"/>
      <protection locked="0"/>
    </xf>
    <xf numFmtId="164" fontId="3" fillId="6" borderId="24" xfId="0" applyNumberFormat="1" applyFont="1" applyFill="1" applyBorder="1" applyAlignment="1" applyProtection="1">
      <alignment horizontal="center" vertical="center"/>
      <protection locked="0"/>
    </xf>
    <xf numFmtId="49" fontId="35" fillId="3" borderId="23" xfId="0" applyNumberFormat="1" applyFont="1" applyFill="1" applyBorder="1" applyAlignment="1" applyProtection="1">
      <alignment horizontal="left" indent="1"/>
      <protection locked="0"/>
    </xf>
    <xf numFmtId="49" fontId="35" fillId="3" borderId="23" xfId="0" applyNumberFormat="1" applyFont="1" applyFill="1" applyBorder="1" applyAlignment="1" applyProtection="1">
      <alignment horizontal="left" vertical="top" wrapText="1"/>
      <protection locked="0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49" fontId="57" fillId="0" borderId="16" xfId="0" applyNumberFormat="1" applyFont="1" applyBorder="1" applyAlignment="1" applyProtection="1">
      <alignment horizontal="left" vertical="center" indent="1"/>
      <protection locked="0"/>
    </xf>
    <xf numFmtId="49" fontId="57" fillId="0" borderId="18" xfId="0" applyNumberFormat="1" applyFont="1" applyBorder="1" applyAlignment="1" applyProtection="1">
      <alignment horizontal="center" vertical="center"/>
      <protection locked="0"/>
    </xf>
    <xf numFmtId="49" fontId="57" fillId="0" borderId="18" xfId="0" applyNumberFormat="1" applyFont="1" applyBorder="1" applyAlignment="1" applyProtection="1">
      <alignment horizontal="center" vertical="center" wrapText="1"/>
      <protection locked="0"/>
    </xf>
    <xf numFmtId="164" fontId="61" fillId="0" borderId="53" xfId="0" applyNumberFormat="1" applyFont="1" applyBorder="1" applyAlignment="1" applyProtection="1">
      <alignment horizontal="center" vertical="center"/>
      <protection hidden="1"/>
    </xf>
    <xf numFmtId="164" fontId="61" fillId="0" borderId="18" xfId="0" applyNumberFormat="1" applyFont="1" applyBorder="1" applyAlignment="1" applyProtection="1">
      <alignment horizontal="center" vertical="center"/>
      <protection hidden="1"/>
    </xf>
    <xf numFmtId="164" fontId="61" fillId="0" borderId="21" xfId="0" applyNumberFormat="1" applyFont="1" applyBorder="1" applyAlignment="1" applyProtection="1">
      <alignment horizontal="center" vertical="center"/>
      <protection hidden="1"/>
    </xf>
    <xf numFmtId="164" fontId="61" fillId="0" borderId="53" xfId="0" applyNumberFormat="1" applyFont="1" applyFill="1" applyBorder="1" applyAlignment="1" applyProtection="1">
      <alignment horizontal="center" vertical="center"/>
      <protection hidden="1"/>
    </xf>
    <xf numFmtId="164" fontId="61" fillId="0" borderId="18" xfId="0" applyNumberFormat="1" applyFont="1" applyFill="1" applyBorder="1" applyAlignment="1" applyProtection="1">
      <alignment horizontal="center" vertical="center"/>
      <protection hidden="1"/>
    </xf>
    <xf numFmtId="0" fontId="39" fillId="12" borderId="4" xfId="0" applyFont="1" applyFill="1" applyBorder="1" applyAlignment="1" applyProtection="1">
      <alignment vertical="top" shrinkToFit="1"/>
      <protection hidden="1"/>
    </xf>
    <xf numFmtId="0" fontId="94" fillId="12" borderId="4" xfId="0" applyFont="1" applyFill="1" applyBorder="1" applyAlignment="1" applyProtection="1">
      <alignment vertical="top" shrinkToFit="1"/>
      <protection hidden="1"/>
    </xf>
    <xf numFmtId="0" fontId="84" fillId="0" borderId="40" xfId="0" applyFont="1" applyBorder="1" applyAlignment="1" applyProtection="1">
      <alignment horizontal="right" vertical="center" wrapText="1"/>
      <protection hidden="1"/>
    </xf>
    <xf numFmtId="0" fontId="84" fillId="0" borderId="40" xfId="0" applyNumberFormat="1" applyFont="1" applyBorder="1" applyAlignment="1" applyProtection="1">
      <alignment horizontal="right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6" fillId="0" borderId="55" xfId="0" applyFont="1" applyBorder="1" applyAlignment="1" applyProtection="1">
      <alignment horizontal="center" vertical="center" wrapText="1"/>
      <protection hidden="1"/>
    </xf>
    <xf numFmtId="0" fontId="16" fillId="0" borderId="56" xfId="0" applyFont="1" applyBorder="1" applyAlignment="1" applyProtection="1">
      <alignment horizontal="center" vertical="center" wrapText="1"/>
      <protection hidden="1"/>
    </xf>
    <xf numFmtId="0" fontId="16" fillId="0" borderId="57" xfId="0" applyFont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center" vertical="center" wrapText="1"/>
      <protection hidden="1"/>
    </xf>
    <xf numFmtId="0" fontId="16" fillId="0" borderId="50" xfId="0" applyFont="1" applyBorder="1" applyAlignment="1" applyProtection="1">
      <alignment horizontal="center" vertical="center" wrapText="1"/>
      <protection hidden="1"/>
    </xf>
    <xf numFmtId="0" fontId="88" fillId="11" borderId="20" xfId="0" applyFont="1" applyFill="1" applyBorder="1" applyAlignment="1" applyProtection="1">
      <alignment horizontal="center" wrapText="1"/>
      <protection hidden="1"/>
    </xf>
    <xf numFmtId="0" fontId="72" fillId="4" borderId="23" xfId="0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 vertical="center"/>
      <protection hidden="1"/>
    </xf>
    <xf numFmtId="0" fontId="95" fillId="0" borderId="0" xfId="0" applyNumberFormat="1" applyFont="1" applyBorder="1" applyAlignment="1" applyProtection="1">
      <alignment horizontal="center" wrapText="1"/>
      <protection hidden="1"/>
    </xf>
    <xf numFmtId="49" fontId="74" fillId="3" borderId="23" xfId="0" applyNumberFormat="1" applyFont="1" applyFill="1" applyBorder="1" applyAlignment="1" applyProtection="1">
      <alignment horizontal="center" vertical="center"/>
      <protection locked="0"/>
    </xf>
    <xf numFmtId="49" fontId="35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protection hidden="1"/>
    </xf>
    <xf numFmtId="1" fontId="6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39" xfId="0" applyNumberFormat="1" applyFont="1" applyFill="1" applyBorder="1" applyAlignment="1" applyProtection="1">
      <alignment horizontal="left" vertical="center" wrapText="1"/>
      <protection hidden="1"/>
    </xf>
    <xf numFmtId="0" fontId="8" fillId="3" borderId="4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5" borderId="39" xfId="0" applyNumberFormat="1" applyFont="1" applyFill="1" applyBorder="1" applyAlignment="1" applyProtection="1">
      <alignment horizontal="left" vertical="center" wrapText="1"/>
      <protection hidden="1"/>
    </xf>
    <xf numFmtId="0" fontId="9" fillId="5" borderId="38" xfId="0" applyNumberFormat="1" applyFont="1" applyFill="1" applyBorder="1" applyAlignment="1" applyProtection="1">
      <alignment horizontal="left" vertical="center" wrapText="1" shrinkToFit="1"/>
      <protection hidden="1"/>
    </xf>
    <xf numFmtId="0" fontId="8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45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NumberFormat="1" applyFont="1" applyAlignment="1" applyProtection="1">
      <alignment horizontal="right" vertical="center" wrapText="1"/>
      <protection hidden="1"/>
    </xf>
    <xf numFmtId="0" fontId="9" fillId="0" borderId="0" xfId="0" applyNumberFormat="1" applyFont="1" applyAlignment="1" applyProtection="1">
      <alignment horizontal="center" vertical="center" wrapText="1"/>
      <protection hidden="1"/>
    </xf>
    <xf numFmtId="0" fontId="8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8" xfId="0" applyNumberFormat="1" applyFont="1" applyBorder="1" applyAlignment="1" applyProtection="1">
      <alignment horizontal="center" vertical="center" wrapText="1"/>
      <protection hidden="1"/>
    </xf>
    <xf numFmtId="0" fontId="8" fillId="5" borderId="58" xfId="0" applyNumberFormat="1" applyFont="1" applyFill="1" applyBorder="1" applyAlignment="1" applyProtection="1">
      <alignment horizontal="center" vertical="center" wrapText="1"/>
      <protection hidden="1"/>
    </xf>
    <xf numFmtId="0" fontId="23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49" fontId="96" fillId="0" borderId="7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/>
    <xf numFmtId="49" fontId="35" fillId="5" borderId="23" xfId="0" applyNumberFormat="1" applyFont="1" applyFill="1" applyBorder="1" applyAlignment="1" applyProtection="1">
      <alignment horizontal="left" vertical="top"/>
      <protection locked="0"/>
    </xf>
    <xf numFmtId="164" fontId="3" fillId="5" borderId="23" xfId="0" applyNumberFormat="1" applyFont="1" applyFill="1" applyBorder="1" applyAlignment="1" applyProtection="1">
      <alignment horizontal="center" vertical="center"/>
      <protection locked="0"/>
    </xf>
    <xf numFmtId="164" fontId="60" fillId="6" borderId="17" xfId="0" applyNumberFormat="1" applyFont="1" applyFill="1" applyBorder="1" applyAlignment="1" applyProtection="1">
      <alignment horizontal="center" vertical="center"/>
      <protection locked="0"/>
    </xf>
    <xf numFmtId="164" fontId="9" fillId="3" borderId="32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49" fontId="57" fillId="0" borderId="18" xfId="0" applyNumberFormat="1" applyFont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wrapText="1" shrinkToFit="1"/>
      <protection hidden="1"/>
    </xf>
    <xf numFmtId="49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35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49" fontId="8" fillId="6" borderId="59" xfId="0" applyNumberFormat="1" applyFont="1" applyFill="1" applyBorder="1" applyAlignment="1" applyProtection="1">
      <alignment horizontal="left" vertical="center" wrapText="1"/>
      <protection hidden="1"/>
    </xf>
    <xf numFmtId="0" fontId="9" fillId="6" borderId="60" xfId="0" applyNumberFormat="1" applyFont="1" applyFill="1" applyBorder="1" applyAlignment="1" applyProtection="1">
      <alignment horizontal="left" vertical="center" wrapText="1" shrinkToFit="1"/>
      <protection hidden="1"/>
    </xf>
    <xf numFmtId="164" fontId="9" fillId="6" borderId="61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62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63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64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4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2" xfId="0" applyNumberFormat="1" applyFont="1" applyFill="1" applyBorder="1" applyAlignment="1" applyProtection="1">
      <alignment horizontal="left" vertical="center" wrapText="1"/>
      <protection hidden="1"/>
    </xf>
    <xf numFmtId="0" fontId="5" fillId="4" borderId="28" xfId="0" applyNumberFormat="1" applyFont="1" applyFill="1" applyBorder="1" applyAlignment="1" applyProtection="1">
      <alignment horizontal="left" vertical="center" wrapText="1" shrinkToFit="1"/>
      <protection hidden="1"/>
    </xf>
    <xf numFmtId="164" fontId="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37" fillId="4" borderId="23" xfId="0" applyNumberFormat="1" applyFont="1" applyFill="1" applyBorder="1" applyAlignment="1" applyProtection="1">
      <alignment horizontal="center" vertical="center" wrapText="1"/>
      <protection hidden="1"/>
    </xf>
    <xf numFmtId="49" fontId="35" fillId="3" borderId="23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164" fontId="61" fillId="0" borderId="65" xfId="0" applyNumberFormat="1" applyFont="1" applyBorder="1" applyAlignment="1" applyProtection="1">
      <alignment horizontal="center" vertical="center"/>
      <protection locked="0"/>
    </xf>
    <xf numFmtId="164" fontId="61" fillId="0" borderId="33" xfId="0" applyNumberFormat="1" applyFont="1" applyBorder="1" applyAlignment="1" applyProtection="1">
      <alignment horizontal="center" vertical="center"/>
      <protection locked="0"/>
    </xf>
    <xf numFmtId="164" fontId="61" fillId="0" borderId="34" xfId="0" applyNumberFormat="1" applyFont="1" applyBorder="1" applyAlignment="1" applyProtection="1">
      <alignment horizontal="center" vertical="center"/>
      <protection locked="0"/>
    </xf>
    <xf numFmtId="0" fontId="70" fillId="4" borderId="32" xfId="0" applyNumberFormat="1" applyFont="1" applyFill="1" applyBorder="1" applyAlignment="1" applyProtection="1">
      <alignment horizontal="center" vertical="center" wrapText="1"/>
      <protection hidden="1"/>
    </xf>
    <xf numFmtId="1" fontId="97" fillId="0" borderId="32" xfId="0" applyNumberFormat="1" applyFont="1" applyBorder="1" applyAlignment="1" applyProtection="1">
      <alignment horizontal="center" vertical="center" wrapText="1"/>
      <protection locked="0"/>
    </xf>
    <xf numFmtId="0" fontId="97" fillId="0" borderId="32" xfId="0" applyFont="1" applyBorder="1" applyAlignment="1" applyProtection="1">
      <alignment horizontal="center" vertical="center" wrapText="1"/>
      <protection locked="0"/>
    </xf>
    <xf numFmtId="0" fontId="97" fillId="0" borderId="17" xfId="0" applyFont="1" applyBorder="1" applyAlignment="1" applyProtection="1">
      <alignment horizontal="center" vertical="center" wrapText="1"/>
      <protection locked="0"/>
    </xf>
    <xf numFmtId="0" fontId="97" fillId="0" borderId="18" xfId="0" applyFont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0" fontId="3" fillId="4" borderId="23" xfId="0" applyFont="1" applyFill="1" applyBorder="1" applyAlignment="1" applyProtection="1">
      <alignment wrapText="1"/>
      <protection locked="0" hidden="1"/>
    </xf>
    <xf numFmtId="0" fontId="6" fillId="4" borderId="38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3" borderId="38" xfId="0" applyNumberFormat="1" applyFont="1" applyFill="1" applyBorder="1" applyAlignment="1" applyProtection="1">
      <alignment horizontal="left" vertical="center" wrapText="1" shrinkToFit="1"/>
      <protection hidden="1"/>
    </xf>
    <xf numFmtId="164" fontId="9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6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7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59" fillId="0" borderId="61" xfId="0" applyNumberFormat="1" applyFont="1" applyBorder="1" applyAlignment="1" applyProtection="1">
      <alignment horizontal="left" vertical="center"/>
      <protection locked="0"/>
    </xf>
    <xf numFmtId="49" fontId="35" fillId="0" borderId="33" xfId="0" applyNumberFormat="1" applyFont="1" applyBorder="1" applyAlignment="1" applyProtection="1">
      <alignment horizontal="left" vertical="top" wrapText="1"/>
      <protection locked="0"/>
    </xf>
    <xf numFmtId="49" fontId="57" fillId="0" borderId="33" xfId="0" applyNumberFormat="1" applyFont="1" applyBorder="1" applyAlignment="1" applyProtection="1">
      <alignment horizontal="center" vertical="center" wrapText="1"/>
      <protection locked="0"/>
    </xf>
    <xf numFmtId="164" fontId="61" fillId="0" borderId="66" xfId="0" applyNumberFormat="1" applyFont="1" applyBorder="1" applyAlignment="1" applyProtection="1">
      <alignment horizontal="center" vertical="center"/>
      <protection locked="0"/>
    </xf>
    <xf numFmtId="0" fontId="97" fillId="0" borderId="33" xfId="0" applyFont="1" applyBorder="1" applyAlignment="1" applyProtection="1">
      <alignment horizontal="center" vertical="center" wrapText="1"/>
      <protection locked="0"/>
    </xf>
    <xf numFmtId="164" fontId="61" fillId="4" borderId="17" xfId="0" applyNumberFormat="1" applyFont="1" applyFill="1" applyBorder="1" applyAlignment="1" applyProtection="1">
      <alignment horizontal="center" vertical="center"/>
      <protection locked="0"/>
    </xf>
    <xf numFmtId="164" fontId="61" fillId="4" borderId="32" xfId="0" applyNumberFormat="1" applyFont="1" applyFill="1" applyBorder="1" applyAlignment="1" applyProtection="1">
      <alignment horizontal="center" vertical="center"/>
      <protection locked="0"/>
    </xf>
    <xf numFmtId="164" fontId="61" fillId="4" borderId="33" xfId="0" applyNumberFormat="1" applyFont="1" applyFill="1" applyBorder="1" applyAlignment="1" applyProtection="1">
      <alignment horizontal="center" vertical="center"/>
      <protection locked="0"/>
    </xf>
    <xf numFmtId="164" fontId="61" fillId="4" borderId="17" xfId="0" applyNumberFormat="1" applyFont="1" applyFill="1" applyBorder="1" applyAlignment="1" applyProtection="1">
      <alignment horizontal="center" vertical="center"/>
      <protection hidden="1"/>
    </xf>
    <xf numFmtId="164" fontId="61" fillId="4" borderId="18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/>
    <xf numFmtId="0" fontId="27" fillId="0" borderId="0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 wrapText="1"/>
    </xf>
    <xf numFmtId="49" fontId="3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Continuous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center"/>
    </xf>
    <xf numFmtId="49" fontId="17" fillId="0" borderId="0" xfId="0" applyNumberFormat="1" applyFont="1" applyBorder="1" applyAlignment="1" applyProtection="1">
      <alignment horizontal="left"/>
    </xf>
    <xf numFmtId="49" fontId="19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/>
    <xf numFmtId="49" fontId="1" fillId="0" borderId="0" xfId="0" applyNumberFormat="1" applyFont="1" applyBorder="1" applyAlignment="1" applyProtection="1">
      <alignment horizontal="centerContinuous"/>
    </xf>
    <xf numFmtId="49" fontId="16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1" fillId="0" borderId="0" xfId="0" applyNumberFormat="1" applyFont="1" applyAlignment="1" applyProtection="1"/>
    <xf numFmtId="49" fontId="16" fillId="0" borderId="0" xfId="0" applyNumberFormat="1" applyFont="1" applyBorder="1" applyAlignment="1" applyProtection="1"/>
    <xf numFmtId="49" fontId="34" fillId="0" borderId="0" xfId="0" applyNumberFormat="1" applyFont="1" applyBorder="1" applyAlignment="1" applyProtection="1">
      <alignment wrapText="1"/>
    </xf>
    <xf numFmtId="0" fontId="17" fillId="0" borderId="52" xfId="0" applyNumberFormat="1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/>
    <xf numFmtId="49" fontId="34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0" fontId="79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 vertical="center"/>
    </xf>
    <xf numFmtId="0" fontId="79" fillId="0" borderId="0" xfId="0" applyFont="1" applyFill="1" applyBorder="1" applyAlignment="1" applyProtection="1">
      <alignment vertical="center"/>
    </xf>
    <xf numFmtId="0" fontId="80" fillId="0" borderId="0" xfId="0" applyFont="1" applyFill="1" applyBorder="1" applyAlignment="1" applyProtection="1">
      <alignment vertical="center"/>
    </xf>
    <xf numFmtId="0" fontId="63" fillId="0" borderId="0" xfId="0" applyFont="1" applyFill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horizontal="left"/>
    </xf>
    <xf numFmtId="49" fontId="1" fillId="0" borderId="52" xfId="0" applyNumberFormat="1" applyFont="1" applyBorder="1" applyAlignment="1" applyProtection="1">
      <protection hidden="1"/>
    </xf>
    <xf numFmtId="49" fontId="6" fillId="0" borderId="52" xfId="0" applyNumberFormat="1" applyFont="1" applyBorder="1" applyAlignment="1" applyProtection="1">
      <alignment horizontal="left"/>
      <protection hidden="1"/>
    </xf>
    <xf numFmtId="0" fontId="36" fillId="2" borderId="55" xfId="0" applyFont="1" applyFill="1" applyBorder="1" applyAlignment="1" applyProtection="1">
      <alignment wrapText="1"/>
    </xf>
    <xf numFmtId="0" fontId="9" fillId="0" borderId="0" xfId="0" applyNumberFormat="1" applyFont="1" applyBorder="1" applyAlignment="1" applyProtection="1">
      <alignment horizontal="left" vertical="center" wrapText="1"/>
    </xf>
    <xf numFmtId="49" fontId="9" fillId="0" borderId="51" xfId="0" applyNumberFormat="1" applyFont="1" applyBorder="1" applyAlignment="1" applyProtection="1">
      <alignment vertical="center" wrapText="1"/>
    </xf>
    <xf numFmtId="164" fontId="61" fillId="0" borderId="52" xfId="0" applyNumberFormat="1" applyFont="1" applyFill="1" applyBorder="1" applyAlignment="1" applyProtection="1">
      <alignment horizontal="center" vertical="center"/>
      <protection locked="0"/>
    </xf>
    <xf numFmtId="164" fontId="61" fillId="0" borderId="17" xfId="0" applyNumberFormat="1" applyFont="1" applyFill="1" applyBorder="1" applyAlignment="1" applyProtection="1">
      <alignment horizontal="center" vertical="center"/>
      <protection locked="0"/>
    </xf>
    <xf numFmtId="49" fontId="57" fillId="5" borderId="23" xfId="0" applyNumberFormat="1" applyFont="1" applyFill="1" applyBorder="1" applyAlignment="1" applyProtection="1">
      <alignment horizontal="center" vertical="top"/>
      <protection locked="0"/>
    </xf>
    <xf numFmtId="0" fontId="57" fillId="5" borderId="23" xfId="0" applyNumberFormat="1" applyFont="1" applyFill="1" applyBorder="1" applyAlignment="1" applyProtection="1">
      <alignment horizontal="left" vertical="top" wrapText="1"/>
      <protection locked="0"/>
    </xf>
    <xf numFmtId="165" fontId="3" fillId="5" borderId="23" xfId="0" applyNumberFormat="1" applyFont="1" applyFill="1" applyBorder="1" applyAlignment="1" applyProtection="1">
      <alignment horizontal="center" vertical="center"/>
      <protection locked="0"/>
    </xf>
    <xf numFmtId="165" fontId="57" fillId="5" borderId="23" xfId="0" applyNumberFormat="1" applyFont="1" applyFill="1" applyBorder="1" applyAlignment="1" applyProtection="1">
      <alignment horizontal="center" vertical="top" wrapText="1"/>
      <protection locked="0"/>
    </xf>
    <xf numFmtId="165" fontId="59" fillId="5" borderId="23" xfId="0" applyNumberFormat="1" applyFont="1" applyFill="1" applyBorder="1" applyAlignment="1" applyProtection="1">
      <alignment horizontal="center" vertical="center"/>
      <protection locked="0"/>
    </xf>
    <xf numFmtId="165" fontId="61" fillId="5" borderId="17" xfId="0" applyNumberFormat="1" applyFont="1" applyFill="1" applyBorder="1" applyAlignment="1" applyProtection="1">
      <alignment horizontal="center" vertical="center"/>
      <protection locked="0"/>
    </xf>
    <xf numFmtId="165" fontId="61" fillId="5" borderId="23" xfId="0" applyNumberFormat="1" applyFont="1" applyFill="1" applyBorder="1" applyAlignment="1" applyProtection="1">
      <alignment horizontal="center" vertical="center"/>
      <protection locked="0"/>
    </xf>
    <xf numFmtId="1" fontId="57" fillId="0" borderId="32" xfId="0" applyNumberFormat="1" applyFont="1" applyBorder="1" applyAlignment="1" applyProtection="1">
      <alignment horizontal="center" vertical="center" wrapText="1"/>
      <protection locked="0"/>
    </xf>
    <xf numFmtId="1" fontId="57" fillId="0" borderId="17" xfId="0" applyNumberFormat="1" applyFont="1" applyBorder="1" applyAlignment="1" applyProtection="1">
      <alignment horizontal="center" vertical="center" wrapText="1"/>
      <protection locked="0"/>
    </xf>
    <xf numFmtId="49" fontId="74" fillId="6" borderId="24" xfId="0" applyNumberFormat="1" applyFont="1" applyFill="1" applyBorder="1" applyAlignment="1" applyProtection="1">
      <alignment horizontal="center" vertical="top"/>
      <protection locked="0"/>
    </xf>
    <xf numFmtId="164" fontId="61" fillId="13" borderId="17" xfId="0" applyNumberFormat="1" applyFont="1" applyFill="1" applyBorder="1" applyAlignment="1" applyProtection="1">
      <alignment horizontal="center" vertical="center"/>
      <protection hidden="1"/>
    </xf>
    <xf numFmtId="164" fontId="61" fillId="14" borderId="17" xfId="0" applyNumberFormat="1" applyFont="1" applyFill="1" applyBorder="1" applyAlignment="1" applyProtection="1">
      <alignment horizontal="center" vertical="center"/>
      <protection locked="0"/>
    </xf>
    <xf numFmtId="164" fontId="61" fillId="14" borderId="32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7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61" fillId="0" borderId="17" xfId="0" applyNumberFormat="1" applyFont="1" applyBorder="1" applyAlignment="1" applyProtection="1">
      <alignment horizontal="center" vertical="center" wrapText="1"/>
      <protection locked="0"/>
    </xf>
    <xf numFmtId="0" fontId="98" fillId="0" borderId="17" xfId="0" applyFont="1" applyBorder="1" applyAlignment="1" applyProtection="1">
      <alignment horizontal="center" vertical="center" wrapText="1"/>
      <protection locked="0"/>
    </xf>
    <xf numFmtId="49" fontId="61" fillId="0" borderId="32" xfId="0" applyNumberFormat="1" applyFont="1" applyBorder="1" applyAlignment="1" applyProtection="1">
      <alignment horizontal="center" vertical="center" wrapText="1"/>
      <protection locked="0"/>
    </xf>
    <xf numFmtId="49" fontId="61" fillId="0" borderId="34" xfId="0" applyNumberFormat="1" applyFont="1" applyBorder="1" applyAlignment="1" applyProtection="1">
      <alignment horizontal="center" vertical="center" wrapText="1"/>
      <protection locked="0"/>
    </xf>
    <xf numFmtId="164" fontId="61" fillId="0" borderId="67" xfId="0" applyNumberFormat="1" applyFont="1" applyFill="1" applyBorder="1" applyAlignment="1" applyProtection="1">
      <alignment horizontal="center" vertical="center"/>
      <protection locked="0"/>
    </xf>
    <xf numFmtId="164" fontId="61" fillId="0" borderId="19" xfId="0" applyNumberFormat="1" applyFont="1" applyFill="1" applyBorder="1" applyAlignment="1" applyProtection="1">
      <alignment horizontal="center" vertical="center"/>
      <protection locked="0"/>
    </xf>
    <xf numFmtId="164" fontId="61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49" fontId="35" fillId="0" borderId="0" xfId="0" applyNumberFormat="1" applyFont="1" applyBorder="1" applyAlignment="1" applyProtection="1">
      <alignment horizontal="left" vertical="top" wrapText="1"/>
      <protection locked="0"/>
    </xf>
    <xf numFmtId="164" fontId="61" fillId="7" borderId="17" xfId="0" applyNumberFormat="1" applyFont="1" applyFill="1" applyBorder="1" applyAlignment="1" applyProtection="1">
      <alignment horizontal="center" vertical="center"/>
      <protection locked="0"/>
    </xf>
    <xf numFmtId="49" fontId="61" fillId="0" borderId="32" xfId="0" applyNumberFormat="1" applyFont="1" applyBorder="1" applyAlignment="1" applyProtection="1">
      <alignment horizontal="left" vertical="center"/>
      <protection locked="0"/>
    </xf>
    <xf numFmtId="164" fontId="61" fillId="7" borderId="32" xfId="0" applyNumberFormat="1" applyFont="1" applyFill="1" applyBorder="1" applyAlignment="1" applyProtection="1">
      <alignment horizontal="center" vertical="center"/>
      <protection locked="0"/>
    </xf>
    <xf numFmtId="49" fontId="57" fillId="7" borderId="17" xfId="0" applyNumberFormat="1" applyFont="1" applyFill="1" applyBorder="1" applyAlignment="1" applyProtection="1">
      <alignment horizontal="center" vertical="center" wrapText="1"/>
      <protection locked="0"/>
    </xf>
    <xf numFmtId="164" fontId="61" fillId="7" borderId="30" xfId="0" applyNumberFormat="1" applyFont="1" applyFill="1" applyBorder="1" applyAlignment="1" applyProtection="1">
      <alignment horizontal="center" vertical="center"/>
      <protection locked="0"/>
    </xf>
    <xf numFmtId="164" fontId="61" fillId="7" borderId="52" xfId="0" applyNumberFormat="1" applyFont="1" applyFill="1" applyBorder="1" applyAlignment="1" applyProtection="1">
      <alignment horizontal="center" vertical="center"/>
      <protection locked="0"/>
    </xf>
    <xf numFmtId="49" fontId="35" fillId="0" borderId="32" xfId="0" applyNumberFormat="1" applyFont="1" applyBorder="1" applyAlignment="1" applyProtection="1">
      <alignment horizontal="left" vertical="top" wrapText="1"/>
      <protection locked="0"/>
    </xf>
    <xf numFmtId="164" fontId="61" fillId="7" borderId="31" xfId="0" applyNumberFormat="1" applyFont="1" applyFill="1" applyBorder="1" applyAlignment="1" applyProtection="1">
      <alignment horizontal="center" vertical="center"/>
      <protection locked="0"/>
    </xf>
    <xf numFmtId="164" fontId="61" fillId="0" borderId="45" xfId="0" applyNumberFormat="1" applyFont="1" applyBorder="1" applyAlignment="1" applyProtection="1">
      <alignment horizontal="center" vertical="center"/>
      <protection locked="0"/>
    </xf>
    <xf numFmtId="164" fontId="61" fillId="0" borderId="19" xfId="0" applyNumberFormat="1" applyFont="1" applyBorder="1" applyAlignment="1" applyProtection="1">
      <alignment horizontal="center" vertical="center"/>
      <protection locked="0"/>
    </xf>
    <xf numFmtId="0" fontId="8" fillId="0" borderId="38" xfId="0" applyNumberFormat="1" applyFont="1" applyBorder="1" applyAlignment="1" applyProtection="1">
      <alignment horizontal="left" vertical="center" wrapText="1" shrinkToFit="1"/>
      <protection hidden="1"/>
    </xf>
    <xf numFmtId="164" fontId="8" fillId="0" borderId="61" xfId="0" applyNumberFormat="1" applyFont="1" applyBorder="1" applyAlignment="1" applyProtection="1">
      <alignment horizontal="center" vertical="center" wrapText="1"/>
      <protection hidden="1"/>
    </xf>
    <xf numFmtId="0" fontId="9" fillId="0" borderId="45" xfId="0" applyNumberFormat="1" applyFont="1" applyBorder="1" applyAlignment="1" applyProtection="1">
      <alignment horizontal="left" vertical="center" wrapText="1" shrinkToFit="1"/>
      <protection hidden="1"/>
    </xf>
    <xf numFmtId="0" fontId="8" fillId="0" borderId="30" xfId="0" applyNumberFormat="1" applyFont="1" applyBorder="1" applyAlignment="1" applyProtection="1">
      <alignment horizontal="center" vertical="center" wrapText="1"/>
      <protection hidden="1"/>
    </xf>
    <xf numFmtId="164" fontId="8" fillId="0" borderId="17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protection hidden="1"/>
    </xf>
    <xf numFmtId="49" fontId="20" fillId="0" borderId="0" xfId="0" applyNumberFormat="1" applyFont="1" applyBorder="1" applyAlignment="1" applyProtection="1">
      <protection hidden="1"/>
    </xf>
    <xf numFmtId="49" fontId="20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98" fillId="0" borderId="9" xfId="0" applyFont="1" applyBorder="1" applyAlignment="1" applyProtection="1">
      <alignment horizontal="center" vertical="center" wrapText="1"/>
      <protection locked="0"/>
    </xf>
    <xf numFmtId="49" fontId="35" fillId="3" borderId="23" xfId="0" applyNumberFormat="1" applyFont="1" applyFill="1" applyBorder="1" applyAlignment="1" applyProtection="1">
      <alignment horizontal="center" vertical="top" wrapText="1"/>
      <protection locked="0"/>
    </xf>
    <xf numFmtId="164" fontId="35" fillId="3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45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164" fontId="61" fillId="0" borderId="0" xfId="0" applyNumberFormat="1" applyFont="1" applyFill="1" applyBorder="1" applyAlignment="1" applyProtection="1">
      <alignment horizontal="center"/>
      <protection hidden="1"/>
    </xf>
    <xf numFmtId="0" fontId="61" fillId="0" borderId="0" xfId="0" applyNumberFormat="1" applyFont="1" applyFill="1" applyBorder="1" applyAlignment="1" applyProtection="1">
      <alignment horizontal="center"/>
      <protection hidden="1"/>
    </xf>
    <xf numFmtId="0" fontId="7" fillId="3" borderId="38" xfId="0" applyNumberFormat="1" applyFont="1" applyFill="1" applyBorder="1" applyAlignment="1" applyProtection="1">
      <alignment horizontal="left" vertical="center" wrapText="1" shrinkToFit="1"/>
      <protection hidden="1"/>
    </xf>
    <xf numFmtId="0" fontId="8" fillId="3" borderId="38" xfId="0" applyNumberFormat="1" applyFont="1" applyFill="1" applyBorder="1" applyAlignment="1" applyProtection="1">
      <alignment horizontal="center" vertical="center" wrapText="1" shrinkToFit="1"/>
      <protection hidden="1"/>
    </xf>
    <xf numFmtId="49" fontId="59" fillId="9" borderId="32" xfId="0" applyNumberFormat="1" applyFont="1" applyFill="1" applyBorder="1" applyAlignment="1" applyProtection="1">
      <alignment horizontal="left" vertical="center"/>
      <protection locked="0"/>
    </xf>
    <xf numFmtId="49" fontId="35" fillId="9" borderId="32" xfId="0" applyNumberFormat="1" applyFont="1" applyFill="1" applyBorder="1" applyAlignment="1" applyProtection="1">
      <alignment horizontal="left" vertical="center" wrapText="1"/>
      <protection locked="0"/>
    </xf>
    <xf numFmtId="49" fontId="57" fillId="9" borderId="32" xfId="0" applyNumberFormat="1" applyFont="1" applyFill="1" applyBorder="1" applyAlignment="1" applyProtection="1">
      <alignment horizontal="center" vertical="center" wrapText="1"/>
      <protection locked="0"/>
    </xf>
    <xf numFmtId="164" fontId="61" fillId="9" borderId="32" xfId="0" applyNumberFormat="1" applyFont="1" applyFill="1" applyBorder="1" applyAlignment="1" applyProtection="1">
      <alignment horizontal="center" vertical="center"/>
      <protection hidden="1"/>
    </xf>
    <xf numFmtId="0" fontId="97" fillId="9" borderId="32" xfId="0" applyFont="1" applyFill="1" applyBorder="1" applyAlignment="1" applyProtection="1">
      <alignment horizontal="center" vertical="center" wrapText="1"/>
      <protection locked="0"/>
    </xf>
    <xf numFmtId="49" fontId="9" fillId="0" borderId="38" xfId="0" applyNumberFormat="1" applyFont="1" applyBorder="1" applyAlignment="1" applyProtection="1">
      <alignment horizontal="left" vertical="center" wrapText="1" shrinkToFit="1"/>
      <protection hidden="1"/>
    </xf>
    <xf numFmtId="164" fontId="9" fillId="5" borderId="31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8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5" borderId="13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6" borderId="69" xfId="0" applyNumberFormat="1" applyFont="1" applyFill="1" applyBorder="1" applyAlignment="1" applyProtection="1">
      <alignment horizontal="left" vertical="center" wrapText="1" shrinkToFit="1"/>
      <protection hidden="1"/>
    </xf>
    <xf numFmtId="0" fontId="8" fillId="3" borderId="45" xfId="0" applyNumberFormat="1" applyFont="1" applyFill="1" applyBorder="1" applyAlignment="1" applyProtection="1">
      <alignment horizontal="center" vertical="center" wrapText="1" shrinkToFit="1"/>
      <protection hidden="1"/>
    </xf>
    <xf numFmtId="164" fontId="8" fillId="3" borderId="17" xfId="0" applyNumberFormat="1" applyFont="1" applyFill="1" applyBorder="1" applyAlignment="1" applyProtection="1">
      <alignment horizontal="center" vertical="center" wrapText="1" shrinkToFit="1"/>
      <protection hidden="1"/>
    </xf>
    <xf numFmtId="164" fontId="9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5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6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3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3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4" borderId="45" xfId="0" applyNumberFormat="1" applyFont="1" applyFill="1" applyBorder="1" applyAlignment="1" applyProtection="1">
      <alignment horizontal="left" vertical="center" wrapText="1" shrinkToFit="1"/>
      <protection hidden="1"/>
    </xf>
    <xf numFmtId="0" fontId="6" fillId="4" borderId="68" xfId="0" applyNumberFormat="1" applyFont="1" applyFill="1" applyBorder="1" applyAlignment="1" applyProtection="1">
      <alignment horizontal="left" vertical="center" wrapText="1" shrinkToFit="1"/>
      <protection hidden="1"/>
    </xf>
    <xf numFmtId="0" fontId="6" fillId="4" borderId="13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4" borderId="2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17" xfId="0" applyNumberFormat="1" applyFont="1" applyFill="1" applyBorder="1" applyAlignment="1" applyProtection="1">
      <alignment horizontal="left" vertical="center" wrapText="1" shrinkToFit="1"/>
      <protection hidden="1"/>
    </xf>
    <xf numFmtId="164" fontId="6" fillId="4" borderId="32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4" borderId="27" xfId="0" applyNumberFormat="1" applyFont="1" applyFill="1" applyBorder="1" applyAlignment="1" applyProtection="1">
      <alignment horizontal="left" vertical="center" wrapText="1"/>
      <protection hidden="1"/>
    </xf>
    <xf numFmtId="0" fontId="70" fillId="0" borderId="31" xfId="0" applyNumberFormat="1" applyFont="1" applyBorder="1" applyAlignment="1" applyProtection="1">
      <alignment horizontal="center" vertical="center" wrapText="1"/>
      <protection hidden="1"/>
    </xf>
    <xf numFmtId="0" fontId="70" fillId="0" borderId="70" xfId="0" applyNumberFormat="1" applyFont="1" applyBorder="1" applyAlignment="1" applyProtection="1">
      <alignment horizontal="center" vertical="center" wrapText="1"/>
      <protection hidden="1"/>
    </xf>
    <xf numFmtId="0" fontId="6" fillId="4" borderId="32" xfId="0" applyNumberFormat="1" applyFont="1" applyFill="1" applyBorder="1" applyAlignment="1" applyProtection="1">
      <alignment horizontal="left" vertical="center" wrapText="1" shrinkToFit="1"/>
      <protection hidden="1"/>
    </xf>
    <xf numFmtId="0" fontId="98" fillId="0" borderId="33" xfId="0" applyFont="1" applyBorder="1" applyAlignment="1" applyProtection="1">
      <alignment horizontal="center" vertical="center" wrapText="1"/>
      <protection locked="0"/>
    </xf>
    <xf numFmtId="0" fontId="98" fillId="0" borderId="16" xfId="0" applyFont="1" applyBorder="1" applyAlignment="1" applyProtection="1">
      <alignment horizontal="center" vertical="center" wrapText="1"/>
      <protection locked="0"/>
    </xf>
    <xf numFmtId="0" fontId="98" fillId="0" borderId="23" xfId="0" applyFont="1" applyBorder="1" applyAlignment="1" applyProtection="1">
      <alignment horizontal="center" vertical="center" wrapText="1"/>
      <protection locked="0"/>
    </xf>
    <xf numFmtId="164" fontId="8" fillId="7" borderId="31" xfId="0" applyNumberFormat="1" applyFont="1" applyFill="1" applyBorder="1" applyAlignment="1" applyProtection="1">
      <alignment horizontal="center" vertical="center" wrapText="1" shrinkToFit="1"/>
      <protection hidden="1"/>
    </xf>
    <xf numFmtId="164" fontId="8" fillId="7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7" borderId="45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7" borderId="38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7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7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7" borderId="45" xfId="0" applyNumberFormat="1" applyFont="1" applyFill="1" applyBorder="1" applyAlignment="1" applyProtection="1">
      <alignment horizontal="left" vertical="center" wrapText="1" shrinkToFit="1"/>
      <protection hidden="1"/>
    </xf>
    <xf numFmtId="0" fontId="8" fillId="7" borderId="38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7" borderId="68" xfId="0" applyNumberFormat="1" applyFont="1" applyFill="1" applyBorder="1" applyAlignment="1" applyProtection="1">
      <alignment horizontal="left" vertical="center" wrapText="1" shrinkToFit="1"/>
      <protection hidden="1"/>
    </xf>
    <xf numFmtId="0" fontId="86" fillId="0" borderId="41" xfId="0" applyFont="1" applyBorder="1" applyProtection="1">
      <protection hidden="1"/>
    </xf>
    <xf numFmtId="164" fontId="87" fillId="0" borderId="0" xfId="0" applyNumberFormat="1" applyFont="1" applyAlignment="1" applyProtection="1">
      <alignment horizontal="left"/>
      <protection hidden="1"/>
    </xf>
    <xf numFmtId="0" fontId="102" fillId="0" borderId="45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69" fillId="7" borderId="41" xfId="0" applyFont="1" applyFill="1" applyBorder="1"/>
    <xf numFmtId="0" fontId="104" fillId="7" borderId="41" xfId="0" applyFont="1" applyFill="1" applyBorder="1" applyAlignment="1">
      <alignment horizontal="center"/>
    </xf>
    <xf numFmtId="0" fontId="0" fillId="0" borderId="0" xfId="0" applyFill="1" applyBorder="1"/>
    <xf numFmtId="0" fontId="102" fillId="0" borderId="0" xfId="0" applyFont="1" applyFill="1" applyBorder="1" applyAlignment="1">
      <alignment horizontal="center"/>
    </xf>
    <xf numFmtId="0" fontId="102" fillId="0" borderId="0" xfId="0" applyFont="1" applyBorder="1"/>
    <xf numFmtId="0" fontId="102" fillId="0" borderId="0" xfId="0" applyFont="1"/>
    <xf numFmtId="0" fontId="23" fillId="0" borderId="63" xfId="0" applyFont="1" applyBorder="1" applyAlignment="1">
      <alignment horizontal="center" vertical="center"/>
    </xf>
    <xf numFmtId="0" fontId="13" fillId="0" borderId="15" xfId="0" applyFont="1" applyBorder="1" applyAlignment="1"/>
    <xf numFmtId="0" fontId="13" fillId="0" borderId="37" xfId="0" applyFont="1" applyBorder="1" applyAlignment="1"/>
    <xf numFmtId="0" fontId="23" fillId="0" borderId="1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5" fillId="0" borderId="37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/>
    </xf>
    <xf numFmtId="0" fontId="63" fillId="0" borderId="0" xfId="0" applyFont="1" applyAlignment="1" applyProtection="1"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49" fontId="27" fillId="0" borderId="0" xfId="0" applyNumberFormat="1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  <protection hidden="1"/>
    </xf>
    <xf numFmtId="0" fontId="6" fillId="0" borderId="45" xfId="0" applyNumberFormat="1" applyFont="1" applyBorder="1" applyAlignment="1" applyProtection="1">
      <alignment horizontal="left" vertical="center" wrapText="1"/>
    </xf>
    <xf numFmtId="0" fontId="0" fillId="0" borderId="45" xfId="0" applyNumberFormat="1" applyBorder="1" applyAlignment="1" applyProtection="1">
      <alignment vertical="center" wrapText="1"/>
    </xf>
    <xf numFmtId="49" fontId="17" fillId="0" borderId="0" xfId="0" applyNumberFormat="1" applyFont="1" applyBorder="1" applyAlignment="1" applyProtection="1">
      <alignment horizontal="left"/>
    </xf>
    <xf numFmtId="0" fontId="17" fillId="0" borderId="0" xfId="0" applyNumberFormat="1" applyFont="1" applyBorder="1" applyAlignment="1" applyProtection="1">
      <alignment horizontal="left"/>
    </xf>
    <xf numFmtId="0" fontId="0" fillId="0" borderId="0" xfId="0" applyNumberFormat="1" applyAlignment="1" applyProtection="1"/>
    <xf numFmtId="49" fontId="6" fillId="0" borderId="45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 wrapText="1"/>
    </xf>
    <xf numFmtId="0" fontId="6" fillId="0" borderId="0" xfId="0" applyNumberFormat="1" applyFont="1" applyBorder="1" applyAlignment="1" applyProtection="1">
      <alignment horizontal="left" wrapText="1"/>
    </xf>
    <xf numFmtId="49" fontId="17" fillId="0" borderId="0" xfId="0" applyNumberFormat="1" applyFont="1" applyBorder="1" applyAlignment="1" applyProtection="1">
      <alignment horizontal="left" vertical="center" wrapText="1"/>
    </xf>
    <xf numFmtId="49" fontId="17" fillId="0" borderId="25" xfId="0" applyNumberFormat="1" applyFont="1" applyBorder="1" applyAlignment="1" applyProtection="1">
      <alignment horizontal="center" vertical="center"/>
      <protection hidden="1"/>
    </xf>
    <xf numFmtId="49" fontId="17" fillId="0" borderId="26" xfId="0" applyNumberFormat="1" applyFont="1" applyBorder="1" applyAlignment="1" applyProtection="1">
      <alignment horizontal="center" vertical="center"/>
      <protection hidden="1"/>
    </xf>
    <xf numFmtId="49" fontId="17" fillId="0" borderId="1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</xf>
    <xf numFmtId="49" fontId="0" fillId="0" borderId="45" xfId="0" applyNumberFormat="1" applyBorder="1" applyAlignment="1" applyProtection="1">
      <alignment horizontal="left"/>
    </xf>
    <xf numFmtId="49" fontId="6" fillId="0" borderId="45" xfId="0" applyNumberFormat="1" applyFont="1" applyBorder="1" applyAlignment="1" applyProtection="1">
      <alignment horizontal="left" wrapText="1"/>
    </xf>
    <xf numFmtId="0" fontId="17" fillId="0" borderId="24" xfId="0" applyFont="1" applyBorder="1" applyAlignment="1" applyProtection="1">
      <alignment horizontal="center" vertical="center" textRotation="90"/>
      <protection hidden="1"/>
    </xf>
    <xf numFmtId="0" fontId="17" fillId="0" borderId="16" xfId="0" applyFont="1" applyBorder="1" applyAlignment="1" applyProtection="1">
      <alignment horizontal="center" vertical="center" textRotation="90"/>
      <protection hidden="1"/>
    </xf>
    <xf numFmtId="0" fontId="17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26" xfId="0" applyNumberFormat="1" applyFont="1" applyBorder="1" applyAlignment="1" applyProtection="1">
      <alignment horizontal="center" vertical="center"/>
      <protection hidden="1"/>
    </xf>
    <xf numFmtId="0" fontId="84" fillId="0" borderId="45" xfId="0" applyFont="1" applyBorder="1" applyAlignment="1" applyProtection="1">
      <alignment horizontal="center" vertical="top"/>
      <protection hidden="1"/>
    </xf>
    <xf numFmtId="49" fontId="6" fillId="0" borderId="2" xfId="0" applyNumberFormat="1" applyFont="1" applyBorder="1" applyAlignment="1" applyProtection="1">
      <alignment horizontal="center" vertical="center"/>
      <protection hidden="1"/>
    </xf>
    <xf numFmtId="49" fontId="6" fillId="0" borderId="35" xfId="0" applyNumberFormat="1" applyFont="1" applyBorder="1" applyAlignment="1" applyProtection="1">
      <alignment horizontal="center" vertical="center"/>
      <protection hidden="1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4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49" fontId="16" fillId="0" borderId="47" xfId="0" applyNumberFormat="1" applyFont="1" applyBorder="1" applyAlignment="1" applyProtection="1">
      <alignment horizontal="center"/>
      <protection hidden="1"/>
    </xf>
    <xf numFmtId="49" fontId="16" fillId="0" borderId="50" xfId="0" applyNumberFormat="1" applyFont="1" applyBorder="1" applyAlignment="1" applyProtection="1">
      <alignment horizontal="center"/>
      <protection hidden="1"/>
    </xf>
    <xf numFmtId="49" fontId="16" fillId="0" borderId="5" xfId="0" applyNumberFormat="1" applyFont="1" applyBorder="1" applyAlignment="1" applyProtection="1">
      <alignment horizontal="center"/>
      <protection hidden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5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35" xfId="0" applyNumberFormat="1" applyFont="1" applyBorder="1" applyAlignment="1" applyProtection="1">
      <alignment horizontal="center"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49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1" fontId="6" fillId="6" borderId="23" xfId="0" applyNumberFormat="1" applyFont="1" applyFill="1" applyBorder="1" applyAlignment="1" applyProtection="1">
      <alignment horizontal="center"/>
      <protection hidden="1"/>
    </xf>
    <xf numFmtId="0" fontId="82" fillId="0" borderId="25" xfId="0" applyFont="1" applyBorder="1" applyAlignment="1" applyProtection="1">
      <alignment horizontal="center"/>
      <protection hidden="1"/>
    </xf>
    <xf numFmtId="0" fontId="82" fillId="0" borderId="26" xfId="0" applyFont="1" applyBorder="1" applyAlignment="1" applyProtection="1">
      <alignment horizontal="center"/>
      <protection hidden="1"/>
    </xf>
    <xf numFmtId="0" fontId="82" fillId="0" borderId="10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64" fontId="6" fillId="0" borderId="47" xfId="0" applyNumberFormat="1" applyFont="1" applyBorder="1" applyAlignment="1" applyProtection="1">
      <alignment horizontal="center" vertical="center"/>
      <protection hidden="1"/>
    </xf>
    <xf numFmtId="164" fontId="6" fillId="0" borderId="50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35" xfId="0" applyNumberFormat="1" applyFont="1" applyBorder="1" applyAlignment="1" applyProtection="1">
      <alignment horizontal="center" vertical="center"/>
      <protection hidden="1"/>
    </xf>
    <xf numFmtId="0" fontId="6" fillId="0" borderId="3" xfId="0" applyNumberFormat="1" applyFont="1" applyBorder="1" applyAlignment="1" applyProtection="1">
      <alignment horizontal="center" vertical="center"/>
      <protection hidden="1"/>
    </xf>
    <xf numFmtId="49" fontId="8" fillId="0" borderId="47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0" fontId="82" fillId="0" borderId="25" xfId="0" applyFont="1" applyBorder="1" applyAlignment="1" applyProtection="1">
      <alignment horizontal="center" vertical="top"/>
      <protection hidden="1"/>
    </xf>
    <xf numFmtId="0" fontId="82" fillId="0" borderId="10" xfId="0" applyFont="1" applyBorder="1" applyAlignment="1" applyProtection="1">
      <alignment horizontal="center" vertical="top"/>
      <protection hidden="1"/>
    </xf>
    <xf numFmtId="1" fontId="16" fillId="0" borderId="25" xfId="0" applyNumberFormat="1" applyFont="1" applyBorder="1" applyAlignment="1" applyProtection="1">
      <alignment horizontal="center"/>
      <protection hidden="1"/>
    </xf>
    <xf numFmtId="1" fontId="16" fillId="0" borderId="26" xfId="0" applyNumberFormat="1" applyFont="1" applyBorder="1" applyAlignment="1" applyProtection="1">
      <alignment horizontal="center"/>
      <protection hidden="1"/>
    </xf>
    <xf numFmtId="1" fontId="16" fillId="0" borderId="23" xfId="0" applyNumberFormat="1" applyFont="1" applyBorder="1" applyAlignment="1" applyProtection="1">
      <alignment horizontal="center"/>
      <protection hidden="1"/>
    </xf>
    <xf numFmtId="164" fontId="16" fillId="0" borderId="47" xfId="0" applyNumberFormat="1" applyFont="1" applyBorder="1" applyAlignment="1" applyProtection="1">
      <alignment horizontal="center"/>
      <protection hidden="1"/>
    </xf>
    <xf numFmtId="164" fontId="16" fillId="0" borderId="50" xfId="0" applyNumberFormat="1" applyFont="1" applyBorder="1" applyAlignment="1" applyProtection="1">
      <alignment horizontal="center"/>
      <protection hidden="1"/>
    </xf>
    <xf numFmtId="164" fontId="16" fillId="0" borderId="5" xfId="0" applyNumberFormat="1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49" fontId="15" fillId="0" borderId="48" xfId="0" applyNumberFormat="1" applyFont="1" applyBorder="1" applyAlignment="1" applyProtection="1">
      <alignment horizontal="left" wrapText="1"/>
      <protection locked="0"/>
    </xf>
    <xf numFmtId="49" fontId="15" fillId="0" borderId="0" xfId="0" applyNumberFormat="1" applyFont="1" applyBorder="1" applyAlignment="1" applyProtection="1">
      <alignment horizontal="left" wrapText="1"/>
      <protection locked="0"/>
    </xf>
    <xf numFmtId="49" fontId="15" fillId="0" borderId="9" xfId="0" applyNumberFormat="1" applyFont="1" applyBorder="1" applyAlignment="1" applyProtection="1">
      <alignment horizontal="left" wrapText="1"/>
      <protection locked="0"/>
    </xf>
    <xf numFmtId="0" fontId="102" fillId="0" borderId="48" xfId="0" applyFont="1" applyBorder="1" applyAlignment="1" applyProtection="1">
      <alignment horizontal="left"/>
      <protection locked="0"/>
    </xf>
    <xf numFmtId="0" fontId="102" fillId="0" borderId="0" xfId="0" applyFont="1" applyBorder="1" applyAlignment="1" applyProtection="1">
      <alignment horizontal="left"/>
      <protection locked="0"/>
    </xf>
    <xf numFmtId="0" fontId="102" fillId="0" borderId="9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47" xfId="0" applyNumberFormat="1" applyFont="1" applyBorder="1" applyAlignment="1" applyProtection="1">
      <alignment horizontal="center"/>
      <protection locked="0"/>
    </xf>
    <xf numFmtId="0" fontId="19" fillId="0" borderId="50" xfId="0" applyNumberFormat="1" applyFont="1" applyBorder="1" applyAlignment="1" applyProtection="1">
      <alignment horizontal="center"/>
      <protection locked="0"/>
    </xf>
    <xf numFmtId="0" fontId="19" fillId="0" borderId="5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" fontId="6" fillId="5" borderId="25" xfId="0" applyNumberFormat="1" applyFont="1" applyFill="1" applyBorder="1" applyAlignment="1" applyProtection="1">
      <alignment horizontal="center"/>
      <protection hidden="1"/>
    </xf>
    <xf numFmtId="1" fontId="6" fillId="5" borderId="26" xfId="0" applyNumberFormat="1" applyFont="1" applyFill="1" applyBorder="1" applyAlignment="1" applyProtection="1">
      <alignment horizontal="center"/>
      <protection hidden="1"/>
    </xf>
    <xf numFmtId="1" fontId="6" fillId="5" borderId="10" xfId="0" applyNumberFormat="1" applyFont="1" applyFill="1" applyBorder="1" applyAlignment="1" applyProtection="1">
      <alignment horizontal="center"/>
      <protection hidden="1"/>
    </xf>
    <xf numFmtId="49" fontId="15" fillId="0" borderId="49" xfId="0" applyNumberFormat="1" applyFont="1" applyBorder="1" applyAlignment="1" applyProtection="1">
      <protection locked="0"/>
    </xf>
    <xf numFmtId="49" fontId="15" fillId="0" borderId="51" xfId="0" applyNumberFormat="1" applyFont="1" applyBorder="1" applyAlignment="1" applyProtection="1">
      <protection locked="0"/>
    </xf>
    <xf numFmtId="49" fontId="15" fillId="0" borderId="29" xfId="0" applyNumberFormat="1" applyFont="1" applyBorder="1" applyAlignment="1" applyProtection="1">
      <protection locked="0"/>
    </xf>
    <xf numFmtId="164" fontId="17" fillId="0" borderId="49" xfId="0" applyNumberFormat="1" applyFont="1" applyBorder="1" applyAlignment="1" applyProtection="1">
      <alignment horizontal="center" vertical="center"/>
      <protection hidden="1"/>
    </xf>
    <xf numFmtId="164" fontId="17" fillId="0" borderId="51" xfId="0" applyNumberFormat="1" applyFont="1" applyBorder="1" applyAlignment="1" applyProtection="1">
      <alignment horizontal="center" vertical="center"/>
      <protection hidden="1"/>
    </xf>
    <xf numFmtId="164" fontId="17" fillId="0" borderId="29" xfId="0" applyNumberFormat="1" applyFont="1" applyBorder="1" applyAlignment="1" applyProtection="1">
      <alignment horizontal="center" vertical="center"/>
      <protection hidden="1"/>
    </xf>
    <xf numFmtId="49" fontId="16" fillId="0" borderId="49" xfId="0" applyNumberFormat="1" applyFont="1" applyBorder="1" applyAlignment="1" applyProtection="1">
      <protection hidden="1"/>
    </xf>
    <xf numFmtId="49" fontId="13" fillId="0" borderId="51" xfId="0" applyNumberFormat="1" applyFont="1" applyBorder="1" applyAlignment="1" applyProtection="1">
      <protection hidden="1"/>
    </xf>
    <xf numFmtId="49" fontId="13" fillId="0" borderId="29" xfId="0" applyNumberFormat="1" applyFont="1" applyBorder="1" applyAlignment="1" applyProtection="1">
      <protection hidden="1"/>
    </xf>
    <xf numFmtId="1" fontId="6" fillId="5" borderId="23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64" fontId="17" fillId="0" borderId="48" xfId="0" applyNumberFormat="1" applyFont="1" applyBorder="1" applyAlignment="1" applyProtection="1">
      <alignment horizontal="center" vertical="center"/>
      <protection hidden="1"/>
    </xf>
    <xf numFmtId="164" fontId="17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9" xfId="0" applyNumberFormat="1" applyFont="1" applyBorder="1" applyAlignment="1" applyProtection="1">
      <alignment horizontal="center" vertical="center"/>
      <protection hidden="1"/>
    </xf>
    <xf numFmtId="164" fontId="23" fillId="0" borderId="48" xfId="0" applyNumberFormat="1" applyFont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164" fontId="23" fillId="0" borderId="9" xfId="0" applyNumberFormat="1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64" fontId="61" fillId="0" borderId="37" xfId="0" applyNumberFormat="1" applyFont="1" applyFill="1" applyBorder="1" applyAlignment="1" applyProtection="1">
      <alignment horizontal="center"/>
      <protection hidden="1"/>
    </xf>
    <xf numFmtId="0" fontId="61" fillId="0" borderId="37" xfId="0" applyNumberFormat="1" applyFont="1" applyFill="1" applyBorder="1" applyAlignment="1" applyProtection="1">
      <alignment horizontal="center"/>
      <protection hidden="1"/>
    </xf>
    <xf numFmtId="164" fontId="61" fillId="0" borderId="41" xfId="0" applyNumberFormat="1" applyFont="1" applyFill="1" applyBorder="1" applyAlignment="1" applyProtection="1">
      <alignment horizontal="center"/>
      <protection hidden="1"/>
    </xf>
    <xf numFmtId="0" fontId="61" fillId="0" borderId="41" xfId="0" applyNumberFormat="1" applyFont="1" applyFill="1" applyBorder="1" applyAlignment="1" applyProtection="1">
      <alignment horizontal="center"/>
      <protection hidden="1"/>
    </xf>
    <xf numFmtId="0" fontId="61" fillId="0" borderId="71" xfId="0" applyFont="1" applyBorder="1" applyAlignment="1" applyProtection="1">
      <protection hidden="1"/>
    </xf>
    <xf numFmtId="0" fontId="0" fillId="0" borderId="67" xfId="0" applyBorder="1" applyAlignment="1" applyProtection="1">
      <protection hidden="1"/>
    </xf>
    <xf numFmtId="0" fontId="0" fillId="0" borderId="72" xfId="0" applyBorder="1" applyAlignment="1" applyProtection="1">
      <protection hidden="1"/>
    </xf>
    <xf numFmtId="0" fontId="99" fillId="0" borderId="0" xfId="0" applyFont="1" applyBorder="1" applyAlignment="1" applyProtection="1">
      <alignment horizontal="center" vertical="justify"/>
      <protection locked="0"/>
    </xf>
    <xf numFmtId="0" fontId="100" fillId="0" borderId="0" xfId="0" applyFont="1" applyAlignment="1" applyProtection="1">
      <alignment horizontal="center" vertical="justify"/>
      <protection locked="0"/>
    </xf>
    <xf numFmtId="0" fontId="101" fillId="0" borderId="0" xfId="0" applyFont="1" applyAlignment="1" applyProtection="1">
      <protection locked="0"/>
    </xf>
    <xf numFmtId="0" fontId="61" fillId="0" borderId="46" xfId="0" applyFont="1" applyBorder="1" applyAlignment="1" applyProtection="1">
      <alignment vertical="center"/>
      <protection hidden="1"/>
    </xf>
    <xf numFmtId="0" fontId="61" fillId="0" borderId="67" xfId="0" applyFont="1" applyBorder="1" applyAlignment="1" applyProtection="1">
      <alignment vertical="center"/>
      <protection hidden="1"/>
    </xf>
    <xf numFmtId="0" fontId="61" fillId="0" borderId="70" xfId="0" applyFont="1" applyBorder="1" applyAlignment="1" applyProtection="1">
      <alignment vertical="center"/>
      <protection hidden="1"/>
    </xf>
    <xf numFmtId="0" fontId="6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61" fillId="0" borderId="21" xfId="0" applyFont="1" applyBorder="1" applyAlignment="1" applyProtection="1">
      <alignment vertical="center"/>
      <protection hidden="1"/>
    </xf>
    <xf numFmtId="0" fontId="61" fillId="0" borderId="73" xfId="0" applyFont="1" applyBorder="1" applyAlignment="1" applyProtection="1">
      <alignment vertical="center"/>
      <protection hidden="1"/>
    </xf>
    <xf numFmtId="0" fontId="61" fillId="0" borderId="53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 wrapText="1"/>
      <protection locked="0"/>
    </xf>
    <xf numFmtId="0" fontId="61" fillId="0" borderId="34" xfId="0" applyFont="1" applyBorder="1" applyAlignment="1" applyProtection="1">
      <alignment vertical="center"/>
      <protection hidden="1"/>
    </xf>
    <xf numFmtId="0" fontId="61" fillId="0" borderId="52" xfId="0" applyFont="1" applyBorder="1" applyAlignment="1" applyProtection="1">
      <alignment vertical="center"/>
      <protection hidden="1"/>
    </xf>
    <xf numFmtId="0" fontId="61" fillId="0" borderId="30" xfId="0" applyFont="1" applyBorder="1" applyAlignment="1" applyProtection="1">
      <alignment vertical="center"/>
      <protection hidden="1"/>
    </xf>
    <xf numFmtId="0" fontId="61" fillId="0" borderId="34" xfId="0" applyFont="1" applyBorder="1" applyAlignment="1" applyProtection="1">
      <alignment vertical="center" wrapText="1"/>
      <protection hidden="1"/>
    </xf>
    <xf numFmtId="0" fontId="61" fillId="0" borderId="52" xfId="0" applyFont="1" applyBorder="1" applyAlignment="1" applyProtection="1">
      <alignment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hidden="1"/>
    </xf>
    <xf numFmtId="0" fontId="59" fillId="0" borderId="25" xfId="0" applyFont="1" applyFill="1" applyBorder="1" applyAlignment="1" applyProtection="1">
      <alignment horizontal="center" vertical="top"/>
      <protection hidden="1"/>
    </xf>
    <xf numFmtId="0" fontId="59" fillId="0" borderId="26" xfId="0" applyFont="1" applyFill="1" applyBorder="1" applyAlignment="1" applyProtection="1">
      <alignment horizontal="center" vertical="top"/>
      <protection hidden="1"/>
    </xf>
    <xf numFmtId="0" fontId="59" fillId="0" borderId="10" xfId="0" applyFont="1" applyFill="1" applyBorder="1" applyAlignment="1" applyProtection="1">
      <alignment horizontal="center" vertical="top"/>
      <protection hidden="1"/>
    </xf>
    <xf numFmtId="0" fontId="59" fillId="0" borderId="25" xfId="0" applyFont="1" applyFill="1" applyBorder="1" applyAlignment="1" applyProtection="1">
      <alignment horizontal="center" vertical="center"/>
      <protection hidden="1"/>
    </xf>
    <xf numFmtId="0" fontId="59" fillId="0" borderId="26" xfId="0" applyFont="1" applyFill="1" applyBorder="1" applyAlignment="1" applyProtection="1">
      <alignment horizontal="center"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hidden="1"/>
    </xf>
    <xf numFmtId="1" fontId="61" fillId="0" borderId="25" xfId="0" applyNumberFormat="1" applyFont="1" applyBorder="1" applyAlignment="1" applyProtection="1">
      <alignment horizontal="center" vertical="center"/>
      <protection locked="0"/>
    </xf>
    <xf numFmtId="1" fontId="61" fillId="0" borderId="10" xfId="0" applyNumberFormat="1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61" fillId="0" borderId="25" xfId="0" applyFont="1" applyBorder="1" applyAlignment="1" applyProtection="1">
      <alignment horizontal="center" vertical="center"/>
      <protection hidden="1"/>
    </xf>
    <xf numFmtId="0" fontId="61" fillId="0" borderId="26" xfId="0" applyFont="1" applyBorder="1" applyAlignment="1" applyProtection="1">
      <alignment horizontal="center" vertical="center"/>
      <protection hidden="1"/>
    </xf>
    <xf numFmtId="0" fontId="61" fillId="0" borderId="10" xfId="0" applyFont="1" applyBorder="1" applyAlignment="1" applyProtection="1">
      <alignment horizontal="center" vertical="center"/>
      <protection hidden="1"/>
    </xf>
    <xf numFmtId="0" fontId="61" fillId="0" borderId="42" xfId="0" applyFont="1" applyBorder="1" applyAlignment="1" applyProtection="1">
      <protection hidden="1"/>
    </xf>
    <xf numFmtId="0" fontId="0" fillId="0" borderId="52" xfId="0" applyBorder="1" applyAlignment="1" applyProtection="1">
      <protection hidden="1"/>
    </xf>
    <xf numFmtId="0" fontId="0" fillId="0" borderId="40" xfId="0" applyBorder="1" applyAlignment="1" applyProtection="1">
      <protection hidden="1"/>
    </xf>
    <xf numFmtId="164" fontId="61" fillId="3" borderId="25" xfId="0" applyNumberFormat="1" applyFont="1" applyFill="1" applyBorder="1" applyAlignment="1" applyProtection="1">
      <alignment horizontal="center" vertical="center"/>
      <protection hidden="1"/>
    </xf>
    <xf numFmtId="164" fontId="61" fillId="3" borderId="10" xfId="0" applyNumberFormat="1" applyFont="1" applyFill="1" applyBorder="1" applyAlignment="1" applyProtection="1">
      <alignment horizontal="center" vertical="center"/>
      <protection hidden="1"/>
    </xf>
    <xf numFmtId="49" fontId="60" fillId="0" borderId="25" xfId="0" applyNumberFormat="1" applyFont="1" applyBorder="1" applyAlignment="1" applyProtection="1">
      <alignment horizontal="left" vertical="top"/>
      <protection hidden="1"/>
    </xf>
    <xf numFmtId="49" fontId="60" fillId="0" borderId="26" xfId="0" applyNumberFormat="1" applyFont="1" applyBorder="1" applyAlignment="1" applyProtection="1">
      <alignment horizontal="left" vertical="top"/>
      <protection hidden="1"/>
    </xf>
    <xf numFmtId="49" fontId="60" fillId="0" borderId="10" xfId="0" applyNumberFormat="1" applyFont="1" applyBorder="1" applyAlignment="1" applyProtection="1">
      <alignment horizontal="left" vertical="top"/>
      <protection hidden="1"/>
    </xf>
    <xf numFmtId="164" fontId="61" fillId="4" borderId="25" xfId="0" applyNumberFormat="1" applyFont="1" applyFill="1" applyBorder="1" applyAlignment="1" applyProtection="1">
      <alignment horizontal="center"/>
    </xf>
    <xf numFmtId="0" fontId="61" fillId="4" borderId="10" xfId="0" applyNumberFormat="1" applyFont="1" applyFill="1" applyBorder="1" applyAlignment="1" applyProtection="1">
      <alignment horizontal="center"/>
    </xf>
    <xf numFmtId="49" fontId="60" fillId="4" borderId="25" xfId="0" applyNumberFormat="1" applyFont="1" applyFill="1" applyBorder="1" applyAlignment="1" applyProtection="1">
      <alignment horizontal="left" vertical="top"/>
      <protection hidden="1"/>
    </xf>
    <xf numFmtId="49" fontId="60" fillId="4" borderId="26" xfId="0" applyNumberFormat="1" applyFont="1" applyFill="1" applyBorder="1" applyAlignment="1" applyProtection="1">
      <alignment horizontal="left" vertical="top"/>
      <protection hidden="1"/>
    </xf>
    <xf numFmtId="49" fontId="60" fillId="4" borderId="10" xfId="0" applyNumberFormat="1" applyFont="1" applyFill="1" applyBorder="1" applyAlignment="1" applyProtection="1">
      <alignment horizontal="left" vertical="top"/>
      <protection hidden="1"/>
    </xf>
    <xf numFmtId="0" fontId="75" fillId="0" borderId="0" xfId="0" applyFont="1" applyAlignment="1" applyProtection="1">
      <protection hidden="1"/>
    </xf>
    <xf numFmtId="0" fontId="59" fillId="0" borderId="24" xfId="0" applyFont="1" applyBorder="1" applyAlignment="1" applyProtection="1">
      <alignment horizontal="center" textRotation="90"/>
      <protection hidden="1"/>
    </xf>
    <xf numFmtId="0" fontId="59" fillId="0" borderId="61" xfId="0" applyFont="1" applyBorder="1" applyAlignment="1" applyProtection="1">
      <alignment horizontal="center" textRotation="90"/>
      <protection hidden="1"/>
    </xf>
    <xf numFmtId="0" fontId="59" fillId="0" borderId="16" xfId="0" applyFont="1" applyBorder="1" applyAlignment="1" applyProtection="1">
      <alignment horizontal="center" textRotation="90"/>
      <protection hidden="1"/>
    </xf>
    <xf numFmtId="0" fontId="73" fillId="0" borderId="0" xfId="0" applyFont="1" applyBorder="1" applyAlignment="1" applyProtection="1">
      <alignment horizontal="center"/>
      <protection locked="0"/>
    </xf>
    <xf numFmtId="0" fontId="59" fillId="0" borderId="25" xfId="0" applyFont="1" applyBorder="1" applyAlignment="1" applyProtection="1">
      <alignment horizontal="center" vertical="center" wrapText="1"/>
      <protection hidden="1"/>
    </xf>
    <xf numFmtId="0" fontId="59" fillId="0" borderId="26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59" fillId="0" borderId="25" xfId="0" applyFont="1" applyFill="1" applyBorder="1" applyAlignment="1" applyProtection="1">
      <alignment horizontal="center" vertical="center" wrapText="1"/>
      <protection hidden="1"/>
    </xf>
    <xf numFmtId="0" fontId="59" fillId="0" borderId="26" xfId="0" applyFont="1" applyFill="1" applyBorder="1" applyAlignment="1" applyProtection="1">
      <alignment horizontal="center" vertical="center" wrapText="1"/>
      <protection hidden="1"/>
    </xf>
    <xf numFmtId="0" fontId="59" fillId="0" borderId="10" xfId="0" applyFont="1" applyFill="1" applyBorder="1" applyAlignment="1" applyProtection="1">
      <alignment horizontal="center" vertical="center" wrapText="1"/>
      <protection hidden="1"/>
    </xf>
    <xf numFmtId="0" fontId="59" fillId="0" borderId="24" xfId="0" applyFont="1" applyBorder="1" applyAlignment="1" applyProtection="1">
      <alignment horizontal="center" vertical="center" textRotation="90"/>
      <protection hidden="1"/>
    </xf>
    <xf numFmtId="0" fontId="59" fillId="0" borderId="61" xfId="0" applyFont="1" applyBorder="1" applyAlignment="1" applyProtection="1">
      <alignment horizontal="center" vertical="center" textRotation="90"/>
      <protection hidden="1"/>
    </xf>
    <xf numFmtId="0" fontId="59" fillId="0" borderId="16" xfId="0" applyFont="1" applyBorder="1" applyAlignment="1" applyProtection="1">
      <alignment horizontal="center" vertical="center" textRotation="90"/>
      <protection hidden="1"/>
    </xf>
    <xf numFmtId="0" fontId="59" fillId="0" borderId="25" xfId="0" applyFont="1" applyBorder="1" applyAlignment="1" applyProtection="1">
      <alignment horizontal="center" vertical="center"/>
      <protection hidden="1"/>
    </xf>
    <xf numFmtId="0" fontId="59" fillId="0" borderId="26" xfId="0" applyFont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47" xfId="0" applyFont="1" applyBorder="1" applyAlignment="1" applyProtection="1">
      <alignment horizontal="center" vertical="center"/>
      <protection hidden="1"/>
    </xf>
    <xf numFmtId="0" fontId="59" fillId="0" borderId="50" xfId="0" applyFont="1" applyBorder="1" applyAlignment="1" applyProtection="1">
      <alignment horizontal="center" vertical="center"/>
      <protection hidden="1"/>
    </xf>
    <xf numFmtId="0" fontId="59" fillId="0" borderId="5" xfId="0" applyFont="1" applyBorder="1" applyAlignment="1" applyProtection="1">
      <alignment horizontal="center" vertical="center"/>
      <protection hidden="1"/>
    </xf>
    <xf numFmtId="0" fontId="59" fillId="0" borderId="49" xfId="0" applyFont="1" applyBorder="1" applyAlignment="1" applyProtection="1">
      <alignment horizontal="center" vertical="center"/>
      <protection hidden="1"/>
    </xf>
    <xf numFmtId="0" fontId="59" fillId="0" borderId="51" xfId="0" applyFont="1" applyBorder="1" applyAlignment="1" applyProtection="1">
      <alignment horizontal="center" vertical="center"/>
      <protection hidden="1"/>
    </xf>
    <xf numFmtId="0" fontId="59" fillId="0" borderId="29" xfId="0" applyFont="1" applyBorder="1" applyAlignment="1" applyProtection="1">
      <alignment horizontal="center" vertical="center"/>
      <protection hidden="1"/>
    </xf>
    <xf numFmtId="0" fontId="59" fillId="0" borderId="24" xfId="0" applyFont="1" applyBorder="1" applyAlignment="1" applyProtection="1">
      <alignment horizontal="center" vertical="center"/>
      <protection hidden="1"/>
    </xf>
    <xf numFmtId="0" fontId="59" fillId="0" borderId="61" xfId="0" applyFont="1" applyBorder="1" applyAlignment="1" applyProtection="1">
      <alignment horizontal="center" vertical="center"/>
      <protection hidden="1"/>
    </xf>
    <xf numFmtId="0" fontId="59" fillId="0" borderId="16" xfId="0" applyFont="1" applyBorder="1" applyAlignment="1" applyProtection="1">
      <alignment horizontal="center" vertical="center"/>
      <protection hidden="1"/>
    </xf>
    <xf numFmtId="49" fontId="35" fillId="4" borderId="25" xfId="0" applyNumberFormat="1" applyFont="1" applyFill="1" applyBorder="1" applyAlignment="1" applyProtection="1">
      <alignment horizontal="left" vertical="top"/>
      <protection hidden="1"/>
    </xf>
    <xf numFmtId="49" fontId="35" fillId="4" borderId="26" xfId="0" applyNumberFormat="1" applyFont="1" applyFill="1" applyBorder="1" applyAlignment="1" applyProtection="1">
      <alignment horizontal="left" vertical="top"/>
      <protection hidden="1"/>
    </xf>
    <xf numFmtId="49" fontId="35" fillId="4" borderId="10" xfId="0" applyNumberFormat="1" applyFont="1" applyFill="1" applyBorder="1" applyAlignment="1" applyProtection="1">
      <alignment horizontal="left" vertical="top"/>
      <protection hidden="1"/>
    </xf>
    <xf numFmtId="1" fontId="61" fillId="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/>
    <xf numFmtId="0" fontId="1" fillId="0" borderId="0" xfId="0" applyFont="1" applyAlignment="1"/>
    <xf numFmtId="49" fontId="9" fillId="0" borderId="26" xfId="0" applyNumberFormat="1" applyFont="1" applyBorder="1" applyAlignment="1" applyProtection="1">
      <alignment horizontal="center" vertical="center" wrapText="1"/>
    </xf>
    <xf numFmtId="0" fontId="9" fillId="0" borderId="26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/>
    <xf numFmtId="0" fontId="9" fillId="0" borderId="0" xfId="0" applyNumberFormat="1" applyFont="1" applyBorder="1" applyAlignment="1" applyProtection="1">
      <alignment horizontal="left" wrapText="1"/>
      <protection hidden="1"/>
    </xf>
    <xf numFmtId="49" fontId="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49" fontId="9" fillId="0" borderId="51" xfId="0" applyNumberFormat="1" applyFont="1" applyBorder="1" applyAlignment="1" applyProtection="1">
      <alignment horizontal="left" vertical="center" wrapText="1"/>
    </xf>
    <xf numFmtId="0" fontId="9" fillId="0" borderId="51" xfId="0" applyNumberFormat="1" applyFont="1" applyBorder="1" applyAlignment="1" applyProtection="1">
      <alignment horizontal="left" vertical="center" wrapText="1"/>
    </xf>
    <xf numFmtId="0" fontId="11" fillId="0" borderId="74" xfId="0" applyNumberFormat="1" applyFont="1" applyBorder="1" applyAlignment="1" applyProtection="1">
      <alignment horizontal="center" vertical="center" wrapText="1"/>
      <protection hidden="1"/>
    </xf>
    <xf numFmtId="0" fontId="11" fillId="0" borderId="29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67" xfId="0" applyNumberFormat="1" applyFont="1" applyBorder="1" applyAlignment="1" applyProtection="1">
      <alignment horizontal="center" vertical="center" wrapText="1"/>
      <protection hidden="1"/>
    </xf>
    <xf numFmtId="0" fontId="11" fillId="0" borderId="52" xfId="0" applyNumberFormat="1" applyFont="1" applyBorder="1" applyAlignment="1" applyProtection="1">
      <alignment horizontal="center" vertical="center" wrapText="1"/>
      <protection hidden="1"/>
    </xf>
    <xf numFmtId="0" fontId="11" fillId="0" borderId="73" xfId="0" applyNumberFormat="1" applyFont="1" applyBorder="1" applyAlignment="1" applyProtection="1">
      <alignment horizontal="center" vertical="center" wrapText="1"/>
      <protection hidden="1"/>
    </xf>
    <xf numFmtId="0" fontId="10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NumberFormat="1" applyFont="1" applyBorder="1" applyAlignment="1" applyProtection="1">
      <alignment horizontal="center" vertical="center" wrapText="1"/>
      <protection hidden="1"/>
    </xf>
    <xf numFmtId="0" fontId="10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25" xfId="0" applyNumberFormat="1" applyFont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32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8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3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4</xdr:row>
      <xdr:rowOff>0</xdr:rowOff>
    </xdr:from>
    <xdr:to>
      <xdr:col>0</xdr:col>
      <xdr:colOff>1095375</xdr:colOff>
      <xdr:row>5</xdr:row>
      <xdr:rowOff>28575</xdr:rowOff>
    </xdr:to>
    <xdr:pic>
      <xdr:nvPicPr>
        <xdr:cNvPr id="17409" name="Picture 1" descr="kpi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</a:blip>
        <a:srcRect/>
        <a:stretch>
          <a:fillRect/>
        </a:stretch>
      </xdr:blipFill>
      <xdr:spPr bwMode="auto">
        <a:xfrm>
          <a:off x="228600" y="10763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1741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847725" y="704850"/>
          <a:ext cx="971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657225</xdr:colOff>
      <xdr:row>4</xdr:row>
      <xdr:rowOff>0</xdr:rowOff>
    </xdr:from>
    <xdr:to>
      <xdr:col>0</xdr:col>
      <xdr:colOff>1095375</xdr:colOff>
      <xdr:row>5</xdr:row>
      <xdr:rowOff>28575</xdr:rowOff>
    </xdr:to>
    <xdr:pic>
      <xdr:nvPicPr>
        <xdr:cNvPr id="17411" name="Picture 1" descr="kpi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</a:blip>
        <a:srcRect/>
        <a:stretch>
          <a:fillRect/>
        </a:stretch>
      </xdr:blipFill>
      <xdr:spPr bwMode="auto">
        <a:xfrm>
          <a:off x="228600" y="10763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1741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847725" y="704850"/>
          <a:ext cx="971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1</xdr:col>
      <xdr:colOff>123825</xdr:colOff>
      <xdr:row>62</xdr:row>
      <xdr:rowOff>123825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2283142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123825</xdr:colOff>
      <xdr:row>62</xdr:row>
      <xdr:rowOff>123825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2283142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10</xdr:col>
      <xdr:colOff>0</xdr:colOff>
      <xdr:row>70</xdr:row>
      <xdr:rowOff>0</xdr:rowOff>
    </xdr:to>
    <xdr:sp macro="" textlink="">
      <xdr:nvSpPr>
        <xdr:cNvPr id="14337" name="Текст 27"/>
        <xdr:cNvSpPr txBox="1">
          <a:spLocks noChangeArrowheads="1"/>
        </xdr:cNvSpPr>
      </xdr:nvSpPr>
      <xdr:spPr bwMode="auto">
        <a:xfrm>
          <a:off x="9086850" y="14316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 семестр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0</xdr:colOff>
      <xdr:row>70</xdr:row>
      <xdr:rowOff>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9086850" y="14316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 семестр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wit/&#1056;&#1072;&#1073;&#1086;&#1095;&#1080;&#1081;%20&#1089;&#1090;&#1086;&#1083;/&#1050;&#1072;&#1092;&#1077;&#1076;&#1088;&#1072;/&#1053;&#1086;&#1074;&#1099;&#1077;%20&#1087;&#1083;&#1072;&#1085;&#1099;_2017_2018/NEW/&#1050;&#1053;/2017-2018/2018/320321121121.01&#1052;.&#1086;&#10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99;&#1077;%20&#1087;&#1083;&#1072;&#1085;&#1099;_2017_2018/&#1050;&#1086;&#1087;&#1080;&#1103;%20NEW/&#1050;&#1053;/1_4/1.4&#1053;&#1055;%20&#1084;&#1072;&#1075;%202017_12202-&#1086;&#108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5;&#1080;&#1074;&#1077;&#1088;&#1089;&#1080;&#1090;&#1077;&#1090;/WORK/&#1053;&#1086;&#1074;&#1099;&#1077;%20&#1087;&#1083;&#1072;&#1085;&#1099;_2017_2018/NEW/&#1030;&#1055;&#1047;/1.4/&#1053;&#1055;%20&#1084;&#1072;&#1075;%202017_12101-&#1086;&#108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5;&#1080;&#1074;&#1077;&#1088;&#1089;&#1080;&#1090;&#1077;&#1090;/WORK/&#1053;&#1086;&#1074;&#1099;&#1077;%20&#1087;&#1083;&#1072;&#1085;&#1099;_2017_2018/NEW/&#1030;&#1055;&#1047;/1.4/&#1053;&#1055;%20&#1084;&#1072;&#1075;%202017_12102-&#1086;&#108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wit/&#1056;&#1072;&#1073;&#1086;&#1095;&#1080;&#1081;%20&#1089;&#1090;&#1086;&#1083;/&#1053;&#1086;&#1074;&#1099;&#1077;%20&#1087;&#1083;&#1072;&#1085;&#1099;_2017_2018/NEW/&#1050;&#1053;/1_4/&#1053;&#1055;%20&#1084;&#1072;&#1075;%202017_12203-&#1086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"/>
      <sheetName val="Основні дані"/>
      <sheetName val="Титул"/>
      <sheetName val="План НП"/>
      <sheetName val="Зміст"/>
      <sheetName val="Інструкція"/>
    </sheetNames>
    <sheetDataSet>
      <sheetData sheetId="0" refreshError="1"/>
      <sheetData sheetId="1" refreshError="1"/>
      <sheetData sheetId="2" refreshError="1">
        <row r="18">
          <cell r="BC18">
            <v>20</v>
          </cell>
          <cell r="BD18">
            <v>20</v>
          </cell>
          <cell r="BE18">
            <v>10</v>
          </cell>
          <cell r="BF1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"/>
      <sheetName val="Основні дані"/>
      <sheetName val="Титул"/>
      <sheetName val="План НП"/>
      <sheetName val="Зміст"/>
      <sheetName val="Інструкція"/>
    </sheetNames>
    <sheetDataSet>
      <sheetData sheetId="0" refreshError="1"/>
      <sheetData sheetId="1" refreshError="1"/>
      <sheetData sheetId="2" refreshError="1">
        <row r="18">
          <cell r="BC18">
            <v>20</v>
          </cell>
          <cell r="BD18">
            <v>20</v>
          </cell>
          <cell r="BE18">
            <v>10</v>
          </cell>
          <cell r="BF1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"/>
      <sheetName val="Основні дані"/>
      <sheetName val="Титул"/>
      <sheetName val="План НП"/>
      <sheetName val="Зміст"/>
      <sheetName val="Інструкція"/>
    </sheetNames>
    <sheetDataSet>
      <sheetData sheetId="0" refreshError="1"/>
      <sheetData sheetId="1" refreshError="1">
        <row r="1">
          <cell r="B1" t="str">
            <v>320321121121.01М.оп.xls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"/>
      <sheetName val="Основні дані"/>
      <sheetName val="Титул"/>
      <sheetName val="План НП"/>
      <sheetName val="Зміст"/>
      <sheetName val="Інструкція"/>
    </sheetNames>
    <sheetDataSet>
      <sheetData sheetId="0" refreshError="1"/>
      <sheetData sheetId="1" refreshError="1">
        <row r="1">
          <cell r="B1" t="str">
            <v>320321121121.02М.оп.xls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"/>
      <sheetName val="Основні дані"/>
      <sheetName val="Титул"/>
      <sheetName val="План НП"/>
      <sheetName val="Зміст"/>
      <sheetName val="Інструкція"/>
    </sheetNames>
    <sheetDataSet>
      <sheetData sheetId="0" refreshError="1"/>
      <sheetData sheetId="1" refreshError="1"/>
      <sheetData sheetId="2" refreshError="1">
        <row r="18">
          <cell r="BC18">
            <v>20</v>
          </cell>
          <cell r="BD18">
            <v>20</v>
          </cell>
          <cell r="BE18">
            <v>10</v>
          </cell>
          <cell r="BF1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2"/>
  <sheetViews>
    <sheetView view="pageBreakPreview" zoomScaleNormal="100" zoomScaleSheetLayoutView="100" workbookViewId="0">
      <selection activeCell="J94" sqref="J94:X98"/>
    </sheetView>
  </sheetViews>
  <sheetFormatPr defaultRowHeight="14.25" x14ac:dyDescent="0.2"/>
  <cols>
    <col min="1" max="1" width="7.7109375" customWidth="1"/>
    <col min="2" max="2" width="8.5703125" customWidth="1"/>
    <col min="3" max="3" width="59.42578125" customWidth="1"/>
    <col min="4" max="4" width="6.85546875" style="661" customWidth="1"/>
  </cols>
  <sheetData>
    <row r="2" spans="1:4" x14ac:dyDescent="0.2">
      <c r="C2" s="654"/>
      <c r="D2" s="655"/>
    </row>
    <row r="3" spans="1:4" ht="12.75" x14ac:dyDescent="0.2">
      <c r="A3" s="674" t="s">
        <v>290</v>
      </c>
      <c r="B3" s="676" t="s">
        <v>291</v>
      </c>
      <c r="C3" s="678" t="s">
        <v>60</v>
      </c>
      <c r="D3" s="679" t="s">
        <v>292</v>
      </c>
    </row>
    <row r="4" spans="1:4" ht="12.75" x14ac:dyDescent="0.2">
      <c r="A4" s="675"/>
      <c r="B4" s="677"/>
      <c r="C4" s="674"/>
      <c r="D4" s="680"/>
    </row>
    <row r="5" spans="1:4" x14ac:dyDescent="0.2">
      <c r="A5" s="669" t="s">
        <v>293</v>
      </c>
      <c r="B5" s="669">
        <v>120</v>
      </c>
      <c r="C5" s="656" t="s">
        <v>294</v>
      </c>
      <c r="D5" s="657">
        <v>121</v>
      </c>
    </row>
    <row r="6" spans="1:4" x14ac:dyDescent="0.2">
      <c r="A6" s="672"/>
      <c r="B6" s="672"/>
      <c r="C6" s="656" t="s">
        <v>295</v>
      </c>
      <c r="D6" s="657">
        <v>122</v>
      </c>
    </row>
    <row r="7" spans="1:4" x14ac:dyDescent="0.2">
      <c r="A7" s="672"/>
      <c r="B7" s="672"/>
      <c r="C7" s="656" t="s">
        <v>296</v>
      </c>
      <c r="D7" s="657">
        <v>123</v>
      </c>
    </row>
    <row r="8" spans="1:4" x14ac:dyDescent="0.2">
      <c r="A8" s="672"/>
      <c r="B8" s="672"/>
      <c r="C8" s="656" t="s">
        <v>297</v>
      </c>
      <c r="D8" s="657">
        <v>124</v>
      </c>
    </row>
    <row r="9" spans="1:4" x14ac:dyDescent="0.2">
      <c r="A9" s="672"/>
      <c r="B9" s="672"/>
      <c r="C9" s="656" t="s">
        <v>298</v>
      </c>
      <c r="D9" s="657">
        <v>125</v>
      </c>
    </row>
    <row r="10" spans="1:4" x14ac:dyDescent="0.2">
      <c r="A10" s="672"/>
      <c r="B10" s="672"/>
      <c r="C10" s="656" t="s">
        <v>299</v>
      </c>
      <c r="D10" s="657">
        <v>126</v>
      </c>
    </row>
    <row r="11" spans="1:4" x14ac:dyDescent="0.2">
      <c r="A11" s="672"/>
      <c r="B11" s="672"/>
      <c r="C11" s="656" t="s">
        <v>300</v>
      </c>
      <c r="D11" s="657">
        <v>127</v>
      </c>
    </row>
    <row r="12" spans="1:4" hidden="1" x14ac:dyDescent="0.2">
      <c r="A12" s="672"/>
      <c r="B12" s="672"/>
      <c r="C12" s="656" t="s">
        <v>301</v>
      </c>
      <c r="D12" s="657">
        <v>128</v>
      </c>
    </row>
    <row r="13" spans="1:4" x14ac:dyDescent="0.2">
      <c r="A13" s="672"/>
      <c r="B13" s="672"/>
      <c r="C13" s="656" t="s">
        <v>302</v>
      </c>
      <c r="D13" s="657">
        <v>129</v>
      </c>
    </row>
    <row r="14" spans="1:4" x14ac:dyDescent="0.2">
      <c r="A14" s="672"/>
      <c r="B14" s="672"/>
      <c r="C14" s="656" t="s">
        <v>303</v>
      </c>
      <c r="D14" s="657">
        <v>130</v>
      </c>
    </row>
    <row r="15" spans="1:4" x14ac:dyDescent="0.2">
      <c r="A15" s="672"/>
      <c r="B15" s="672"/>
      <c r="C15" s="656" t="s">
        <v>304</v>
      </c>
      <c r="D15" s="657">
        <v>131</v>
      </c>
    </row>
    <row r="16" spans="1:4" x14ac:dyDescent="0.2">
      <c r="A16" s="672"/>
      <c r="B16" s="672"/>
      <c r="C16" s="656" t="s">
        <v>305</v>
      </c>
      <c r="D16" s="657">
        <v>132</v>
      </c>
    </row>
    <row r="17" spans="1:4" x14ac:dyDescent="0.2">
      <c r="A17" s="672"/>
      <c r="B17" s="672"/>
      <c r="C17" s="656" t="s">
        <v>306</v>
      </c>
      <c r="D17" s="657">
        <v>133</v>
      </c>
    </row>
    <row r="18" spans="1:4" x14ac:dyDescent="0.2">
      <c r="A18" s="672"/>
      <c r="B18" s="672"/>
      <c r="C18" s="656" t="s">
        <v>307</v>
      </c>
      <c r="D18" s="657">
        <v>134</v>
      </c>
    </row>
    <row r="19" spans="1:4" x14ac:dyDescent="0.2">
      <c r="A19" s="672"/>
      <c r="B19" s="672"/>
      <c r="C19" s="656" t="s">
        <v>308</v>
      </c>
      <c r="D19" s="657">
        <v>135</v>
      </c>
    </row>
    <row r="20" spans="1:4" x14ac:dyDescent="0.2">
      <c r="A20" s="672"/>
      <c r="B20" s="672"/>
      <c r="C20" s="656" t="s">
        <v>309</v>
      </c>
      <c r="D20" s="657">
        <v>136</v>
      </c>
    </row>
    <row r="21" spans="1:4" x14ac:dyDescent="0.2">
      <c r="A21" s="673"/>
      <c r="B21" s="673"/>
      <c r="C21" s="656" t="s">
        <v>310</v>
      </c>
      <c r="D21" s="657">
        <v>137</v>
      </c>
    </row>
    <row r="22" spans="1:4" x14ac:dyDescent="0.2">
      <c r="A22" s="669" t="s">
        <v>311</v>
      </c>
      <c r="B22" s="669">
        <v>140</v>
      </c>
      <c r="C22" s="656" t="s">
        <v>312</v>
      </c>
      <c r="D22" s="657">
        <v>141</v>
      </c>
    </row>
    <row r="23" spans="1:4" x14ac:dyDescent="0.2">
      <c r="A23" s="670"/>
      <c r="B23" s="670"/>
      <c r="C23" s="656" t="s">
        <v>313</v>
      </c>
      <c r="D23" s="657">
        <v>142</v>
      </c>
    </row>
    <row r="24" spans="1:4" x14ac:dyDescent="0.2">
      <c r="A24" s="670"/>
      <c r="B24" s="670"/>
      <c r="C24" s="656" t="s">
        <v>314</v>
      </c>
      <c r="D24" s="657">
        <v>143</v>
      </c>
    </row>
    <row r="25" spans="1:4" x14ac:dyDescent="0.2">
      <c r="A25" s="670"/>
      <c r="B25" s="670"/>
      <c r="C25" s="656" t="s">
        <v>315</v>
      </c>
      <c r="D25" s="657">
        <v>144</v>
      </c>
    </row>
    <row r="26" spans="1:4" x14ac:dyDescent="0.2">
      <c r="A26" s="670"/>
      <c r="B26" s="670"/>
      <c r="C26" s="656" t="s">
        <v>316</v>
      </c>
      <c r="D26" s="657">
        <v>145</v>
      </c>
    </row>
    <row r="27" spans="1:4" x14ac:dyDescent="0.2">
      <c r="A27" s="670"/>
      <c r="B27" s="670"/>
      <c r="C27" s="656" t="s">
        <v>317</v>
      </c>
      <c r="D27" s="657">
        <v>146</v>
      </c>
    </row>
    <row r="28" spans="1:4" x14ac:dyDescent="0.2">
      <c r="A28" s="670"/>
      <c r="B28" s="670"/>
      <c r="C28" s="656" t="s">
        <v>318</v>
      </c>
      <c r="D28" s="657">
        <v>147</v>
      </c>
    </row>
    <row r="29" spans="1:4" x14ac:dyDescent="0.2">
      <c r="A29" s="670"/>
      <c r="B29" s="670"/>
      <c r="C29" s="656" t="s">
        <v>319</v>
      </c>
      <c r="D29" s="657">
        <v>148</v>
      </c>
    </row>
    <row r="30" spans="1:4" x14ac:dyDescent="0.2">
      <c r="A30" s="670"/>
      <c r="B30" s="670"/>
      <c r="C30" s="656" t="s">
        <v>320</v>
      </c>
      <c r="D30" s="657">
        <v>149</v>
      </c>
    </row>
    <row r="31" spans="1:4" x14ac:dyDescent="0.2">
      <c r="A31" s="670"/>
      <c r="B31" s="670"/>
      <c r="C31" s="656" t="s">
        <v>321</v>
      </c>
      <c r="D31" s="657">
        <v>150</v>
      </c>
    </row>
    <row r="32" spans="1:4" x14ac:dyDescent="0.2">
      <c r="A32" s="670"/>
      <c r="B32" s="670"/>
      <c r="C32" s="656" t="s">
        <v>322</v>
      </c>
      <c r="D32" s="657">
        <v>151</v>
      </c>
    </row>
    <row r="33" spans="1:4" x14ac:dyDescent="0.2">
      <c r="A33" s="670"/>
      <c r="B33" s="670"/>
      <c r="C33" s="656" t="s">
        <v>323</v>
      </c>
      <c r="D33" s="657">
        <v>152</v>
      </c>
    </row>
    <row r="34" spans="1:4" x14ac:dyDescent="0.2">
      <c r="A34" s="670"/>
      <c r="B34" s="670"/>
      <c r="C34" s="656" t="s">
        <v>324</v>
      </c>
      <c r="D34" s="657">
        <v>153</v>
      </c>
    </row>
    <row r="35" spans="1:4" x14ac:dyDescent="0.2">
      <c r="A35" s="670"/>
      <c r="B35" s="670"/>
      <c r="C35" s="656" t="s">
        <v>325</v>
      </c>
      <c r="D35" s="657">
        <v>154</v>
      </c>
    </row>
    <row r="36" spans="1:4" x14ac:dyDescent="0.2">
      <c r="A36" s="671"/>
      <c r="B36" s="671"/>
      <c r="C36" s="656" t="s">
        <v>326</v>
      </c>
      <c r="D36" s="657">
        <v>155</v>
      </c>
    </row>
    <row r="37" spans="1:4" x14ac:dyDescent="0.2">
      <c r="A37" s="662" t="s">
        <v>327</v>
      </c>
      <c r="B37" s="662">
        <v>160</v>
      </c>
      <c r="C37" s="656" t="s">
        <v>328</v>
      </c>
      <c r="D37" s="657">
        <v>161</v>
      </c>
    </row>
    <row r="38" spans="1:4" x14ac:dyDescent="0.2">
      <c r="A38" s="665"/>
      <c r="B38" s="665"/>
      <c r="C38" s="656" t="s">
        <v>329</v>
      </c>
      <c r="D38" s="657">
        <v>162</v>
      </c>
    </row>
    <row r="39" spans="1:4" x14ac:dyDescent="0.2">
      <c r="A39" s="665"/>
      <c r="B39" s="665"/>
      <c r="C39" s="656" t="s">
        <v>330</v>
      </c>
      <c r="D39" s="657">
        <v>163</v>
      </c>
    </row>
    <row r="40" spans="1:4" x14ac:dyDescent="0.2">
      <c r="A40" s="665"/>
      <c r="B40" s="665"/>
      <c r="C40" s="656" t="s">
        <v>331</v>
      </c>
      <c r="D40" s="657">
        <v>164</v>
      </c>
    </row>
    <row r="41" spans="1:4" x14ac:dyDescent="0.2">
      <c r="A41" s="665"/>
      <c r="B41" s="665"/>
      <c r="C41" s="656" t="s">
        <v>332</v>
      </c>
      <c r="D41" s="657">
        <v>165</v>
      </c>
    </row>
    <row r="42" spans="1:4" x14ac:dyDescent="0.2">
      <c r="A42" s="665"/>
      <c r="B42" s="665"/>
      <c r="C42" s="656" t="s">
        <v>333</v>
      </c>
      <c r="D42" s="657">
        <v>166</v>
      </c>
    </row>
    <row r="43" spans="1:4" x14ac:dyDescent="0.2">
      <c r="A43" s="665"/>
      <c r="B43" s="665"/>
      <c r="C43" s="656" t="s">
        <v>334</v>
      </c>
      <c r="D43" s="657">
        <v>167</v>
      </c>
    </row>
    <row r="44" spans="1:4" x14ac:dyDescent="0.2">
      <c r="A44" s="665"/>
      <c r="B44" s="665"/>
      <c r="C44" s="656" t="s">
        <v>335</v>
      </c>
      <c r="D44" s="657">
        <v>168</v>
      </c>
    </row>
    <row r="45" spans="1:4" x14ac:dyDescent="0.2">
      <c r="A45" s="665"/>
      <c r="B45" s="665"/>
      <c r="C45" s="656" t="s">
        <v>336</v>
      </c>
      <c r="D45" s="657">
        <v>169</v>
      </c>
    </row>
    <row r="46" spans="1:4" x14ac:dyDescent="0.2">
      <c r="A46" s="666"/>
      <c r="B46" s="666"/>
      <c r="C46" s="656" t="s">
        <v>337</v>
      </c>
      <c r="D46" s="657">
        <v>170</v>
      </c>
    </row>
    <row r="47" spans="1:4" x14ac:dyDescent="0.2">
      <c r="A47" s="662" t="s">
        <v>338</v>
      </c>
      <c r="B47" s="662">
        <v>180</v>
      </c>
      <c r="C47" s="656" t="s">
        <v>339</v>
      </c>
      <c r="D47" s="657">
        <v>181</v>
      </c>
    </row>
    <row r="48" spans="1:4" x14ac:dyDescent="0.2">
      <c r="A48" s="665"/>
      <c r="B48" s="665"/>
      <c r="C48" s="656" t="s">
        <v>340</v>
      </c>
      <c r="D48" s="657">
        <v>182</v>
      </c>
    </row>
    <row r="49" spans="1:4" x14ac:dyDescent="0.2">
      <c r="A49" s="665"/>
      <c r="B49" s="665"/>
      <c r="C49" s="656" t="s">
        <v>341</v>
      </c>
      <c r="D49" s="657">
        <v>183</v>
      </c>
    </row>
    <row r="50" spans="1:4" x14ac:dyDescent="0.2">
      <c r="A50" s="665"/>
      <c r="B50" s="665"/>
      <c r="C50" s="656" t="s">
        <v>342</v>
      </c>
      <c r="D50" s="657">
        <v>184</v>
      </c>
    </row>
    <row r="51" spans="1:4" x14ac:dyDescent="0.2">
      <c r="A51" s="665"/>
      <c r="B51" s="665"/>
      <c r="C51" s="656" t="s">
        <v>343</v>
      </c>
      <c r="D51" s="657">
        <v>185</v>
      </c>
    </row>
    <row r="52" spans="1:4" x14ac:dyDescent="0.2">
      <c r="A52" s="665"/>
      <c r="B52" s="665"/>
      <c r="C52" s="656" t="s">
        <v>344</v>
      </c>
      <c r="D52" s="657">
        <v>186</v>
      </c>
    </row>
    <row r="53" spans="1:4" x14ac:dyDescent="0.2">
      <c r="A53" s="665"/>
      <c r="B53" s="665"/>
      <c r="C53" s="656" t="s">
        <v>345</v>
      </c>
      <c r="D53" s="657">
        <v>187</v>
      </c>
    </row>
    <row r="54" spans="1:4" x14ac:dyDescent="0.2">
      <c r="A54" s="665"/>
      <c r="B54" s="665"/>
      <c r="C54" s="656" t="s">
        <v>346</v>
      </c>
      <c r="D54" s="657">
        <v>188</v>
      </c>
    </row>
    <row r="55" spans="1:4" x14ac:dyDescent="0.2">
      <c r="A55" s="665"/>
      <c r="B55" s="665"/>
      <c r="C55" s="656" t="s">
        <v>347</v>
      </c>
      <c r="D55" s="657">
        <v>189</v>
      </c>
    </row>
    <row r="56" spans="1:4" x14ac:dyDescent="0.2">
      <c r="A56" s="665"/>
      <c r="B56" s="665"/>
      <c r="C56" s="656" t="s">
        <v>348</v>
      </c>
      <c r="D56" s="657">
        <v>190</v>
      </c>
    </row>
    <row r="57" spans="1:4" x14ac:dyDescent="0.2">
      <c r="A57" s="665"/>
      <c r="B57" s="665"/>
      <c r="C57" s="656" t="s">
        <v>349</v>
      </c>
      <c r="D57" s="657">
        <v>191</v>
      </c>
    </row>
    <row r="58" spans="1:4" x14ac:dyDescent="0.2">
      <c r="A58" s="665"/>
      <c r="B58" s="665"/>
      <c r="C58" s="656" t="s">
        <v>350</v>
      </c>
      <c r="D58" s="657">
        <v>192</v>
      </c>
    </row>
    <row r="59" spans="1:4" x14ac:dyDescent="0.2">
      <c r="A59" s="665"/>
      <c r="B59" s="665"/>
      <c r="C59" s="656" t="s">
        <v>351</v>
      </c>
      <c r="D59" s="657">
        <v>193</v>
      </c>
    </row>
    <row r="60" spans="1:4" x14ac:dyDescent="0.2">
      <c r="A60" s="666"/>
      <c r="B60" s="666"/>
      <c r="C60" s="656" t="s">
        <v>352</v>
      </c>
      <c r="D60" s="657">
        <v>194</v>
      </c>
    </row>
    <row r="61" spans="1:4" x14ac:dyDescent="0.2">
      <c r="A61" s="662" t="s">
        <v>353</v>
      </c>
      <c r="B61" s="662">
        <v>200</v>
      </c>
      <c r="C61" s="656" t="s">
        <v>354</v>
      </c>
      <c r="D61" s="657">
        <v>201</v>
      </c>
    </row>
    <row r="62" spans="1:4" x14ac:dyDescent="0.2">
      <c r="A62" s="667"/>
      <c r="B62" s="667"/>
      <c r="C62" s="656" t="s">
        <v>355</v>
      </c>
      <c r="D62" s="657">
        <v>202</v>
      </c>
    </row>
    <row r="63" spans="1:4" x14ac:dyDescent="0.2">
      <c r="A63" s="667"/>
      <c r="B63" s="667"/>
      <c r="C63" s="656" t="s">
        <v>356</v>
      </c>
      <c r="D63" s="657">
        <v>203</v>
      </c>
    </row>
    <row r="64" spans="1:4" x14ac:dyDescent="0.2">
      <c r="A64" s="667"/>
      <c r="B64" s="667"/>
      <c r="C64" s="656" t="s">
        <v>357</v>
      </c>
      <c r="D64" s="657">
        <v>204</v>
      </c>
    </row>
    <row r="65" spans="1:4" x14ac:dyDescent="0.2">
      <c r="A65" s="667"/>
      <c r="B65" s="667"/>
      <c r="C65" s="656" t="s">
        <v>358</v>
      </c>
      <c r="D65" s="657">
        <v>205</v>
      </c>
    </row>
    <row r="66" spans="1:4" x14ac:dyDescent="0.2">
      <c r="A66" s="667"/>
      <c r="B66" s="667"/>
      <c r="C66" s="656" t="s">
        <v>359</v>
      </c>
      <c r="D66" s="657">
        <v>206</v>
      </c>
    </row>
    <row r="67" spans="1:4" x14ac:dyDescent="0.2">
      <c r="A67" s="667"/>
      <c r="B67" s="667"/>
      <c r="C67" s="656" t="s">
        <v>360</v>
      </c>
      <c r="D67" s="657">
        <v>207</v>
      </c>
    </row>
    <row r="68" spans="1:4" x14ac:dyDescent="0.2">
      <c r="A68" s="667"/>
      <c r="B68" s="667"/>
      <c r="C68" s="656" t="s">
        <v>361</v>
      </c>
      <c r="D68" s="657">
        <v>208</v>
      </c>
    </row>
    <row r="69" spans="1:4" x14ac:dyDescent="0.2">
      <c r="A69" s="668"/>
      <c r="B69" s="668"/>
      <c r="C69" s="656" t="s">
        <v>362</v>
      </c>
      <c r="D69" s="657">
        <v>209</v>
      </c>
    </row>
    <row r="70" spans="1:4" x14ac:dyDescent="0.2">
      <c r="A70" s="662" t="s">
        <v>363</v>
      </c>
      <c r="B70" s="662">
        <v>270</v>
      </c>
      <c r="C70" s="656" t="s">
        <v>364</v>
      </c>
      <c r="D70" s="657">
        <v>271</v>
      </c>
    </row>
    <row r="71" spans="1:4" x14ac:dyDescent="0.2">
      <c r="A71" s="663"/>
      <c r="B71" s="663"/>
      <c r="C71" s="656" t="s">
        <v>365</v>
      </c>
      <c r="D71" s="657">
        <v>272</v>
      </c>
    </row>
    <row r="72" spans="1:4" x14ac:dyDescent="0.2">
      <c r="A72" s="663"/>
      <c r="B72" s="663"/>
      <c r="C72" s="656" t="s">
        <v>366</v>
      </c>
      <c r="D72" s="657">
        <v>273</v>
      </c>
    </row>
    <row r="73" spans="1:4" x14ac:dyDescent="0.2">
      <c r="A73" s="663"/>
      <c r="B73" s="663"/>
      <c r="C73" s="656" t="s">
        <v>367</v>
      </c>
      <c r="D73" s="657">
        <v>274</v>
      </c>
    </row>
    <row r="74" spans="1:4" x14ac:dyDescent="0.2">
      <c r="A74" s="664"/>
      <c r="B74" s="664"/>
      <c r="C74" s="656" t="s">
        <v>368</v>
      </c>
      <c r="D74" s="657">
        <v>275</v>
      </c>
    </row>
    <row r="75" spans="1:4" x14ac:dyDescent="0.2">
      <c r="A75" s="662" t="s">
        <v>369</v>
      </c>
      <c r="B75" s="662">
        <v>300</v>
      </c>
      <c r="C75" s="656" t="s">
        <v>370</v>
      </c>
      <c r="D75" s="657">
        <v>301</v>
      </c>
    </row>
    <row r="76" spans="1:4" x14ac:dyDescent="0.2">
      <c r="A76" s="667"/>
      <c r="B76" s="667"/>
      <c r="C76" s="656" t="s">
        <v>371</v>
      </c>
      <c r="D76" s="657">
        <v>302</v>
      </c>
    </row>
    <row r="77" spans="1:4" x14ac:dyDescent="0.2">
      <c r="A77" s="667"/>
      <c r="B77" s="667"/>
      <c r="C77" s="656" t="s">
        <v>372</v>
      </c>
      <c r="D77" s="657">
        <v>303</v>
      </c>
    </row>
    <row r="78" spans="1:4" x14ac:dyDescent="0.2">
      <c r="A78" s="667"/>
      <c r="B78" s="667"/>
      <c r="C78" s="656" t="s">
        <v>373</v>
      </c>
      <c r="D78" s="657">
        <v>304</v>
      </c>
    </row>
    <row r="79" spans="1:4" x14ac:dyDescent="0.2">
      <c r="A79" s="667"/>
      <c r="B79" s="667"/>
      <c r="C79" s="656" t="s">
        <v>374</v>
      </c>
      <c r="D79" s="657">
        <v>305</v>
      </c>
    </row>
    <row r="80" spans="1:4" x14ac:dyDescent="0.2">
      <c r="A80" s="667"/>
      <c r="B80" s="667"/>
      <c r="C80" s="656" t="s">
        <v>375</v>
      </c>
      <c r="D80" s="657">
        <v>306</v>
      </c>
    </row>
    <row r="81" spans="1:4" x14ac:dyDescent="0.2">
      <c r="A81" s="667"/>
      <c r="B81" s="667"/>
      <c r="C81" s="656" t="s">
        <v>376</v>
      </c>
      <c r="D81" s="657">
        <v>307</v>
      </c>
    </row>
    <row r="82" spans="1:4" x14ac:dyDescent="0.2">
      <c r="A82" s="667"/>
      <c r="B82" s="667"/>
      <c r="C82" s="656" t="s">
        <v>377</v>
      </c>
      <c r="D82" s="657">
        <v>308</v>
      </c>
    </row>
    <row r="83" spans="1:4" x14ac:dyDescent="0.2">
      <c r="A83" s="667"/>
      <c r="B83" s="667"/>
      <c r="C83" s="656" t="s">
        <v>378</v>
      </c>
      <c r="D83" s="657">
        <v>309</v>
      </c>
    </row>
    <row r="84" spans="1:4" x14ac:dyDescent="0.2">
      <c r="A84" s="668"/>
      <c r="B84" s="668"/>
      <c r="C84" s="656" t="s">
        <v>379</v>
      </c>
      <c r="D84" s="657">
        <v>310</v>
      </c>
    </row>
    <row r="85" spans="1:4" x14ac:dyDescent="0.2">
      <c r="A85" s="662" t="s">
        <v>380</v>
      </c>
      <c r="B85" s="662">
        <v>320</v>
      </c>
      <c r="C85" s="656" t="s">
        <v>381</v>
      </c>
      <c r="D85" s="657">
        <v>321</v>
      </c>
    </row>
    <row r="86" spans="1:4" x14ac:dyDescent="0.2">
      <c r="A86" s="665"/>
      <c r="B86" s="665"/>
      <c r="C86" s="656" t="s">
        <v>382</v>
      </c>
      <c r="D86" s="657">
        <v>322</v>
      </c>
    </row>
    <row r="87" spans="1:4" x14ac:dyDescent="0.2">
      <c r="A87" s="665"/>
      <c r="B87" s="665"/>
      <c r="C87" s="656" t="s">
        <v>383</v>
      </c>
      <c r="D87" s="657">
        <v>323</v>
      </c>
    </row>
    <row r="88" spans="1:4" x14ac:dyDescent="0.2">
      <c r="A88" s="665"/>
      <c r="B88" s="665"/>
      <c r="C88" s="656" t="s">
        <v>384</v>
      </c>
      <c r="D88" s="657">
        <v>324</v>
      </c>
    </row>
    <row r="89" spans="1:4" x14ac:dyDescent="0.2">
      <c r="A89" s="666"/>
      <c r="B89" s="666"/>
      <c r="C89" s="656" t="s">
        <v>385</v>
      </c>
      <c r="D89" s="657">
        <v>325</v>
      </c>
    </row>
    <row r="90" spans="1:4" x14ac:dyDescent="0.2">
      <c r="A90" s="662" t="s">
        <v>386</v>
      </c>
      <c r="B90" s="662">
        <v>350</v>
      </c>
      <c r="C90" s="656" t="s">
        <v>387</v>
      </c>
      <c r="D90" s="657">
        <v>351</v>
      </c>
    </row>
    <row r="91" spans="1:4" x14ac:dyDescent="0.2">
      <c r="A91" s="665"/>
      <c r="B91" s="665"/>
      <c r="C91" s="656" t="s">
        <v>388</v>
      </c>
      <c r="D91" s="657">
        <v>352</v>
      </c>
    </row>
    <row r="92" spans="1:4" x14ac:dyDescent="0.2">
      <c r="A92" s="665"/>
      <c r="B92" s="665"/>
      <c r="C92" s="656" t="s">
        <v>389</v>
      </c>
      <c r="D92" s="657">
        <v>353</v>
      </c>
    </row>
    <row r="93" spans="1:4" x14ac:dyDescent="0.2">
      <c r="A93" s="665"/>
      <c r="B93" s="665"/>
      <c r="C93" s="656" t="s">
        <v>390</v>
      </c>
      <c r="D93" s="657">
        <v>354</v>
      </c>
    </row>
    <row r="94" spans="1:4" x14ac:dyDescent="0.2">
      <c r="A94" s="665"/>
      <c r="B94" s="665"/>
      <c r="C94" s="656" t="s">
        <v>391</v>
      </c>
      <c r="D94" s="657">
        <v>355</v>
      </c>
    </row>
    <row r="95" spans="1:4" x14ac:dyDescent="0.2">
      <c r="A95" s="665"/>
      <c r="B95" s="665"/>
      <c r="C95" s="656" t="s">
        <v>392</v>
      </c>
      <c r="D95" s="657">
        <v>356</v>
      </c>
    </row>
    <row r="96" spans="1:4" x14ac:dyDescent="0.2">
      <c r="A96" s="665"/>
      <c r="B96" s="665"/>
      <c r="C96" s="656" t="s">
        <v>393</v>
      </c>
      <c r="D96" s="657">
        <v>357</v>
      </c>
    </row>
    <row r="97" spans="1:4" x14ac:dyDescent="0.2">
      <c r="A97" s="666"/>
      <c r="B97" s="666"/>
      <c r="C97" s="656" t="s">
        <v>394</v>
      </c>
      <c r="D97" s="657">
        <v>358</v>
      </c>
    </row>
    <row r="98" spans="1:4" x14ac:dyDescent="0.2">
      <c r="A98" s="153"/>
      <c r="B98" s="153"/>
      <c r="C98" s="658"/>
      <c r="D98" s="659"/>
    </row>
    <row r="99" spans="1:4" x14ac:dyDescent="0.2">
      <c r="A99" s="153"/>
      <c r="B99" s="153"/>
      <c r="C99" s="658"/>
      <c r="D99" s="659"/>
    </row>
    <row r="100" spans="1:4" x14ac:dyDescent="0.2">
      <c r="A100" s="153"/>
      <c r="B100" s="153"/>
      <c r="C100" s="658"/>
      <c r="D100" s="659"/>
    </row>
    <row r="101" spans="1:4" x14ac:dyDescent="0.2">
      <c r="A101" s="153"/>
      <c r="B101" s="153"/>
      <c r="C101" s="658"/>
      <c r="D101" s="659"/>
    </row>
    <row r="102" spans="1:4" x14ac:dyDescent="0.2">
      <c r="A102" s="153"/>
      <c r="B102" s="153"/>
      <c r="C102" s="658"/>
      <c r="D102" s="659"/>
    </row>
    <row r="103" spans="1:4" x14ac:dyDescent="0.2">
      <c r="A103" s="153"/>
      <c r="B103" s="153"/>
      <c r="C103" s="658"/>
      <c r="D103" s="659"/>
    </row>
    <row r="104" spans="1:4" x14ac:dyDescent="0.2">
      <c r="A104" s="153"/>
      <c r="B104" s="153"/>
      <c r="C104" s="658"/>
      <c r="D104" s="659"/>
    </row>
    <row r="105" spans="1:4" ht="16.5" customHeight="1" x14ac:dyDescent="0.2">
      <c r="A105" s="153"/>
      <c r="B105" s="153"/>
      <c r="C105" s="658"/>
      <c r="D105" s="659"/>
    </row>
    <row r="106" spans="1:4" x14ac:dyDescent="0.2">
      <c r="A106" s="153"/>
      <c r="B106" s="153"/>
      <c r="C106" s="658"/>
      <c r="D106" s="659"/>
    </row>
    <row r="107" spans="1:4" x14ac:dyDescent="0.2">
      <c r="A107" s="153"/>
      <c r="B107" s="153"/>
      <c r="C107" s="658"/>
      <c r="D107" s="659"/>
    </row>
    <row r="108" spans="1:4" x14ac:dyDescent="0.2">
      <c r="A108" s="153"/>
      <c r="B108" s="153"/>
      <c r="C108" s="658"/>
      <c r="D108" s="659"/>
    </row>
    <row r="109" spans="1:4" x14ac:dyDescent="0.2">
      <c r="A109" s="153"/>
      <c r="B109" s="153"/>
      <c r="C109" s="658"/>
      <c r="D109" s="659"/>
    </row>
    <row r="110" spans="1:4" x14ac:dyDescent="0.2">
      <c r="A110" s="153"/>
      <c r="B110" s="153"/>
      <c r="C110" s="658"/>
      <c r="D110" s="659"/>
    </row>
    <row r="111" spans="1:4" x14ac:dyDescent="0.2">
      <c r="A111" s="153"/>
      <c r="B111" s="153"/>
      <c r="C111" s="658"/>
      <c r="D111" s="659"/>
    </row>
    <row r="112" spans="1:4" x14ac:dyDescent="0.2">
      <c r="A112" s="153"/>
      <c r="B112" s="153"/>
      <c r="C112" s="658"/>
      <c r="D112" s="659"/>
    </row>
    <row r="113" spans="1:4" x14ac:dyDescent="0.2">
      <c r="A113" s="153"/>
      <c r="B113" s="153"/>
      <c r="C113" s="658"/>
      <c r="D113" s="659"/>
    </row>
    <row r="114" spans="1:4" x14ac:dyDescent="0.2">
      <c r="A114" s="153"/>
      <c r="B114" s="153"/>
      <c r="C114" s="658"/>
      <c r="D114" s="659"/>
    </row>
    <row r="115" spans="1:4" x14ac:dyDescent="0.2">
      <c r="A115" s="153"/>
      <c r="B115" s="153"/>
      <c r="C115" s="658"/>
      <c r="D115" s="659"/>
    </row>
    <row r="116" spans="1:4" x14ac:dyDescent="0.2">
      <c r="A116" s="153"/>
      <c r="B116" s="153"/>
      <c r="C116" s="658"/>
      <c r="D116" s="659"/>
    </row>
    <row r="117" spans="1:4" x14ac:dyDescent="0.2">
      <c r="A117" s="153"/>
      <c r="B117" s="153"/>
      <c r="C117" s="658"/>
      <c r="D117" s="659"/>
    </row>
    <row r="118" spans="1:4" x14ac:dyDescent="0.2">
      <c r="A118" s="153"/>
      <c r="B118" s="153"/>
      <c r="C118" s="658"/>
      <c r="D118" s="659"/>
    </row>
    <row r="119" spans="1:4" x14ac:dyDescent="0.2">
      <c r="A119" s="153"/>
      <c r="B119" s="153"/>
      <c r="C119" s="658"/>
      <c r="D119" s="659"/>
    </row>
    <row r="120" spans="1:4" x14ac:dyDescent="0.2">
      <c r="A120" s="153"/>
      <c r="B120" s="153"/>
      <c r="C120" s="658"/>
      <c r="D120" s="659"/>
    </row>
    <row r="121" spans="1:4" x14ac:dyDescent="0.2">
      <c r="A121" s="153"/>
      <c r="B121" s="153"/>
      <c r="C121" s="658"/>
      <c r="D121" s="659"/>
    </row>
    <row r="122" spans="1:4" x14ac:dyDescent="0.2">
      <c r="A122" s="153"/>
      <c r="B122" s="153"/>
      <c r="C122" s="658"/>
      <c r="D122" s="659"/>
    </row>
    <row r="123" spans="1:4" x14ac:dyDescent="0.2">
      <c r="A123" s="153"/>
      <c r="B123" s="153"/>
      <c r="C123" s="658"/>
      <c r="D123" s="659"/>
    </row>
    <row r="124" spans="1:4" x14ac:dyDescent="0.2">
      <c r="A124" s="153"/>
      <c r="B124" s="153"/>
      <c r="C124" s="658"/>
      <c r="D124" s="659"/>
    </row>
    <row r="125" spans="1:4" x14ac:dyDescent="0.2">
      <c r="A125" s="153"/>
      <c r="B125" s="153"/>
      <c r="C125" s="658"/>
      <c r="D125" s="659"/>
    </row>
    <row r="126" spans="1:4" x14ac:dyDescent="0.2">
      <c r="A126" s="153"/>
      <c r="B126" s="153"/>
      <c r="C126" s="658"/>
      <c r="D126" s="659"/>
    </row>
    <row r="127" spans="1:4" x14ac:dyDescent="0.2">
      <c r="A127" s="153"/>
      <c r="B127" s="153"/>
      <c r="C127" s="658"/>
      <c r="D127" s="659"/>
    </row>
    <row r="128" spans="1:4" x14ac:dyDescent="0.2">
      <c r="A128" s="153"/>
      <c r="B128" s="153"/>
      <c r="C128" s="658"/>
      <c r="D128" s="659"/>
    </row>
    <row r="129" spans="1:4" x14ac:dyDescent="0.2">
      <c r="A129" s="153"/>
      <c r="B129" s="153"/>
      <c r="C129" s="658"/>
      <c r="D129" s="659"/>
    </row>
    <row r="130" spans="1:4" x14ac:dyDescent="0.2">
      <c r="A130" s="153"/>
      <c r="B130" s="153"/>
      <c r="C130" s="658"/>
      <c r="D130" s="659"/>
    </row>
    <row r="131" spans="1:4" hidden="1" x14ac:dyDescent="0.2">
      <c r="A131" s="153"/>
      <c r="B131" s="153"/>
      <c r="C131" s="658"/>
      <c r="D131" s="659"/>
    </row>
    <row r="132" spans="1:4" hidden="1" x14ac:dyDescent="0.2">
      <c r="A132" s="153"/>
      <c r="B132" s="153"/>
      <c r="C132" s="658"/>
      <c r="D132" s="659"/>
    </row>
    <row r="133" spans="1:4" hidden="1" x14ac:dyDescent="0.2">
      <c r="A133" s="153"/>
      <c r="B133" s="153"/>
      <c r="C133" s="658"/>
      <c r="D133" s="659"/>
    </row>
    <row r="134" spans="1:4" hidden="1" x14ac:dyDescent="0.2">
      <c r="A134" s="153"/>
      <c r="B134" s="153"/>
      <c r="C134" s="658"/>
      <c r="D134" s="659"/>
    </row>
    <row r="135" spans="1:4" x14ac:dyDescent="0.2">
      <c r="A135" s="153"/>
      <c r="B135" s="153"/>
      <c r="C135" s="658"/>
      <c r="D135" s="659"/>
    </row>
    <row r="136" spans="1:4" x14ac:dyDescent="0.2">
      <c r="A136" s="153"/>
      <c r="B136" s="153"/>
      <c r="C136" s="658"/>
      <c r="D136" s="659"/>
    </row>
    <row r="137" spans="1:4" x14ac:dyDescent="0.2">
      <c r="A137" s="153"/>
      <c r="B137" s="153"/>
      <c r="C137" s="658"/>
      <c r="D137" s="659"/>
    </row>
    <row r="138" spans="1:4" x14ac:dyDescent="0.2">
      <c r="A138" s="153"/>
      <c r="B138" s="153"/>
      <c r="C138" s="658"/>
      <c r="D138" s="659"/>
    </row>
    <row r="139" spans="1:4" x14ac:dyDescent="0.2">
      <c r="A139" s="153"/>
      <c r="B139" s="153"/>
      <c r="C139" s="658"/>
      <c r="D139" s="659"/>
    </row>
    <row r="140" spans="1:4" x14ac:dyDescent="0.2">
      <c r="A140" s="153"/>
      <c r="B140" s="153"/>
      <c r="C140" s="658"/>
      <c r="D140" s="659"/>
    </row>
    <row r="141" spans="1:4" x14ac:dyDescent="0.2">
      <c r="A141" s="153"/>
      <c r="B141" s="153"/>
      <c r="C141" s="658"/>
      <c r="D141" s="659"/>
    </row>
    <row r="142" spans="1:4" x14ac:dyDescent="0.2">
      <c r="A142" s="153"/>
      <c r="B142" s="153"/>
      <c r="C142" s="658"/>
      <c r="D142" s="659"/>
    </row>
    <row r="143" spans="1:4" x14ac:dyDescent="0.2">
      <c r="A143" s="153"/>
      <c r="B143" s="153"/>
      <c r="C143" s="658"/>
      <c r="D143" s="659"/>
    </row>
    <row r="144" spans="1:4" x14ac:dyDescent="0.2">
      <c r="A144" s="153"/>
      <c r="B144" s="153"/>
      <c r="C144" s="658"/>
      <c r="D144" s="659"/>
    </row>
    <row r="145" spans="1:4" x14ac:dyDescent="0.2">
      <c r="A145" s="153"/>
      <c r="B145" s="153"/>
      <c r="C145" s="658"/>
      <c r="D145" s="659"/>
    </row>
    <row r="146" spans="1:4" x14ac:dyDescent="0.2">
      <c r="A146" s="153"/>
      <c r="B146" s="153"/>
      <c r="C146" s="658"/>
      <c r="D146" s="659"/>
    </row>
    <row r="147" spans="1:4" x14ac:dyDescent="0.2">
      <c r="A147" s="153"/>
      <c r="B147" s="153"/>
      <c r="C147" s="658"/>
      <c r="D147" s="659"/>
    </row>
    <row r="148" spans="1:4" ht="12" customHeight="1" x14ac:dyDescent="0.2">
      <c r="A148" s="153"/>
      <c r="B148" s="153"/>
      <c r="C148" s="658"/>
      <c r="D148" s="659"/>
    </row>
    <row r="149" spans="1:4" x14ac:dyDescent="0.2">
      <c r="A149" s="153"/>
      <c r="B149" s="153"/>
      <c r="C149" s="658"/>
      <c r="D149" s="659"/>
    </row>
    <row r="150" spans="1:4" x14ac:dyDescent="0.2">
      <c r="A150" s="153"/>
      <c r="B150" s="153"/>
      <c r="C150" s="658"/>
      <c r="D150" s="659"/>
    </row>
    <row r="151" spans="1:4" x14ac:dyDescent="0.2">
      <c r="A151" s="153"/>
      <c r="B151" s="153"/>
      <c r="C151" s="658"/>
      <c r="D151" s="659"/>
    </row>
    <row r="152" spans="1:4" x14ac:dyDescent="0.2">
      <c r="A152" s="153"/>
      <c r="B152" s="153"/>
      <c r="C152" s="658"/>
      <c r="D152" s="659"/>
    </row>
    <row r="153" spans="1:4" x14ac:dyDescent="0.2">
      <c r="A153" s="153"/>
      <c r="B153" s="153"/>
      <c r="C153" s="658"/>
      <c r="D153" s="659"/>
    </row>
    <row r="154" spans="1:4" x14ac:dyDescent="0.2">
      <c r="A154" s="153"/>
      <c r="B154" s="153"/>
      <c r="C154" s="658"/>
      <c r="D154" s="659"/>
    </row>
    <row r="155" spans="1:4" x14ac:dyDescent="0.2">
      <c r="A155" s="153"/>
      <c r="B155" s="153"/>
      <c r="C155" s="658"/>
      <c r="D155" s="659"/>
    </row>
    <row r="156" spans="1:4" x14ac:dyDescent="0.2">
      <c r="A156" s="153"/>
      <c r="B156" s="153"/>
      <c r="C156" s="658"/>
      <c r="D156" s="659"/>
    </row>
    <row r="157" spans="1:4" x14ac:dyDescent="0.2">
      <c r="A157" s="153"/>
      <c r="B157" s="153"/>
      <c r="C157" s="658"/>
      <c r="D157" s="659"/>
    </row>
    <row r="158" spans="1:4" x14ac:dyDescent="0.2">
      <c r="A158" s="153"/>
      <c r="B158" s="153"/>
      <c r="C158" s="658"/>
      <c r="D158" s="659"/>
    </row>
    <row r="159" spans="1:4" x14ac:dyDescent="0.2">
      <c r="A159" s="153"/>
      <c r="B159" s="153"/>
      <c r="C159" s="658"/>
      <c r="D159" s="659"/>
    </row>
    <row r="160" spans="1:4" x14ac:dyDescent="0.2">
      <c r="A160" s="153"/>
      <c r="B160" s="153"/>
      <c r="C160" s="658"/>
      <c r="D160" s="659"/>
    </row>
    <row r="161" spans="1:4" x14ac:dyDescent="0.2">
      <c r="A161" s="153"/>
      <c r="B161" s="153"/>
      <c r="C161" s="658"/>
      <c r="D161" s="659"/>
    </row>
    <row r="162" spans="1:4" x14ac:dyDescent="0.2">
      <c r="A162" s="153"/>
      <c r="B162" s="153"/>
      <c r="C162" s="658"/>
      <c r="D162" s="659"/>
    </row>
    <row r="163" spans="1:4" x14ac:dyDescent="0.2">
      <c r="A163" s="153"/>
      <c r="B163" s="153"/>
      <c r="C163" s="658"/>
      <c r="D163" s="659"/>
    </row>
    <row r="164" spans="1:4" x14ac:dyDescent="0.2">
      <c r="A164" s="153"/>
      <c r="B164" s="153"/>
      <c r="C164" s="658"/>
      <c r="D164" s="659"/>
    </row>
    <row r="165" spans="1:4" x14ac:dyDescent="0.2">
      <c r="A165" s="153"/>
      <c r="B165" s="153"/>
      <c r="C165" s="658"/>
      <c r="D165" s="659"/>
    </row>
    <row r="166" spans="1:4" x14ac:dyDescent="0.2">
      <c r="A166" s="153"/>
      <c r="B166" s="153"/>
      <c r="C166" s="658"/>
      <c r="D166" s="659"/>
    </row>
    <row r="167" spans="1:4" x14ac:dyDescent="0.2">
      <c r="A167" s="153"/>
      <c r="B167" s="153"/>
      <c r="C167" s="658"/>
      <c r="D167" s="659"/>
    </row>
    <row r="168" spans="1:4" x14ac:dyDescent="0.2">
      <c r="A168" s="153"/>
      <c r="B168" s="153"/>
      <c r="C168" s="658"/>
      <c r="D168" s="659"/>
    </row>
    <row r="169" spans="1:4" x14ac:dyDescent="0.2">
      <c r="A169" s="153"/>
      <c r="B169" s="153"/>
      <c r="C169" s="658"/>
      <c r="D169" s="659"/>
    </row>
    <row r="170" spans="1:4" x14ac:dyDescent="0.2">
      <c r="A170" s="153"/>
      <c r="B170" s="153"/>
      <c r="C170" s="658"/>
      <c r="D170" s="659"/>
    </row>
    <row r="171" spans="1:4" x14ac:dyDescent="0.2">
      <c r="A171" s="153"/>
      <c r="B171" s="153"/>
      <c r="C171" s="658"/>
      <c r="D171" s="659"/>
    </row>
    <row r="172" spans="1:4" x14ac:dyDescent="0.2">
      <c r="A172" s="153"/>
      <c r="B172" s="153"/>
      <c r="C172" s="658"/>
      <c r="D172" s="659"/>
    </row>
    <row r="173" spans="1:4" x14ac:dyDescent="0.2">
      <c r="A173" s="153"/>
      <c r="B173" s="153"/>
      <c r="C173" s="658"/>
      <c r="D173" s="659"/>
    </row>
    <row r="174" spans="1:4" x14ac:dyDescent="0.2">
      <c r="A174" s="153"/>
      <c r="B174" s="153"/>
      <c r="C174" s="658"/>
      <c r="D174" s="659"/>
    </row>
    <row r="175" spans="1:4" x14ac:dyDescent="0.2">
      <c r="A175" s="153"/>
      <c r="B175" s="153"/>
      <c r="C175" s="658"/>
      <c r="D175" s="659"/>
    </row>
    <row r="176" spans="1:4" x14ac:dyDescent="0.2">
      <c r="A176" s="153"/>
      <c r="B176" s="153"/>
      <c r="C176" s="658"/>
      <c r="D176" s="659"/>
    </row>
    <row r="177" spans="1:4" x14ac:dyDescent="0.2">
      <c r="A177" s="153"/>
      <c r="B177" s="153"/>
      <c r="C177" s="658"/>
      <c r="D177" s="659"/>
    </row>
    <row r="178" spans="1:4" x14ac:dyDescent="0.2">
      <c r="A178" s="153"/>
      <c r="B178" s="153"/>
      <c r="C178" s="658"/>
      <c r="D178" s="659"/>
    </row>
    <row r="179" spans="1:4" x14ac:dyDescent="0.2">
      <c r="A179" s="153"/>
      <c r="B179" s="153"/>
      <c r="C179" s="658"/>
      <c r="D179" s="659"/>
    </row>
    <row r="180" spans="1:4" x14ac:dyDescent="0.2">
      <c r="A180" s="153"/>
      <c r="B180" s="153"/>
      <c r="C180" s="658"/>
      <c r="D180" s="659"/>
    </row>
    <row r="181" spans="1:4" x14ac:dyDescent="0.2">
      <c r="A181" s="153"/>
      <c r="B181" s="153"/>
      <c r="C181" s="658"/>
      <c r="D181" s="659"/>
    </row>
    <row r="182" spans="1:4" x14ac:dyDescent="0.2">
      <c r="A182" s="153"/>
      <c r="B182" s="153"/>
      <c r="C182" s="658"/>
      <c r="D182" s="659"/>
    </row>
    <row r="183" spans="1:4" x14ac:dyDescent="0.2">
      <c r="A183" s="153"/>
      <c r="B183" s="153"/>
      <c r="C183" s="658"/>
      <c r="D183" s="659"/>
    </row>
    <row r="184" spans="1:4" x14ac:dyDescent="0.2">
      <c r="A184" s="153"/>
      <c r="B184" s="153"/>
      <c r="C184" s="658"/>
      <c r="D184" s="659"/>
    </row>
    <row r="185" spans="1:4" x14ac:dyDescent="0.2">
      <c r="A185" s="153"/>
      <c r="B185" s="153"/>
      <c r="C185" s="658"/>
      <c r="D185" s="659"/>
    </row>
    <row r="186" spans="1:4" x14ac:dyDescent="0.2">
      <c r="A186" s="153"/>
      <c r="B186" s="153"/>
      <c r="C186" s="658"/>
      <c r="D186" s="659"/>
    </row>
    <row r="187" spans="1:4" x14ac:dyDescent="0.2">
      <c r="A187" s="153"/>
      <c r="B187" s="153"/>
      <c r="C187" s="658"/>
      <c r="D187" s="659"/>
    </row>
    <row r="188" spans="1:4" x14ac:dyDescent="0.2">
      <c r="A188" s="153"/>
      <c r="B188" s="153"/>
      <c r="C188" s="658"/>
      <c r="D188" s="659"/>
    </row>
    <row r="189" spans="1:4" x14ac:dyDescent="0.2">
      <c r="A189" s="153"/>
      <c r="B189" s="153"/>
      <c r="C189" s="658"/>
      <c r="D189" s="659"/>
    </row>
    <row r="190" spans="1:4" x14ac:dyDescent="0.2">
      <c r="A190" s="153"/>
      <c r="B190" s="153"/>
      <c r="C190" s="658"/>
      <c r="D190" s="659"/>
    </row>
    <row r="191" spans="1:4" x14ac:dyDescent="0.2">
      <c r="A191" s="153"/>
      <c r="B191" s="153"/>
      <c r="C191" s="658"/>
      <c r="D191" s="659"/>
    </row>
    <row r="192" spans="1:4" x14ac:dyDescent="0.2">
      <c r="A192" s="153"/>
      <c r="B192" s="153"/>
      <c r="C192" s="658"/>
      <c r="D192" s="659"/>
    </row>
    <row r="193" spans="1:4" x14ac:dyDescent="0.2">
      <c r="A193" s="153"/>
      <c r="B193" s="153"/>
      <c r="C193" s="658"/>
      <c r="D193" s="659"/>
    </row>
    <row r="194" spans="1:4" x14ac:dyDescent="0.2">
      <c r="A194" s="153"/>
      <c r="B194" s="153"/>
      <c r="C194" s="658"/>
      <c r="D194" s="659"/>
    </row>
    <row r="195" spans="1:4" x14ac:dyDescent="0.2">
      <c r="A195" s="153"/>
      <c r="B195" s="153"/>
      <c r="C195" s="658"/>
      <c r="D195" s="659"/>
    </row>
    <row r="196" spans="1:4" x14ac:dyDescent="0.2">
      <c r="A196" s="153"/>
      <c r="B196" s="153"/>
      <c r="C196" s="658"/>
      <c r="D196" s="659"/>
    </row>
    <row r="197" spans="1:4" x14ac:dyDescent="0.2">
      <c r="A197" s="153"/>
      <c r="B197" s="153"/>
      <c r="C197" s="658"/>
      <c r="D197" s="659"/>
    </row>
    <row r="198" spans="1:4" x14ac:dyDescent="0.2">
      <c r="A198" s="153"/>
      <c r="B198" s="153"/>
      <c r="C198" s="658"/>
      <c r="D198" s="659"/>
    </row>
    <row r="199" spans="1:4" x14ac:dyDescent="0.2">
      <c r="A199" s="153"/>
      <c r="B199" s="153"/>
      <c r="C199" s="658"/>
      <c r="D199" s="659"/>
    </row>
    <row r="200" spans="1:4" x14ac:dyDescent="0.2">
      <c r="A200" s="153"/>
      <c r="B200" s="153"/>
      <c r="C200" s="658"/>
      <c r="D200" s="659"/>
    </row>
    <row r="201" spans="1:4" x14ac:dyDescent="0.2">
      <c r="A201" s="153"/>
      <c r="B201" s="153"/>
      <c r="C201" s="658"/>
      <c r="D201" s="659"/>
    </row>
    <row r="202" spans="1:4" x14ac:dyDescent="0.2">
      <c r="A202" s="153"/>
      <c r="B202" s="153"/>
      <c r="C202" s="658"/>
      <c r="D202" s="659"/>
    </row>
    <row r="203" spans="1:4" x14ac:dyDescent="0.2">
      <c r="A203" s="153"/>
      <c r="B203" s="153"/>
      <c r="C203" s="658"/>
      <c r="D203" s="659"/>
    </row>
    <row r="204" spans="1:4" x14ac:dyDescent="0.2">
      <c r="A204" s="153"/>
      <c r="B204" s="153"/>
      <c r="C204" s="658"/>
      <c r="D204" s="659"/>
    </row>
    <row r="205" spans="1:4" x14ac:dyDescent="0.2">
      <c r="A205" s="153"/>
      <c r="B205" s="153"/>
      <c r="C205" s="658"/>
      <c r="D205" s="659"/>
    </row>
    <row r="206" spans="1:4" x14ac:dyDescent="0.2">
      <c r="A206" s="153"/>
      <c r="B206" s="153"/>
      <c r="C206" s="658"/>
      <c r="D206" s="659"/>
    </row>
    <row r="207" spans="1:4" x14ac:dyDescent="0.2">
      <c r="A207" s="153"/>
      <c r="B207" s="153"/>
      <c r="C207" s="658"/>
      <c r="D207" s="659"/>
    </row>
    <row r="208" spans="1:4" x14ac:dyDescent="0.2">
      <c r="A208" s="153"/>
      <c r="B208" s="153"/>
      <c r="C208" s="658"/>
      <c r="D208" s="659"/>
    </row>
    <row r="209" spans="1:4" x14ac:dyDescent="0.2">
      <c r="A209" s="153"/>
      <c r="B209" s="153"/>
      <c r="C209" s="658"/>
      <c r="D209" s="659"/>
    </row>
    <row r="210" spans="1:4" x14ac:dyDescent="0.2">
      <c r="A210" s="153"/>
      <c r="B210" s="153"/>
      <c r="C210" s="658"/>
      <c r="D210" s="659"/>
    </row>
    <row r="211" spans="1:4" x14ac:dyDescent="0.2">
      <c r="A211" s="153"/>
      <c r="B211" s="153"/>
      <c r="C211" s="658"/>
      <c r="D211" s="659"/>
    </row>
    <row r="212" spans="1:4" x14ac:dyDescent="0.2">
      <c r="A212" s="153"/>
      <c r="B212" s="153"/>
      <c r="C212" s="658"/>
      <c r="D212" s="659"/>
    </row>
    <row r="213" spans="1:4" x14ac:dyDescent="0.2">
      <c r="A213" s="153"/>
      <c r="B213" s="153"/>
      <c r="C213" s="658"/>
      <c r="D213" s="659"/>
    </row>
    <row r="214" spans="1:4" x14ac:dyDescent="0.2">
      <c r="A214" s="153"/>
      <c r="B214" s="153"/>
      <c r="C214" s="658"/>
      <c r="D214" s="659"/>
    </row>
    <row r="215" spans="1:4" x14ac:dyDescent="0.2">
      <c r="A215" s="153"/>
      <c r="B215" s="153"/>
      <c r="C215" s="658"/>
      <c r="D215" s="659"/>
    </row>
    <row r="216" spans="1:4" x14ac:dyDescent="0.2">
      <c r="A216" s="153"/>
      <c r="B216" s="153"/>
      <c r="C216" s="658"/>
      <c r="D216" s="659"/>
    </row>
    <row r="217" spans="1:4" x14ac:dyDescent="0.2">
      <c r="A217" s="153"/>
      <c r="B217" s="153"/>
      <c r="C217" s="658"/>
      <c r="D217" s="659"/>
    </row>
    <row r="218" spans="1:4" x14ac:dyDescent="0.2">
      <c r="A218" s="153"/>
      <c r="B218" s="153"/>
      <c r="C218" s="658"/>
      <c r="D218" s="659"/>
    </row>
    <row r="219" spans="1:4" x14ac:dyDescent="0.2">
      <c r="A219" s="153"/>
      <c r="B219" s="153"/>
      <c r="C219" s="658"/>
      <c r="D219" s="659"/>
    </row>
    <row r="220" spans="1:4" x14ac:dyDescent="0.2">
      <c r="A220" s="153"/>
      <c r="B220" s="153"/>
      <c r="C220" s="658"/>
      <c r="D220" s="659"/>
    </row>
    <row r="221" spans="1:4" x14ac:dyDescent="0.2">
      <c r="A221" s="153"/>
      <c r="B221" s="153"/>
      <c r="C221" s="658"/>
      <c r="D221" s="659"/>
    </row>
    <row r="222" spans="1:4" x14ac:dyDescent="0.2">
      <c r="A222" s="153"/>
      <c r="B222" s="153"/>
      <c r="C222" s="658"/>
      <c r="D222" s="659"/>
    </row>
    <row r="223" spans="1:4" x14ac:dyDescent="0.2">
      <c r="A223" s="153"/>
      <c r="B223" s="153"/>
      <c r="C223" s="658"/>
      <c r="D223" s="659"/>
    </row>
    <row r="224" spans="1:4" x14ac:dyDescent="0.2">
      <c r="A224" s="153"/>
      <c r="B224" s="153"/>
      <c r="C224" s="658"/>
      <c r="D224" s="659"/>
    </row>
    <row r="225" spans="1:4" x14ac:dyDescent="0.2">
      <c r="A225" s="153"/>
      <c r="B225" s="153"/>
      <c r="C225" s="658"/>
      <c r="D225" s="659"/>
    </row>
    <row r="226" spans="1:4" x14ac:dyDescent="0.2">
      <c r="A226" s="153"/>
      <c r="B226" s="153"/>
      <c r="C226" s="658"/>
      <c r="D226" s="659"/>
    </row>
    <row r="227" spans="1:4" x14ac:dyDescent="0.2">
      <c r="A227" s="153"/>
      <c r="B227" s="153"/>
      <c r="C227" s="658"/>
      <c r="D227" s="659"/>
    </row>
    <row r="228" spans="1:4" x14ac:dyDescent="0.2">
      <c r="A228" s="153"/>
      <c r="B228" s="153"/>
      <c r="C228" s="658"/>
      <c r="D228" s="659"/>
    </row>
    <row r="229" spans="1:4" x14ac:dyDescent="0.2">
      <c r="A229" s="153"/>
      <c r="B229" s="153"/>
      <c r="C229" s="658"/>
      <c r="D229" s="659"/>
    </row>
    <row r="230" spans="1:4" x14ac:dyDescent="0.2">
      <c r="A230" s="153"/>
      <c r="B230" s="153"/>
      <c r="C230" s="658"/>
      <c r="D230" s="659"/>
    </row>
    <row r="231" spans="1:4" x14ac:dyDescent="0.2">
      <c r="A231" s="153"/>
      <c r="B231" s="153"/>
      <c r="C231" s="658"/>
      <c r="D231" s="659"/>
    </row>
    <row r="232" spans="1:4" x14ac:dyDescent="0.2">
      <c r="A232" s="153"/>
      <c r="B232" s="153"/>
      <c r="C232" s="658"/>
      <c r="D232" s="659"/>
    </row>
    <row r="233" spans="1:4" x14ac:dyDescent="0.2">
      <c r="A233" s="153"/>
      <c r="B233" s="153"/>
      <c r="C233" s="658"/>
      <c r="D233" s="659"/>
    </row>
    <row r="234" spans="1:4" x14ac:dyDescent="0.2">
      <c r="A234" s="153"/>
      <c r="B234" s="153"/>
      <c r="C234" s="658"/>
      <c r="D234" s="659"/>
    </row>
    <row r="235" spans="1:4" x14ac:dyDescent="0.2">
      <c r="A235" s="153"/>
      <c r="B235" s="153"/>
      <c r="C235" s="658"/>
      <c r="D235" s="659"/>
    </row>
    <row r="236" spans="1:4" x14ac:dyDescent="0.2">
      <c r="A236" s="153"/>
      <c r="B236" s="153"/>
      <c r="C236" s="658"/>
      <c r="D236" s="659"/>
    </row>
    <row r="237" spans="1:4" x14ac:dyDescent="0.2">
      <c r="A237" s="153"/>
      <c r="B237" s="153"/>
      <c r="C237" s="658"/>
      <c r="D237" s="659"/>
    </row>
    <row r="238" spans="1:4" x14ac:dyDescent="0.2">
      <c r="A238" s="153"/>
      <c r="B238" s="153"/>
      <c r="C238" s="658"/>
      <c r="D238" s="659"/>
    </row>
    <row r="239" spans="1:4" x14ac:dyDescent="0.2">
      <c r="A239" s="153"/>
      <c r="B239" s="153"/>
      <c r="C239" s="658"/>
      <c r="D239" s="659"/>
    </row>
    <row r="240" spans="1:4" x14ac:dyDescent="0.2">
      <c r="A240" s="153"/>
      <c r="B240" s="153"/>
      <c r="C240" s="658"/>
      <c r="D240" s="659"/>
    </row>
    <row r="241" spans="1:4" x14ac:dyDescent="0.2">
      <c r="A241" s="153"/>
      <c r="B241" s="153"/>
      <c r="C241" s="658"/>
      <c r="D241" s="659"/>
    </row>
    <row r="242" spans="1:4" x14ac:dyDescent="0.2">
      <c r="A242" s="153"/>
      <c r="B242" s="153"/>
      <c r="C242" s="658"/>
      <c r="D242" s="659"/>
    </row>
    <row r="243" spans="1:4" x14ac:dyDescent="0.2">
      <c r="A243" s="153"/>
      <c r="B243" s="153"/>
      <c r="C243" s="658"/>
      <c r="D243" s="659"/>
    </row>
    <row r="244" spans="1:4" x14ac:dyDescent="0.2">
      <c r="A244" s="153"/>
      <c r="B244" s="153"/>
      <c r="C244" s="658"/>
      <c r="D244" s="659"/>
    </row>
    <row r="245" spans="1:4" x14ac:dyDescent="0.2">
      <c r="A245" s="153"/>
      <c r="B245" s="153"/>
      <c r="C245" s="658"/>
      <c r="D245" s="659"/>
    </row>
    <row r="246" spans="1:4" x14ac:dyDescent="0.2">
      <c r="A246" s="153"/>
      <c r="B246" s="153"/>
      <c r="C246" s="658"/>
      <c r="D246" s="659"/>
    </row>
    <row r="247" spans="1:4" x14ac:dyDescent="0.2">
      <c r="A247" s="153"/>
      <c r="B247" s="153"/>
      <c r="C247" s="658"/>
      <c r="D247" s="659"/>
    </row>
    <row r="248" spans="1:4" x14ac:dyDescent="0.2">
      <c r="A248" s="153"/>
      <c r="B248" s="153"/>
      <c r="C248" s="658"/>
      <c r="D248" s="659"/>
    </row>
    <row r="249" spans="1:4" x14ac:dyDescent="0.2">
      <c r="A249" s="153"/>
      <c r="B249" s="153"/>
      <c r="C249" s="658"/>
      <c r="D249" s="659"/>
    </row>
    <row r="250" spans="1:4" x14ac:dyDescent="0.2">
      <c r="A250" s="153"/>
      <c r="B250" s="153"/>
      <c r="C250" s="658"/>
      <c r="D250" s="659"/>
    </row>
    <row r="251" spans="1:4" x14ac:dyDescent="0.2">
      <c r="A251" s="153"/>
      <c r="B251" s="153"/>
      <c r="C251" s="658"/>
      <c r="D251" s="659"/>
    </row>
    <row r="252" spans="1:4" x14ac:dyDescent="0.2">
      <c r="A252" s="153"/>
      <c r="B252" s="153"/>
      <c r="C252" s="658"/>
      <c r="D252" s="659"/>
    </row>
    <row r="253" spans="1:4" x14ac:dyDescent="0.2">
      <c r="A253" s="153"/>
      <c r="B253" s="153"/>
      <c r="C253" s="658"/>
      <c r="D253" s="659"/>
    </row>
    <row r="254" spans="1:4" x14ac:dyDescent="0.2">
      <c r="A254" s="153"/>
      <c r="B254" s="153"/>
      <c r="C254" s="658"/>
      <c r="D254" s="659"/>
    </row>
    <row r="255" spans="1:4" x14ac:dyDescent="0.2">
      <c r="A255" s="153"/>
      <c r="B255" s="153"/>
      <c r="C255" s="658"/>
      <c r="D255" s="659"/>
    </row>
    <row r="256" spans="1:4" x14ac:dyDescent="0.2">
      <c r="A256" s="153"/>
      <c r="B256" s="153"/>
      <c r="C256" s="658"/>
      <c r="D256" s="659"/>
    </row>
    <row r="257" spans="1:4" x14ac:dyDescent="0.2">
      <c r="A257" s="153"/>
      <c r="B257" s="153"/>
      <c r="C257" s="658"/>
      <c r="D257" s="659"/>
    </row>
    <row r="258" spans="1:4" x14ac:dyDescent="0.2">
      <c r="A258" s="153"/>
      <c r="B258" s="153"/>
      <c r="C258" s="658"/>
      <c r="D258" s="659"/>
    </row>
    <row r="259" spans="1:4" x14ac:dyDescent="0.2">
      <c r="A259" s="153"/>
      <c r="B259" s="153"/>
      <c r="C259" s="658"/>
      <c r="D259" s="659"/>
    </row>
    <row r="260" spans="1:4" x14ac:dyDescent="0.2">
      <c r="A260" s="153"/>
      <c r="B260" s="153"/>
      <c r="C260" s="658"/>
      <c r="D260" s="659"/>
    </row>
    <row r="261" spans="1:4" x14ac:dyDescent="0.2">
      <c r="A261" s="153"/>
      <c r="B261" s="153"/>
      <c r="C261" s="658"/>
      <c r="D261" s="659"/>
    </row>
    <row r="262" spans="1:4" x14ac:dyDescent="0.2">
      <c r="A262" s="153"/>
      <c r="B262" s="153"/>
      <c r="C262" s="658"/>
      <c r="D262" s="659"/>
    </row>
    <row r="263" spans="1:4" x14ac:dyDescent="0.2">
      <c r="A263" s="153"/>
      <c r="B263" s="153"/>
      <c r="C263" s="658"/>
      <c r="D263" s="659"/>
    </row>
    <row r="264" spans="1:4" x14ac:dyDescent="0.2">
      <c r="A264" s="153"/>
      <c r="B264" s="153"/>
      <c r="C264" s="658"/>
      <c r="D264" s="659"/>
    </row>
    <row r="265" spans="1:4" x14ac:dyDescent="0.2">
      <c r="A265" s="153"/>
      <c r="B265" s="153"/>
      <c r="C265" s="658"/>
      <c r="D265" s="659"/>
    </row>
    <row r="266" spans="1:4" x14ac:dyDescent="0.2">
      <c r="A266" s="153"/>
      <c r="B266" s="153"/>
      <c r="C266" s="658"/>
      <c r="D266" s="659"/>
    </row>
    <row r="267" spans="1:4" x14ac:dyDescent="0.2">
      <c r="A267" s="153"/>
      <c r="B267" s="153"/>
      <c r="C267" s="658"/>
      <c r="D267" s="659"/>
    </row>
    <row r="268" spans="1:4" x14ac:dyDescent="0.2">
      <c r="A268" s="153"/>
      <c r="B268" s="153"/>
      <c r="C268" s="658"/>
      <c r="D268" s="659"/>
    </row>
    <row r="269" spans="1:4" x14ac:dyDescent="0.2">
      <c r="A269" s="153"/>
      <c r="B269" s="153"/>
      <c r="C269" s="658"/>
      <c r="D269" s="659"/>
    </row>
    <row r="270" spans="1:4" x14ac:dyDescent="0.2">
      <c r="A270" s="153"/>
      <c r="B270" s="153"/>
      <c r="C270" s="658"/>
      <c r="D270" s="659"/>
    </row>
    <row r="271" spans="1:4" x14ac:dyDescent="0.2">
      <c r="A271" s="153"/>
      <c r="B271" s="153"/>
      <c r="C271" s="658"/>
      <c r="D271" s="659"/>
    </row>
    <row r="272" spans="1:4" x14ac:dyDescent="0.2">
      <c r="A272" s="153"/>
      <c r="B272" s="153"/>
      <c r="C272" s="658"/>
      <c r="D272" s="659"/>
    </row>
    <row r="273" spans="1:4" x14ac:dyDescent="0.2">
      <c r="A273" s="153"/>
      <c r="B273" s="153"/>
      <c r="C273" s="658"/>
      <c r="D273" s="659"/>
    </row>
    <row r="274" spans="1:4" x14ac:dyDescent="0.2">
      <c r="A274" s="153"/>
      <c r="B274" s="153"/>
      <c r="C274" s="658"/>
      <c r="D274" s="659"/>
    </row>
    <row r="275" spans="1:4" x14ac:dyDescent="0.2">
      <c r="A275" s="153"/>
      <c r="B275" s="153"/>
      <c r="C275" s="658"/>
      <c r="D275" s="659"/>
    </row>
    <row r="276" spans="1:4" x14ac:dyDescent="0.2">
      <c r="A276" s="153"/>
      <c r="B276" s="153"/>
      <c r="C276" s="658"/>
      <c r="D276" s="659"/>
    </row>
    <row r="277" spans="1:4" x14ac:dyDescent="0.2">
      <c r="A277" s="153"/>
      <c r="B277" s="153"/>
      <c r="C277" s="658"/>
      <c r="D277" s="659"/>
    </row>
    <row r="278" spans="1:4" x14ac:dyDescent="0.2">
      <c r="A278" s="153"/>
      <c r="B278" s="153"/>
      <c r="C278" s="658"/>
      <c r="D278" s="659"/>
    </row>
    <row r="279" spans="1:4" x14ac:dyDescent="0.2">
      <c r="A279" s="153"/>
      <c r="B279" s="153"/>
      <c r="C279" s="658"/>
      <c r="D279" s="659"/>
    </row>
    <row r="280" spans="1:4" x14ac:dyDescent="0.2">
      <c r="A280" s="153"/>
      <c r="B280" s="153"/>
      <c r="C280" s="658"/>
      <c r="D280" s="659"/>
    </row>
    <row r="281" spans="1:4" x14ac:dyDescent="0.2">
      <c r="A281" s="153"/>
      <c r="B281" s="153"/>
      <c r="C281" s="658"/>
      <c r="D281" s="659"/>
    </row>
    <row r="282" spans="1:4" x14ac:dyDescent="0.2">
      <c r="A282" s="153"/>
      <c r="B282" s="153"/>
      <c r="C282" s="658"/>
      <c r="D282" s="659"/>
    </row>
    <row r="283" spans="1:4" x14ac:dyDescent="0.2">
      <c r="A283" s="153"/>
      <c r="B283" s="153"/>
      <c r="C283" s="658"/>
      <c r="D283" s="659"/>
    </row>
    <row r="284" spans="1:4" x14ac:dyDescent="0.2">
      <c r="A284" s="153"/>
      <c r="B284" s="153"/>
      <c r="C284" s="658"/>
      <c r="D284" s="659"/>
    </row>
    <row r="285" spans="1:4" x14ac:dyDescent="0.2">
      <c r="A285" s="153"/>
      <c r="B285" s="153"/>
      <c r="C285" s="658"/>
      <c r="D285" s="659"/>
    </row>
    <row r="286" spans="1:4" x14ac:dyDescent="0.2">
      <c r="A286" s="153"/>
      <c r="B286" s="153"/>
      <c r="C286" s="658"/>
      <c r="D286" s="659"/>
    </row>
    <row r="287" spans="1:4" x14ac:dyDescent="0.2">
      <c r="A287" s="153"/>
      <c r="B287" s="153"/>
      <c r="C287" s="658"/>
      <c r="D287" s="659"/>
    </row>
    <row r="288" spans="1:4" x14ac:dyDescent="0.2">
      <c r="A288" s="153"/>
      <c r="B288" s="153"/>
      <c r="C288" s="658"/>
      <c r="D288" s="659"/>
    </row>
    <row r="289" spans="1:4" x14ac:dyDescent="0.2">
      <c r="A289" s="153"/>
      <c r="B289" s="153"/>
      <c r="C289" s="658"/>
      <c r="D289" s="659"/>
    </row>
    <row r="290" spans="1:4" x14ac:dyDescent="0.2">
      <c r="A290" s="153"/>
      <c r="B290" s="153"/>
      <c r="C290" s="658"/>
      <c r="D290" s="659"/>
    </row>
    <row r="291" spans="1:4" x14ac:dyDescent="0.2">
      <c r="A291" s="153"/>
      <c r="B291" s="153"/>
      <c r="C291" s="658"/>
      <c r="D291" s="659"/>
    </row>
    <row r="292" spans="1:4" x14ac:dyDescent="0.2">
      <c r="A292" s="153"/>
      <c r="B292" s="153"/>
      <c r="C292" s="658"/>
      <c r="D292" s="659"/>
    </row>
    <row r="293" spans="1:4" x14ac:dyDescent="0.2">
      <c r="A293" s="153"/>
      <c r="B293" s="153"/>
      <c r="C293" s="658"/>
      <c r="D293" s="659"/>
    </row>
    <row r="294" spans="1:4" x14ac:dyDescent="0.2">
      <c r="A294" s="153"/>
      <c r="B294" s="153"/>
      <c r="C294" s="658"/>
      <c r="D294" s="659"/>
    </row>
    <row r="295" spans="1:4" x14ac:dyDescent="0.2">
      <c r="A295" s="153"/>
      <c r="B295" s="153"/>
      <c r="C295" s="658"/>
      <c r="D295" s="659"/>
    </row>
    <row r="296" spans="1:4" x14ac:dyDescent="0.2">
      <c r="A296" s="153"/>
      <c r="B296" s="153"/>
      <c r="C296" s="658"/>
      <c r="D296" s="659"/>
    </row>
    <row r="297" spans="1:4" x14ac:dyDescent="0.2">
      <c r="A297" s="153"/>
      <c r="B297" s="153"/>
      <c r="C297" s="658"/>
      <c r="D297" s="659"/>
    </row>
    <row r="298" spans="1:4" x14ac:dyDescent="0.2">
      <c r="A298" s="153"/>
      <c r="B298" s="153"/>
      <c r="C298" s="658"/>
      <c r="D298" s="659"/>
    </row>
    <row r="299" spans="1:4" x14ac:dyDescent="0.2">
      <c r="A299" s="153"/>
      <c r="B299" s="153"/>
      <c r="C299" s="658"/>
      <c r="D299" s="659"/>
    </row>
    <row r="300" spans="1:4" x14ac:dyDescent="0.2">
      <c r="A300" s="153"/>
      <c r="B300" s="153"/>
      <c r="C300" s="658"/>
      <c r="D300" s="659"/>
    </row>
    <row r="301" spans="1:4" x14ac:dyDescent="0.2">
      <c r="A301" s="153"/>
      <c r="B301" s="153"/>
      <c r="C301" s="658"/>
      <c r="D301" s="659"/>
    </row>
    <row r="302" spans="1:4" x14ac:dyDescent="0.2">
      <c r="A302" s="153"/>
      <c r="B302" s="153"/>
      <c r="C302" s="658"/>
      <c r="D302" s="659"/>
    </row>
    <row r="303" spans="1:4" x14ac:dyDescent="0.2">
      <c r="A303" s="153"/>
      <c r="B303" s="153"/>
      <c r="C303" s="153"/>
      <c r="D303" s="660"/>
    </row>
    <row r="304" spans="1:4" x14ac:dyDescent="0.2">
      <c r="A304" s="153"/>
      <c r="B304" s="153"/>
      <c r="C304" s="153"/>
      <c r="D304" s="660"/>
    </row>
    <row r="305" spans="1:4" x14ac:dyDescent="0.2">
      <c r="A305" s="153"/>
      <c r="B305" s="153"/>
      <c r="C305" s="153"/>
      <c r="D305" s="660"/>
    </row>
    <row r="306" spans="1:4" x14ac:dyDescent="0.2">
      <c r="A306" s="153"/>
      <c r="B306" s="153"/>
      <c r="C306" s="153"/>
      <c r="D306" s="660"/>
    </row>
    <row r="307" spans="1:4" x14ac:dyDescent="0.2">
      <c r="A307" s="153"/>
      <c r="B307" s="153"/>
      <c r="C307" s="153"/>
      <c r="D307" s="660"/>
    </row>
    <row r="308" spans="1:4" x14ac:dyDescent="0.2">
      <c r="A308" s="153"/>
      <c r="B308" s="153"/>
      <c r="C308" s="153"/>
      <c r="D308" s="660"/>
    </row>
    <row r="309" spans="1:4" x14ac:dyDescent="0.2">
      <c r="A309" s="153"/>
      <c r="B309" s="153"/>
      <c r="C309" s="153"/>
      <c r="D309" s="660"/>
    </row>
    <row r="310" spans="1:4" x14ac:dyDescent="0.2">
      <c r="A310" s="153"/>
      <c r="B310" s="153"/>
      <c r="C310" s="153"/>
      <c r="D310" s="660"/>
    </row>
    <row r="311" spans="1:4" x14ac:dyDescent="0.2">
      <c r="A311" s="153"/>
      <c r="B311" s="153"/>
      <c r="C311" s="153"/>
      <c r="D311" s="660"/>
    </row>
    <row r="312" spans="1:4" x14ac:dyDescent="0.2">
      <c r="A312" s="153"/>
      <c r="B312" s="153"/>
      <c r="C312" s="153"/>
      <c r="D312" s="660"/>
    </row>
    <row r="313" spans="1:4" x14ac:dyDescent="0.2">
      <c r="A313" s="153"/>
      <c r="B313" s="153"/>
      <c r="C313" s="153"/>
      <c r="D313" s="660"/>
    </row>
    <row r="314" spans="1:4" x14ac:dyDescent="0.2">
      <c r="A314" s="153"/>
      <c r="B314" s="153"/>
      <c r="C314" s="153"/>
      <c r="D314" s="660"/>
    </row>
    <row r="315" spans="1:4" x14ac:dyDescent="0.2">
      <c r="A315" s="153"/>
      <c r="B315" s="153"/>
      <c r="C315" s="153"/>
      <c r="D315" s="660"/>
    </row>
    <row r="316" spans="1:4" x14ac:dyDescent="0.2">
      <c r="A316" s="153"/>
      <c r="B316" s="153"/>
      <c r="C316" s="153"/>
      <c r="D316" s="660"/>
    </row>
    <row r="317" spans="1:4" x14ac:dyDescent="0.2">
      <c r="A317" s="153"/>
      <c r="B317" s="153"/>
      <c r="C317" s="153"/>
      <c r="D317" s="660"/>
    </row>
    <row r="318" spans="1:4" x14ac:dyDescent="0.2">
      <c r="A318" s="153"/>
      <c r="B318" s="153"/>
      <c r="C318" s="153"/>
      <c r="D318" s="660"/>
    </row>
    <row r="319" spans="1:4" x14ac:dyDescent="0.2">
      <c r="A319" s="153"/>
      <c r="B319" s="153"/>
      <c r="C319" s="153"/>
      <c r="D319" s="660"/>
    </row>
    <row r="320" spans="1:4" x14ac:dyDescent="0.2">
      <c r="A320" s="153"/>
      <c r="B320" s="153"/>
      <c r="C320" s="153"/>
      <c r="D320" s="660"/>
    </row>
    <row r="321" spans="1:4" x14ac:dyDescent="0.2">
      <c r="A321" s="153"/>
      <c r="B321" s="153"/>
      <c r="C321" s="153"/>
      <c r="D321" s="660"/>
    </row>
    <row r="322" spans="1:4" x14ac:dyDescent="0.2">
      <c r="A322" s="153"/>
      <c r="B322" s="153"/>
      <c r="C322" s="153"/>
      <c r="D322" s="660"/>
    </row>
    <row r="323" spans="1:4" x14ac:dyDescent="0.2">
      <c r="A323" s="153"/>
      <c r="B323" s="153"/>
      <c r="C323" s="153"/>
      <c r="D323" s="660"/>
    </row>
    <row r="324" spans="1:4" x14ac:dyDescent="0.2">
      <c r="A324" s="153"/>
      <c r="B324" s="153"/>
      <c r="C324" s="153"/>
      <c r="D324" s="660"/>
    </row>
    <row r="325" spans="1:4" x14ac:dyDescent="0.2">
      <c r="A325" s="153"/>
      <c r="B325" s="153"/>
      <c r="C325" s="153"/>
      <c r="D325" s="660"/>
    </row>
    <row r="326" spans="1:4" x14ac:dyDescent="0.2">
      <c r="A326" s="153"/>
      <c r="B326" s="153"/>
      <c r="C326" s="153"/>
      <c r="D326" s="660"/>
    </row>
    <row r="327" spans="1:4" x14ac:dyDescent="0.2">
      <c r="A327" s="153"/>
      <c r="B327" s="153"/>
      <c r="C327" s="153"/>
      <c r="D327" s="660"/>
    </row>
    <row r="328" spans="1:4" x14ac:dyDescent="0.2">
      <c r="A328" s="153"/>
      <c r="B328" s="153"/>
      <c r="C328" s="153"/>
      <c r="D328" s="660"/>
    </row>
    <row r="329" spans="1:4" x14ac:dyDescent="0.2">
      <c r="A329" s="153"/>
      <c r="B329" s="153"/>
      <c r="C329" s="153"/>
      <c r="D329" s="660"/>
    </row>
    <row r="330" spans="1:4" x14ac:dyDescent="0.2">
      <c r="A330" s="153"/>
      <c r="B330" s="153"/>
      <c r="C330" s="153"/>
      <c r="D330" s="660"/>
    </row>
    <row r="331" spans="1:4" x14ac:dyDescent="0.2">
      <c r="A331" s="153"/>
      <c r="B331" s="153"/>
      <c r="C331" s="153"/>
      <c r="D331" s="660"/>
    </row>
    <row r="332" spans="1:4" x14ac:dyDescent="0.2">
      <c r="A332" s="153"/>
      <c r="B332" s="153"/>
      <c r="C332" s="153"/>
      <c r="D332" s="660"/>
    </row>
    <row r="333" spans="1:4" x14ac:dyDescent="0.2">
      <c r="A333" s="153"/>
      <c r="B333" s="153"/>
      <c r="C333" s="153"/>
      <c r="D333" s="660"/>
    </row>
    <row r="334" spans="1:4" x14ac:dyDescent="0.2">
      <c r="A334" s="153"/>
      <c r="B334" s="153"/>
      <c r="C334" s="153"/>
      <c r="D334" s="660"/>
    </row>
    <row r="335" spans="1:4" x14ac:dyDescent="0.2">
      <c r="A335" s="153"/>
      <c r="B335" s="153"/>
      <c r="C335" s="153"/>
      <c r="D335" s="660"/>
    </row>
    <row r="336" spans="1:4" x14ac:dyDescent="0.2">
      <c r="A336" s="153"/>
      <c r="B336" s="153"/>
      <c r="C336" s="153"/>
      <c r="D336" s="660"/>
    </row>
    <row r="337" spans="1:4" x14ac:dyDescent="0.2">
      <c r="A337" s="153"/>
      <c r="B337" s="153"/>
      <c r="C337" s="153"/>
      <c r="D337" s="660"/>
    </row>
    <row r="338" spans="1:4" x14ac:dyDescent="0.2">
      <c r="A338" s="153"/>
      <c r="B338" s="153"/>
      <c r="C338" s="153"/>
      <c r="D338" s="660"/>
    </row>
    <row r="339" spans="1:4" x14ac:dyDescent="0.2">
      <c r="A339" s="153"/>
      <c r="B339" s="153"/>
      <c r="C339" s="153"/>
      <c r="D339" s="660"/>
    </row>
    <row r="340" spans="1:4" x14ac:dyDescent="0.2">
      <c r="A340" s="153"/>
      <c r="B340" s="153"/>
      <c r="C340" s="153"/>
      <c r="D340" s="660"/>
    </row>
    <row r="341" spans="1:4" x14ac:dyDescent="0.2">
      <c r="A341" s="153"/>
      <c r="B341" s="153"/>
      <c r="C341" s="153"/>
      <c r="D341" s="660"/>
    </row>
    <row r="342" spans="1:4" x14ac:dyDescent="0.2">
      <c r="A342" s="153"/>
      <c r="B342" s="153"/>
      <c r="C342" s="153"/>
      <c r="D342" s="660"/>
    </row>
    <row r="343" spans="1:4" x14ac:dyDescent="0.2">
      <c r="A343" s="153"/>
      <c r="B343" s="153"/>
      <c r="C343" s="153"/>
      <c r="D343" s="660"/>
    </row>
    <row r="344" spans="1:4" x14ac:dyDescent="0.2">
      <c r="A344" s="153"/>
      <c r="B344" s="153"/>
      <c r="C344" s="153"/>
      <c r="D344" s="660"/>
    </row>
    <row r="345" spans="1:4" x14ac:dyDescent="0.2">
      <c r="A345" s="153"/>
      <c r="B345" s="153"/>
      <c r="C345" s="153"/>
      <c r="D345" s="660"/>
    </row>
    <row r="346" spans="1:4" x14ac:dyDescent="0.2">
      <c r="A346" s="153"/>
      <c r="B346" s="153"/>
      <c r="C346" s="153"/>
      <c r="D346" s="660"/>
    </row>
    <row r="347" spans="1:4" x14ac:dyDescent="0.2">
      <c r="A347" s="153"/>
      <c r="B347" s="153"/>
      <c r="C347" s="153"/>
      <c r="D347" s="660"/>
    </row>
    <row r="348" spans="1:4" x14ac:dyDescent="0.2">
      <c r="A348" s="153"/>
      <c r="B348" s="153"/>
      <c r="C348" s="153"/>
      <c r="D348" s="660"/>
    </row>
    <row r="349" spans="1:4" x14ac:dyDescent="0.2">
      <c r="A349" s="153"/>
      <c r="B349" s="153"/>
      <c r="C349" s="153"/>
      <c r="D349" s="660"/>
    </row>
    <row r="350" spans="1:4" x14ac:dyDescent="0.2">
      <c r="A350" s="153"/>
      <c r="B350" s="153"/>
      <c r="C350" s="153"/>
      <c r="D350" s="660"/>
    </row>
    <row r="351" spans="1:4" x14ac:dyDescent="0.2">
      <c r="A351" s="153"/>
      <c r="B351" s="153"/>
      <c r="C351" s="153"/>
      <c r="D351" s="660"/>
    </row>
    <row r="352" spans="1:4" x14ac:dyDescent="0.2">
      <c r="A352" s="153"/>
      <c r="B352" s="153"/>
      <c r="C352" s="153"/>
      <c r="D352" s="660"/>
    </row>
    <row r="353" spans="1:4" x14ac:dyDescent="0.2">
      <c r="A353" s="153"/>
      <c r="B353" s="153"/>
      <c r="C353" s="153"/>
      <c r="D353" s="660"/>
    </row>
    <row r="354" spans="1:4" x14ac:dyDescent="0.2">
      <c r="A354" s="153"/>
      <c r="B354" s="153"/>
      <c r="C354" s="153"/>
      <c r="D354" s="660"/>
    </row>
    <row r="355" spans="1:4" x14ac:dyDescent="0.2">
      <c r="A355" s="153"/>
      <c r="B355" s="153"/>
      <c r="C355" s="153"/>
      <c r="D355" s="660"/>
    </row>
    <row r="356" spans="1:4" x14ac:dyDescent="0.2">
      <c r="A356" s="153"/>
      <c r="B356" s="153"/>
      <c r="C356" s="153"/>
      <c r="D356" s="660"/>
    </row>
    <row r="357" spans="1:4" x14ac:dyDescent="0.2">
      <c r="A357" s="153"/>
      <c r="B357" s="153"/>
      <c r="C357" s="153"/>
      <c r="D357" s="660"/>
    </row>
    <row r="358" spans="1:4" x14ac:dyDescent="0.2">
      <c r="A358" s="153"/>
      <c r="B358" s="153"/>
      <c r="C358" s="153"/>
      <c r="D358" s="660"/>
    </row>
    <row r="359" spans="1:4" x14ac:dyDescent="0.2">
      <c r="A359" s="153"/>
      <c r="B359" s="153"/>
      <c r="C359" s="153"/>
      <c r="D359" s="660"/>
    </row>
    <row r="360" spans="1:4" x14ac:dyDescent="0.2">
      <c r="A360" s="153"/>
      <c r="B360" s="153"/>
      <c r="C360" s="153"/>
      <c r="D360" s="660"/>
    </row>
    <row r="361" spans="1:4" x14ac:dyDescent="0.2">
      <c r="A361" s="153"/>
      <c r="B361" s="153"/>
      <c r="C361" s="153"/>
      <c r="D361" s="660"/>
    </row>
    <row r="362" spans="1:4" x14ac:dyDescent="0.2">
      <c r="A362" s="153"/>
      <c r="B362" s="153"/>
      <c r="C362" s="153"/>
      <c r="D362" s="660"/>
    </row>
  </sheetData>
  <mergeCells count="22">
    <mergeCell ref="C3:C4"/>
    <mergeCell ref="D3:D4"/>
    <mergeCell ref="A61:A69"/>
    <mergeCell ref="B61:B69"/>
    <mergeCell ref="A5:A21"/>
    <mergeCell ref="B5:B21"/>
    <mergeCell ref="A3:A4"/>
    <mergeCell ref="B3:B4"/>
    <mergeCell ref="A22:A36"/>
    <mergeCell ref="B22:B36"/>
    <mergeCell ref="A37:A46"/>
    <mergeCell ref="B37:B46"/>
    <mergeCell ref="A47:A60"/>
    <mergeCell ref="B47:B60"/>
    <mergeCell ref="A70:A74"/>
    <mergeCell ref="B70:B74"/>
    <mergeCell ref="A85:A89"/>
    <mergeCell ref="B85:B89"/>
    <mergeCell ref="A90:A97"/>
    <mergeCell ref="B90:B97"/>
    <mergeCell ref="A75:A84"/>
    <mergeCell ref="B75:B84"/>
  </mergeCells>
  <phoneticPr fontId="28" type="noConversion"/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F23"/>
  <sheetViews>
    <sheetView view="pageBreakPreview" topLeftCell="A4" workbookViewId="0">
      <selection activeCell="J94" sqref="J94:X98"/>
    </sheetView>
  </sheetViews>
  <sheetFormatPr defaultRowHeight="12.75" x14ac:dyDescent="0.2"/>
  <cols>
    <col min="1" max="1" width="50.28515625" customWidth="1"/>
    <col min="2" max="2" width="106.5703125" customWidth="1"/>
  </cols>
  <sheetData>
    <row r="1" spans="1:6" ht="30.75" thickBot="1" x14ac:dyDescent="0.45">
      <c r="A1" s="137" t="s">
        <v>91</v>
      </c>
      <c r="B1" s="542" t="str">
        <f>CONCATENATE(B3,B5,B10,B12,"М.оп",".xls")</f>
        <v>320321122М.оп.xls</v>
      </c>
    </row>
    <row r="2" spans="1:6" ht="24" thickBot="1" x14ac:dyDescent="0.25">
      <c r="A2" s="138" t="s">
        <v>92</v>
      </c>
      <c r="B2" s="139" t="s">
        <v>8</v>
      </c>
    </row>
    <row r="3" spans="1:6" ht="23.25" x14ac:dyDescent="0.35">
      <c r="A3" s="140" t="s">
        <v>93</v>
      </c>
      <c r="B3" s="141" t="s">
        <v>195</v>
      </c>
    </row>
    <row r="4" spans="1:6" ht="24" thickBot="1" x14ac:dyDescent="0.25">
      <c r="A4" s="142" t="s">
        <v>94</v>
      </c>
      <c r="B4" s="143" t="s">
        <v>199</v>
      </c>
    </row>
    <row r="5" spans="1:6" ht="23.25" x14ac:dyDescent="0.35">
      <c r="A5" s="144" t="s">
        <v>95</v>
      </c>
      <c r="B5" s="145" t="s">
        <v>194</v>
      </c>
    </row>
    <row r="6" spans="1:6" ht="47.25" thickBot="1" x14ac:dyDescent="0.35">
      <c r="A6" s="146" t="s">
        <v>96</v>
      </c>
      <c r="B6" s="147" t="s">
        <v>198</v>
      </c>
      <c r="D6" s="154"/>
    </row>
    <row r="7" spans="1:6" ht="19.5" customHeight="1" thickBot="1" x14ac:dyDescent="0.35">
      <c r="A7" s="169"/>
      <c r="B7" s="163"/>
      <c r="D7" s="154"/>
    </row>
    <row r="8" spans="1:6" ht="23.25" x14ac:dyDescent="0.3">
      <c r="A8" s="166" t="s">
        <v>100</v>
      </c>
      <c r="B8" s="167" t="s">
        <v>196</v>
      </c>
      <c r="D8" s="154"/>
    </row>
    <row r="9" spans="1:6" ht="24" thickBot="1" x14ac:dyDescent="0.35">
      <c r="A9" s="168" t="s">
        <v>101</v>
      </c>
      <c r="B9" s="147" t="s">
        <v>197</v>
      </c>
      <c r="D9" s="154"/>
    </row>
    <row r="10" spans="1:6" ht="23.25" x14ac:dyDescent="0.35">
      <c r="A10" s="164" t="s">
        <v>158</v>
      </c>
      <c r="B10" s="165" t="s">
        <v>206</v>
      </c>
    </row>
    <row r="11" spans="1:6" ht="24" thickBot="1" x14ac:dyDescent="0.35">
      <c r="A11" s="148" t="s">
        <v>142</v>
      </c>
      <c r="B11" s="435" t="s">
        <v>207</v>
      </c>
    </row>
    <row r="12" spans="1:6" ht="24" thickBot="1" x14ac:dyDescent="0.35">
      <c r="A12" s="443" t="s">
        <v>189</v>
      </c>
      <c r="B12" s="444"/>
    </row>
    <row r="13" spans="1:6" ht="24" thickBot="1" x14ac:dyDescent="0.35">
      <c r="A13" s="443" t="s">
        <v>190</v>
      </c>
      <c r="B13" s="444"/>
    </row>
    <row r="14" spans="1:6" ht="24" thickBot="1" x14ac:dyDescent="0.25">
      <c r="A14" s="397" t="s">
        <v>143</v>
      </c>
      <c r="B14" s="149" t="s">
        <v>191</v>
      </c>
      <c r="E14" s="154"/>
      <c r="F14" s="154"/>
    </row>
    <row r="15" spans="1:6" ht="24.75" customHeight="1" thickBot="1" x14ac:dyDescent="0.25">
      <c r="A15" s="398" t="s">
        <v>102</v>
      </c>
      <c r="B15" s="174" t="s">
        <v>209</v>
      </c>
    </row>
    <row r="16" spans="1:6" ht="24" thickBot="1" x14ac:dyDescent="0.4">
      <c r="A16" s="171" t="s">
        <v>97</v>
      </c>
      <c r="B16" s="150" t="s">
        <v>208</v>
      </c>
    </row>
    <row r="17" spans="1:6" ht="18.75" customHeight="1" thickBot="1" x14ac:dyDescent="0.4">
      <c r="A17" s="170"/>
      <c r="B17" s="151"/>
    </row>
    <row r="18" spans="1:6" ht="24" thickBot="1" x14ac:dyDescent="0.4">
      <c r="A18" s="172" t="s">
        <v>98</v>
      </c>
      <c r="B18" s="173" t="s">
        <v>205</v>
      </c>
    </row>
    <row r="19" spans="1:6" s="153" customFormat="1" ht="23.25" x14ac:dyDescent="0.35">
      <c r="A19" s="152"/>
      <c r="B19" s="198"/>
    </row>
    <row r="20" spans="1:6" x14ac:dyDescent="0.2">
      <c r="A20" s="316" t="s">
        <v>187</v>
      </c>
      <c r="B20" s="199" t="s">
        <v>188</v>
      </c>
    </row>
    <row r="21" spans="1:6" ht="20.25" x14ac:dyDescent="0.3">
      <c r="A21" s="652" t="s">
        <v>278</v>
      </c>
      <c r="B21" s="653">
        <v>1.4</v>
      </c>
      <c r="C21" s="373">
        <v>0.5</v>
      </c>
      <c r="D21" s="373">
        <v>1</v>
      </c>
      <c r="E21" s="373">
        <v>1.5</v>
      </c>
      <c r="F21" s="373">
        <v>2</v>
      </c>
    </row>
    <row r="22" spans="1:6" x14ac:dyDescent="0.2">
      <c r="C22" s="373"/>
      <c r="D22" s="373"/>
      <c r="E22" s="373"/>
      <c r="F22" s="373"/>
    </row>
    <row r="23" spans="1:6" x14ac:dyDescent="0.2">
      <c r="C23" s="373"/>
      <c r="D23" s="373"/>
      <c r="E23" s="373"/>
      <c r="F23" s="373"/>
    </row>
  </sheetData>
  <protectedRanges>
    <protectedRange sqref="B2 B7 B16" name="данні для навчаних планів_1"/>
    <protectedRange sqref="B4 B6" name="данні для навчаних планів_1_2"/>
    <protectedRange sqref="B11 B8:B9" name="данні для навчаних планів_1_3"/>
  </protectedRanges>
  <phoneticPr fontId="28" type="noConversion"/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N111"/>
  <sheetViews>
    <sheetView showZeros="0" tabSelected="1" view="pageBreakPreview" zoomScale="70" zoomScaleNormal="50" zoomScaleSheetLayoutView="75" workbookViewId="0">
      <selection activeCell="AV10" sqref="AV10"/>
    </sheetView>
  </sheetViews>
  <sheetFormatPr defaultColWidth="10.140625" defaultRowHeight="12.75" x14ac:dyDescent="0.2"/>
  <cols>
    <col min="1" max="1" width="3.42578125" style="1" customWidth="1"/>
    <col min="2" max="2" width="5.7109375" style="1" customWidth="1"/>
    <col min="3" max="12" width="4.42578125" style="1" customWidth="1"/>
    <col min="13" max="14" width="4.42578125" style="40" customWidth="1"/>
    <col min="15" max="16" width="4.42578125" style="38" customWidth="1"/>
    <col min="17" max="20" width="4.42578125" style="8" customWidth="1"/>
    <col min="21" max="21" width="5.42578125" style="8" customWidth="1"/>
    <col min="22" max="22" width="4.42578125" style="8" customWidth="1"/>
    <col min="23" max="23" width="5.5703125" style="8" customWidth="1"/>
    <col min="24" max="24" width="5" style="8" customWidth="1"/>
    <col min="25" max="25" width="4.5703125" style="8" customWidth="1"/>
    <col min="26" max="27" width="4.42578125" style="8" customWidth="1"/>
    <col min="28" max="28" width="4" style="6" customWidth="1"/>
    <col min="29" max="29" width="5.140625" style="6" customWidth="1"/>
    <col min="30" max="30" width="4.42578125" style="6" customWidth="1"/>
    <col min="31" max="31" width="5.7109375" style="6" customWidth="1"/>
    <col min="32" max="43" width="4.42578125" style="1" customWidth="1"/>
    <col min="44" max="44" width="5.140625" style="1" customWidth="1"/>
    <col min="45" max="45" width="5.42578125" style="1" customWidth="1"/>
    <col min="46" max="48" width="4.42578125" style="1" customWidth="1"/>
    <col min="49" max="50" width="4.85546875" style="1" customWidth="1"/>
    <col min="51" max="53" width="4.42578125" style="1" customWidth="1"/>
    <col min="54" max="54" width="19.42578125" style="1" customWidth="1"/>
    <col min="55" max="62" width="3.42578125" style="1" customWidth="1"/>
    <col min="63" max="16384" width="10.140625" style="1"/>
  </cols>
  <sheetData>
    <row r="1" spans="1:66" ht="15.75" x14ac:dyDescent="0.25">
      <c r="A1" s="200"/>
      <c r="B1" s="363" t="str">
        <f>CONCATENATE('Основні дані'!A21,"_(",'Основні дані'!B21,")")</f>
        <v>Форма МоП1-18_(1,4)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  <c r="N1" s="201"/>
      <c r="O1" s="202"/>
      <c r="P1" s="202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4"/>
      <c r="AC1" s="204"/>
      <c r="AD1" s="204"/>
      <c r="AE1" s="204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5"/>
      <c r="AR1" s="206"/>
      <c r="AS1" s="681" t="str">
        <f>'Основні дані'!B1</f>
        <v>320321122М.оп.xls</v>
      </c>
      <c r="AT1" s="681"/>
      <c r="AU1" s="681"/>
      <c r="AV1" s="681"/>
      <c r="AW1" s="681"/>
      <c r="AX1" s="681"/>
      <c r="AY1" s="681"/>
      <c r="AZ1" s="681"/>
      <c r="BA1" s="206"/>
    </row>
    <row r="2" spans="1:66" ht="15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201"/>
      <c r="O2" s="202"/>
      <c r="P2" s="202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  <c r="AC2" s="204"/>
      <c r="AD2" s="204"/>
      <c r="AE2" s="204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30"/>
      <c r="AX2" s="230"/>
      <c r="AY2" s="230"/>
      <c r="AZ2" s="230"/>
      <c r="BA2" s="200"/>
    </row>
    <row r="3" spans="1:66" s="262" customFormat="1" ht="22.5" customHeight="1" x14ac:dyDescent="0.35">
      <c r="A3" s="707" t="s">
        <v>111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  <c r="BB3" s="499"/>
      <c r="BC3" s="499"/>
      <c r="BD3" s="499"/>
      <c r="BE3" s="499"/>
      <c r="BF3" s="1"/>
      <c r="BG3" s="1"/>
      <c r="BH3" s="1"/>
      <c r="BI3" s="1"/>
      <c r="BJ3" s="1"/>
      <c r="BK3" s="1"/>
      <c r="BL3" s="1"/>
    </row>
    <row r="4" spans="1:66" s="264" customFormat="1" ht="31.5" customHeight="1" x14ac:dyDescent="0.35">
      <c r="A4" s="689" t="s">
        <v>29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263"/>
      <c r="BN4" s="263"/>
    </row>
    <row r="5" spans="1:66" s="262" customFormat="1" ht="43.5" customHeight="1" x14ac:dyDescent="0.2">
      <c r="A5" s="690" t="s">
        <v>256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501"/>
      <c r="BC5" s="501"/>
      <c r="BD5" s="501"/>
      <c r="BE5" s="501"/>
      <c r="BF5" s="501"/>
      <c r="BG5" s="501"/>
      <c r="BH5" s="501"/>
      <c r="BI5" s="501"/>
      <c r="BJ5" s="501"/>
      <c r="BK5" s="1"/>
      <c r="BL5" s="1"/>
    </row>
    <row r="6" spans="1:66" s="265" customFormat="1" ht="28.5" customHeight="1" x14ac:dyDescent="0.4">
      <c r="A6" s="4"/>
      <c r="B6" s="502" t="s">
        <v>5</v>
      </c>
      <c r="C6" s="503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5"/>
      <c r="R6" s="505"/>
      <c r="S6" s="505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506"/>
      <c r="AK6" s="506"/>
      <c r="AL6" s="506"/>
      <c r="AM6" s="506"/>
      <c r="AN6" s="506"/>
      <c r="AO6" s="506"/>
      <c r="AP6" s="506"/>
      <c r="AQ6" s="506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6" s="265" customFormat="1" ht="34.5" customHeight="1" x14ac:dyDescent="0.25">
      <c r="A7" s="507"/>
      <c r="B7" s="508" t="s">
        <v>30</v>
      </c>
      <c r="C7" s="509"/>
      <c r="D7" s="509"/>
      <c r="E7" s="509"/>
      <c r="F7" s="509"/>
      <c r="G7" s="509"/>
      <c r="H7" s="503"/>
      <c r="I7" s="509"/>
      <c r="J7" s="510" t="s">
        <v>36</v>
      </c>
      <c r="K7" s="4"/>
      <c r="L7" s="509"/>
      <c r="M7" s="4"/>
      <c r="N7" s="696" t="str">
        <f>'Основні дані'!B14</f>
        <v>другого (магістерського) рівня</v>
      </c>
      <c r="O7" s="697"/>
      <c r="P7" s="697"/>
      <c r="Q7" s="697"/>
      <c r="R7" s="697"/>
      <c r="S7" s="697"/>
      <c r="T7" s="697"/>
      <c r="U7" s="697"/>
      <c r="V7" s="697"/>
      <c r="W7" s="697"/>
      <c r="X7" s="695" t="s">
        <v>165</v>
      </c>
      <c r="Y7" s="695"/>
      <c r="Z7" s="695"/>
      <c r="AA7" s="695"/>
      <c r="AB7" s="695"/>
      <c r="AC7" s="698" t="str">
        <f>'Основні дані'!B8</f>
        <v>12</v>
      </c>
      <c r="AD7" s="698"/>
      <c r="AE7" s="709" t="str">
        <f>'Основні дані'!B9</f>
        <v>Інформаційні технології</v>
      </c>
      <c r="AF7" s="709"/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4"/>
      <c r="BC7" s="4"/>
      <c r="BD7" s="4"/>
      <c r="BE7" s="4"/>
      <c r="BF7" s="512"/>
      <c r="BG7" s="512"/>
      <c r="BH7" s="4"/>
      <c r="BI7" s="4"/>
      <c r="BJ7" s="4"/>
      <c r="BK7" s="4"/>
      <c r="BL7" s="4"/>
    </row>
    <row r="8" spans="1:66" s="265" customFormat="1" ht="18" x14ac:dyDescent="0.25">
      <c r="A8" s="4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8"/>
      <c r="N8" s="513"/>
      <c r="O8" s="514"/>
      <c r="P8" s="515" t="s">
        <v>155</v>
      </c>
      <c r="Q8" s="503"/>
      <c r="R8" s="503"/>
      <c r="S8" s="503"/>
      <c r="T8" s="515"/>
      <c r="U8" s="515"/>
      <c r="V8" s="515"/>
      <c r="W8" s="515"/>
      <c r="X8" s="515"/>
      <c r="Y8" s="515"/>
      <c r="Z8" s="515"/>
      <c r="AA8" s="515"/>
      <c r="AB8" s="503"/>
      <c r="AC8" s="503"/>
      <c r="AD8" s="515" t="s">
        <v>37</v>
      </c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16"/>
      <c r="AX8" s="516"/>
      <c r="AY8" s="516"/>
      <c r="AZ8" s="516"/>
      <c r="BA8" s="503"/>
      <c r="BB8" s="4"/>
      <c r="BC8" s="4"/>
      <c r="BD8" s="4"/>
      <c r="BE8" s="4"/>
      <c r="BF8" s="512"/>
      <c r="BG8" s="512"/>
      <c r="BH8" s="4"/>
      <c r="BI8" s="4"/>
      <c r="BJ8" s="4"/>
      <c r="BK8" s="4"/>
      <c r="BL8" s="4"/>
    </row>
    <row r="9" spans="1:66" s="265" customFormat="1" ht="71.25" customHeight="1" x14ac:dyDescent="0.25">
      <c r="A9" s="4"/>
      <c r="B9" s="517" t="s">
        <v>22</v>
      </c>
      <c r="C9" s="518"/>
      <c r="D9" s="518"/>
      <c r="E9" s="518"/>
      <c r="F9" s="691" t="s">
        <v>4</v>
      </c>
      <c r="G9" s="691"/>
      <c r="H9" s="691"/>
      <c r="I9" s="691"/>
      <c r="J9" s="691"/>
      <c r="K9" s="691"/>
      <c r="L9" s="691"/>
      <c r="M9" s="518"/>
      <c r="N9" s="510" t="s">
        <v>156</v>
      </c>
      <c r="O9" s="509"/>
      <c r="P9" s="509"/>
      <c r="Q9" s="503"/>
      <c r="R9" s="519"/>
      <c r="S9" s="520"/>
      <c r="T9" s="520"/>
      <c r="U9" s="520"/>
      <c r="V9" s="521"/>
      <c r="W9" s="521"/>
      <c r="X9" s="522" t="s">
        <v>28</v>
      </c>
      <c r="Y9" s="699" t="str">
        <f>'Основні дані'!B10</f>
        <v>122</v>
      </c>
      <c r="Z9" s="700"/>
      <c r="AA9" s="700"/>
      <c r="AB9" s="700"/>
      <c r="AC9" s="701" t="str">
        <f>'Основні дані'!B11</f>
        <v>Комп'ютерні науки</v>
      </c>
      <c r="AD9" s="702"/>
      <c r="AE9" s="702"/>
      <c r="AF9" s="702"/>
      <c r="AG9" s="702"/>
      <c r="AH9" s="702"/>
      <c r="AI9" s="702"/>
      <c r="AJ9" s="702"/>
      <c r="AK9" s="702"/>
      <c r="AL9" s="702"/>
      <c r="AM9" s="702"/>
      <c r="AN9" s="702"/>
      <c r="AO9" s="503"/>
      <c r="AP9" s="703" t="s">
        <v>193</v>
      </c>
      <c r="AQ9" s="703"/>
      <c r="AR9" s="703"/>
      <c r="AS9" s="703"/>
      <c r="AT9" s="703"/>
      <c r="AU9" s="693" t="str">
        <f>'Основні дані'!B15</f>
        <v>магістр з комп'ютерних наук</v>
      </c>
      <c r="AV9" s="694"/>
      <c r="AW9" s="694"/>
      <c r="AX9" s="694"/>
      <c r="AY9" s="694"/>
      <c r="AZ9" s="694"/>
      <c r="BA9" s="694"/>
      <c r="BB9" s="4"/>
      <c r="BC9" s="4"/>
      <c r="BD9" s="4"/>
      <c r="BE9" s="4"/>
      <c r="BF9" s="523"/>
      <c r="BG9" s="523"/>
      <c r="BH9" s="4"/>
      <c r="BI9" s="4"/>
      <c r="BJ9" s="4"/>
      <c r="BK9" s="4"/>
      <c r="BL9" s="4"/>
    </row>
    <row r="10" spans="1:66" s="265" customFormat="1" ht="60" customHeight="1" x14ac:dyDescent="0.25">
      <c r="A10" s="4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22"/>
      <c r="M10" s="522"/>
      <c r="N10" s="510"/>
      <c r="O10" s="509"/>
      <c r="P10" s="509"/>
      <c r="Q10" s="503"/>
      <c r="R10" s="519"/>
      <c r="S10" s="520"/>
      <c r="T10" s="524"/>
      <c r="U10" s="525"/>
      <c r="V10" s="525"/>
      <c r="W10" s="525"/>
      <c r="X10" s="522"/>
      <c r="Y10" s="699"/>
      <c r="Z10" s="700"/>
      <c r="AA10" s="700"/>
      <c r="AB10" s="700"/>
      <c r="AC10" s="701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526"/>
      <c r="AP10" s="510" t="s">
        <v>38</v>
      </c>
      <c r="AQ10" s="503"/>
      <c r="AR10" s="503"/>
      <c r="AS10" s="503"/>
      <c r="AT10" s="503"/>
      <c r="AU10" s="540"/>
      <c r="AV10" s="527" t="str">
        <f>IF('Основні дані'!B21=1.9,"1рік 9 місяців","1 рік 4 місяці")</f>
        <v>1 рік 4 місяці</v>
      </c>
      <c r="AW10" s="541"/>
      <c r="AX10" s="540"/>
      <c r="AY10" s="540"/>
      <c r="AZ10" s="540"/>
      <c r="BA10" s="540"/>
      <c r="BB10" s="4"/>
      <c r="BC10" s="4"/>
      <c r="BD10" s="4"/>
      <c r="BE10" s="4"/>
      <c r="BF10" s="528"/>
      <c r="BG10" s="528"/>
      <c r="BH10" s="4"/>
      <c r="BI10" s="4"/>
      <c r="BJ10" s="4"/>
      <c r="BK10" s="4"/>
      <c r="BL10" s="4"/>
    </row>
    <row r="11" spans="1:66" s="265" customFormat="1" ht="30" customHeight="1" x14ac:dyDescent="0.25">
      <c r="A11" s="4"/>
      <c r="B11" s="521" t="s">
        <v>227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10"/>
      <c r="O11" s="529"/>
      <c r="P11" s="529"/>
      <c r="Q11" s="503"/>
      <c r="R11" s="529"/>
      <c r="S11" s="503"/>
      <c r="T11" s="503"/>
      <c r="U11" s="503"/>
      <c r="V11" s="530"/>
      <c r="W11" s="503"/>
      <c r="X11" s="522"/>
      <c r="Y11" s="531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10" t="s">
        <v>39</v>
      </c>
      <c r="AQ11" s="503"/>
      <c r="AR11" s="503"/>
      <c r="AS11" s="532" t="s">
        <v>192</v>
      </c>
      <c r="AT11" s="532"/>
      <c r="AU11" s="532"/>
      <c r="AV11" s="532"/>
      <c r="AW11" s="532"/>
      <c r="AX11" s="532"/>
      <c r="AY11" s="532"/>
      <c r="AZ11" s="532"/>
      <c r="BA11" s="532"/>
      <c r="BB11" s="528"/>
      <c r="BC11" s="4"/>
      <c r="BD11" s="4"/>
      <c r="BE11" s="4"/>
      <c r="BF11" s="528"/>
      <c r="BG11" s="528"/>
      <c r="BH11" s="4"/>
      <c r="BI11" s="4"/>
      <c r="BJ11" s="4"/>
      <c r="BK11" s="4"/>
      <c r="BL11" s="4"/>
    </row>
    <row r="12" spans="1:66" s="265" customFormat="1" ht="21" customHeight="1" thickBot="1" x14ac:dyDescent="0.3">
      <c r="A12" s="4"/>
      <c r="B12" s="521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16"/>
      <c r="O12" s="510" t="s">
        <v>7</v>
      </c>
      <c r="P12" s="503"/>
      <c r="Q12" s="503"/>
      <c r="R12" s="503"/>
      <c r="S12" s="503"/>
      <c r="T12" s="533"/>
      <c r="U12" s="698" t="str">
        <f>'Основні дані'!B2</f>
        <v>денна</v>
      </c>
      <c r="V12" s="708"/>
      <c r="W12" s="516"/>
      <c r="X12" s="530"/>
      <c r="Y12" s="531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16"/>
      <c r="AX12" s="516"/>
      <c r="AY12" s="516"/>
      <c r="AZ12" s="516"/>
      <c r="BA12" s="516"/>
      <c r="BB12" s="528"/>
      <c r="BC12" s="4"/>
      <c r="BD12" s="4"/>
      <c r="BE12" s="4"/>
      <c r="BF12" s="528"/>
      <c r="BG12" s="528"/>
      <c r="BH12" s="4"/>
      <c r="BI12" s="4"/>
      <c r="BJ12" s="4"/>
      <c r="BK12" s="4"/>
      <c r="BL12" s="4"/>
    </row>
    <row r="13" spans="1:66" ht="21" customHeight="1" x14ac:dyDescent="0.25">
      <c r="A13" s="4"/>
      <c r="B13" s="521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16"/>
      <c r="O13" s="508"/>
      <c r="P13" s="505"/>
      <c r="Q13" s="529"/>
      <c r="R13" s="529"/>
      <c r="S13" s="529"/>
      <c r="T13" s="529"/>
      <c r="U13" s="503"/>
      <c r="V13" s="503"/>
      <c r="W13" s="503"/>
      <c r="X13" s="530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21"/>
      <c r="BB13" s="345"/>
      <c r="BC13" s="346"/>
      <c r="BD13" s="346"/>
      <c r="BE13" s="346"/>
      <c r="BF13" s="347"/>
      <c r="BG13" s="347"/>
      <c r="BH13" s="348"/>
      <c r="BI13" s="348"/>
      <c r="BJ13" s="348"/>
      <c r="BK13" s="349"/>
    </row>
    <row r="14" spans="1:66" ht="21" thickBot="1" x14ac:dyDescent="0.3">
      <c r="A14" s="692" t="s">
        <v>23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211"/>
      <c r="AY14" s="200"/>
      <c r="AZ14" s="200"/>
      <c r="BA14" s="200"/>
      <c r="BB14" s="350"/>
      <c r="BC14" s="200"/>
      <c r="BD14" s="200"/>
      <c r="BE14" s="200"/>
      <c r="BF14" s="200"/>
      <c r="BG14" s="200"/>
      <c r="BH14" s="200"/>
      <c r="BI14" s="200"/>
      <c r="BJ14" s="200"/>
      <c r="BK14" s="351"/>
    </row>
    <row r="15" spans="1:66" ht="17.45" customHeight="1" thickBot="1" x14ac:dyDescent="0.3">
      <c r="A15" s="200"/>
      <c r="B15" s="200"/>
      <c r="C15" s="200"/>
      <c r="D15" s="200"/>
      <c r="E15" s="200"/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3"/>
      <c r="Q15" s="207"/>
      <c r="R15" s="207"/>
      <c r="S15" s="207"/>
      <c r="T15" s="207"/>
      <c r="U15" s="209"/>
      <c r="V15" s="209"/>
      <c r="W15" s="209"/>
      <c r="X15" s="209"/>
      <c r="Y15" s="203"/>
      <c r="Z15" s="203"/>
      <c r="AA15" s="203"/>
      <c r="AB15" s="210"/>
      <c r="AC15" s="204"/>
      <c r="AD15" s="204"/>
      <c r="AE15" s="204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11"/>
      <c r="AY15" s="200"/>
      <c r="AZ15" s="200"/>
      <c r="BA15" s="200"/>
      <c r="BB15" s="352"/>
      <c r="BC15" s="751">
        <f>SUM(BC16:BF16)</f>
        <v>68</v>
      </c>
      <c r="BD15" s="752"/>
      <c r="BE15" s="752"/>
      <c r="BF15" s="753"/>
      <c r="BG15" s="353"/>
      <c r="BH15" s="353"/>
      <c r="BI15" s="353"/>
      <c r="BJ15" s="200"/>
      <c r="BK15" s="351"/>
    </row>
    <row r="16" spans="1:66" s="12" customFormat="1" ht="21" customHeight="1" thickBot="1" x14ac:dyDescent="0.25">
      <c r="A16" s="710" t="s">
        <v>9</v>
      </c>
      <c r="B16" s="731" t="s">
        <v>10</v>
      </c>
      <c r="C16" s="732"/>
      <c r="D16" s="732"/>
      <c r="E16" s="733"/>
      <c r="F16" s="712" t="s">
        <v>11</v>
      </c>
      <c r="G16" s="713"/>
      <c r="H16" s="713"/>
      <c r="I16" s="713"/>
      <c r="J16" s="704" t="s">
        <v>12</v>
      </c>
      <c r="K16" s="705"/>
      <c r="L16" s="705"/>
      <c r="M16" s="705"/>
      <c r="N16" s="706"/>
      <c r="O16" s="704" t="s">
        <v>13</v>
      </c>
      <c r="P16" s="705"/>
      <c r="Q16" s="705"/>
      <c r="R16" s="706"/>
      <c r="S16" s="685" t="s">
        <v>14</v>
      </c>
      <c r="T16" s="686"/>
      <c r="U16" s="686"/>
      <c r="V16" s="686"/>
      <c r="W16" s="687"/>
      <c r="X16" s="685" t="s">
        <v>15</v>
      </c>
      <c r="Y16" s="686"/>
      <c r="Z16" s="686"/>
      <c r="AA16" s="687"/>
      <c r="AB16" s="685" t="s">
        <v>16</v>
      </c>
      <c r="AC16" s="686"/>
      <c r="AD16" s="686"/>
      <c r="AE16" s="687"/>
      <c r="AF16" s="685" t="s">
        <v>17</v>
      </c>
      <c r="AG16" s="686"/>
      <c r="AH16" s="686"/>
      <c r="AI16" s="687"/>
      <c r="AJ16" s="685" t="s">
        <v>18</v>
      </c>
      <c r="AK16" s="686"/>
      <c r="AL16" s="686"/>
      <c r="AM16" s="686"/>
      <c r="AN16" s="687"/>
      <c r="AO16" s="685" t="s">
        <v>19</v>
      </c>
      <c r="AP16" s="686"/>
      <c r="AQ16" s="686"/>
      <c r="AR16" s="687"/>
      <c r="AS16" s="685" t="s">
        <v>20</v>
      </c>
      <c r="AT16" s="686"/>
      <c r="AU16" s="686"/>
      <c r="AV16" s="686"/>
      <c r="AW16" s="687"/>
      <c r="AX16" s="682" t="s">
        <v>21</v>
      </c>
      <c r="AY16" s="683"/>
      <c r="AZ16" s="683"/>
      <c r="BA16" s="684"/>
      <c r="BB16" s="340"/>
      <c r="BC16" s="770">
        <f>SUM(BC18:BD23)</f>
        <v>52</v>
      </c>
      <c r="BD16" s="771"/>
      <c r="BE16" s="770">
        <f>SUM(BE18:BF23)</f>
        <v>16</v>
      </c>
      <c r="BF16" s="771"/>
      <c r="BG16" s="326"/>
      <c r="BH16" s="326"/>
      <c r="BI16" s="326"/>
      <c r="BJ16" s="324"/>
      <c r="BK16" s="354"/>
    </row>
    <row r="17" spans="1:63" s="13" customFormat="1" ht="27" customHeight="1" thickBot="1" x14ac:dyDescent="0.25">
      <c r="A17" s="711"/>
      <c r="B17" s="401">
        <v>1</v>
      </c>
      <c r="C17" s="402">
        <f t="shared" ref="C17:BA17" si="0">B17+1</f>
        <v>2</v>
      </c>
      <c r="D17" s="402">
        <f t="shared" si="0"/>
        <v>3</v>
      </c>
      <c r="E17" s="403">
        <f t="shared" si="0"/>
        <v>4</v>
      </c>
      <c r="F17" s="401">
        <f t="shared" si="0"/>
        <v>5</v>
      </c>
      <c r="G17" s="402">
        <f t="shared" si="0"/>
        <v>6</v>
      </c>
      <c r="H17" s="402">
        <f t="shared" si="0"/>
        <v>7</v>
      </c>
      <c r="I17" s="404">
        <f t="shared" si="0"/>
        <v>8</v>
      </c>
      <c r="J17" s="401">
        <f t="shared" si="0"/>
        <v>9</v>
      </c>
      <c r="K17" s="405">
        <f t="shared" si="0"/>
        <v>10</v>
      </c>
      <c r="L17" s="402">
        <f t="shared" si="0"/>
        <v>11</v>
      </c>
      <c r="M17" s="402">
        <f t="shared" si="0"/>
        <v>12</v>
      </c>
      <c r="N17" s="403">
        <f t="shared" si="0"/>
        <v>13</v>
      </c>
      <c r="O17" s="406">
        <f t="shared" si="0"/>
        <v>14</v>
      </c>
      <c r="P17" s="402">
        <f t="shared" si="0"/>
        <v>15</v>
      </c>
      <c r="Q17" s="402">
        <f t="shared" si="0"/>
        <v>16</v>
      </c>
      <c r="R17" s="403">
        <f t="shared" si="0"/>
        <v>17</v>
      </c>
      <c r="S17" s="401">
        <f t="shared" si="0"/>
        <v>18</v>
      </c>
      <c r="T17" s="405">
        <f t="shared" si="0"/>
        <v>19</v>
      </c>
      <c r="U17" s="402">
        <f t="shared" si="0"/>
        <v>20</v>
      </c>
      <c r="V17" s="402">
        <f t="shared" si="0"/>
        <v>21</v>
      </c>
      <c r="W17" s="403">
        <f t="shared" si="0"/>
        <v>22</v>
      </c>
      <c r="X17" s="401">
        <f t="shared" si="0"/>
        <v>23</v>
      </c>
      <c r="Y17" s="405">
        <f t="shared" si="0"/>
        <v>24</v>
      </c>
      <c r="Z17" s="402">
        <f t="shared" si="0"/>
        <v>25</v>
      </c>
      <c r="AA17" s="403">
        <f t="shared" si="0"/>
        <v>26</v>
      </c>
      <c r="AB17" s="401">
        <f t="shared" si="0"/>
        <v>27</v>
      </c>
      <c r="AC17" s="407">
        <f t="shared" si="0"/>
        <v>28</v>
      </c>
      <c r="AD17" s="402">
        <f t="shared" si="0"/>
        <v>29</v>
      </c>
      <c r="AE17" s="403">
        <f t="shared" si="0"/>
        <v>30</v>
      </c>
      <c r="AF17" s="401">
        <f t="shared" si="0"/>
        <v>31</v>
      </c>
      <c r="AG17" s="407">
        <f t="shared" si="0"/>
        <v>32</v>
      </c>
      <c r="AH17" s="402">
        <f t="shared" si="0"/>
        <v>33</v>
      </c>
      <c r="AI17" s="403">
        <f t="shared" si="0"/>
        <v>34</v>
      </c>
      <c r="AJ17" s="401">
        <f t="shared" si="0"/>
        <v>35</v>
      </c>
      <c r="AK17" s="407">
        <f t="shared" si="0"/>
        <v>36</v>
      </c>
      <c r="AL17" s="402">
        <f t="shared" si="0"/>
        <v>37</v>
      </c>
      <c r="AM17" s="402">
        <f t="shared" si="0"/>
        <v>38</v>
      </c>
      <c r="AN17" s="403">
        <f t="shared" si="0"/>
        <v>39</v>
      </c>
      <c r="AO17" s="406">
        <f t="shared" si="0"/>
        <v>40</v>
      </c>
      <c r="AP17" s="402">
        <f t="shared" si="0"/>
        <v>41</v>
      </c>
      <c r="AQ17" s="402">
        <f t="shared" si="0"/>
        <v>42</v>
      </c>
      <c r="AR17" s="403">
        <f t="shared" si="0"/>
        <v>43</v>
      </c>
      <c r="AS17" s="401">
        <f t="shared" si="0"/>
        <v>44</v>
      </c>
      <c r="AT17" s="407">
        <f t="shared" si="0"/>
        <v>45</v>
      </c>
      <c r="AU17" s="402">
        <f t="shared" si="0"/>
        <v>46</v>
      </c>
      <c r="AV17" s="402">
        <f t="shared" si="0"/>
        <v>47</v>
      </c>
      <c r="AW17" s="404">
        <f t="shared" si="0"/>
        <v>48</v>
      </c>
      <c r="AX17" s="446">
        <f t="shared" si="0"/>
        <v>49</v>
      </c>
      <c r="AY17" s="447">
        <f t="shared" si="0"/>
        <v>50</v>
      </c>
      <c r="AZ17" s="447">
        <f t="shared" si="0"/>
        <v>51</v>
      </c>
      <c r="BA17" s="448">
        <f t="shared" si="0"/>
        <v>52</v>
      </c>
      <c r="BB17" s="341"/>
      <c r="BC17" s="327">
        <v>9</v>
      </c>
      <c r="BD17" s="327">
        <v>10</v>
      </c>
      <c r="BE17" s="328">
        <v>11</v>
      </c>
      <c r="BF17" s="328">
        <v>12</v>
      </c>
      <c r="BG17" s="329" t="s">
        <v>1</v>
      </c>
      <c r="BH17" s="714" t="s">
        <v>3</v>
      </c>
      <c r="BI17" s="714"/>
      <c r="BJ17" s="325"/>
      <c r="BK17" s="355"/>
    </row>
    <row r="18" spans="1:63" s="15" customFormat="1" ht="20.25" customHeight="1" thickBot="1" x14ac:dyDescent="0.3">
      <c r="A18" s="319">
        <v>5</v>
      </c>
      <c r="B18" s="365" t="s">
        <v>0</v>
      </c>
      <c r="C18" s="408" t="s">
        <v>0</v>
      </c>
      <c r="D18" s="408" t="s">
        <v>0</v>
      </c>
      <c r="E18" s="408" t="s">
        <v>0</v>
      </c>
      <c r="F18" s="408" t="s">
        <v>0</v>
      </c>
      <c r="G18" s="408" t="s">
        <v>0</v>
      </c>
      <c r="H18" s="408" t="s">
        <v>0</v>
      </c>
      <c r="I18" s="408" t="s">
        <v>0</v>
      </c>
      <c r="J18" s="408" t="s">
        <v>0</v>
      </c>
      <c r="K18" s="408" t="s">
        <v>0</v>
      </c>
      <c r="L18" s="408" t="s">
        <v>0</v>
      </c>
      <c r="M18" s="408" t="s">
        <v>0</v>
      </c>
      <c r="N18" s="408" t="s">
        <v>0</v>
      </c>
      <c r="O18" s="408" t="s">
        <v>0</v>
      </c>
      <c r="P18" s="408" t="s">
        <v>0</v>
      </c>
      <c r="Q18" s="408" t="s">
        <v>0</v>
      </c>
      <c r="R18" s="408" t="s">
        <v>0</v>
      </c>
      <c r="S18" s="408" t="s">
        <v>0</v>
      </c>
      <c r="T18" s="408" t="s">
        <v>0</v>
      </c>
      <c r="U18" s="408" t="s">
        <v>0</v>
      </c>
      <c r="V18" s="214" t="s">
        <v>26</v>
      </c>
      <c r="W18" s="214" t="s">
        <v>26</v>
      </c>
      <c r="X18" s="408" t="s">
        <v>0</v>
      </c>
      <c r="Y18" s="408" t="s">
        <v>0</v>
      </c>
      <c r="Z18" s="408" t="s">
        <v>0</v>
      </c>
      <c r="AA18" s="408" t="s">
        <v>0</v>
      </c>
      <c r="AB18" s="408" t="s">
        <v>0</v>
      </c>
      <c r="AC18" s="408" t="s">
        <v>0</v>
      </c>
      <c r="AD18" s="408" t="s">
        <v>0</v>
      </c>
      <c r="AE18" s="408" t="s">
        <v>0</v>
      </c>
      <c r="AF18" s="408" t="s">
        <v>0</v>
      </c>
      <c r="AG18" s="408" t="s">
        <v>0</v>
      </c>
      <c r="AH18" s="408" t="s">
        <v>0</v>
      </c>
      <c r="AI18" s="408" t="s">
        <v>0</v>
      </c>
      <c r="AJ18" s="408" t="s">
        <v>0</v>
      </c>
      <c r="AK18" s="408" t="s">
        <v>0</v>
      </c>
      <c r="AL18" s="408" t="s">
        <v>0</v>
      </c>
      <c r="AM18" s="408" t="s">
        <v>0</v>
      </c>
      <c r="AN18" s="408" t="s">
        <v>0</v>
      </c>
      <c r="AO18" s="408" t="s">
        <v>0</v>
      </c>
      <c r="AP18" s="408" t="s">
        <v>0</v>
      </c>
      <c r="AQ18" s="408" t="s">
        <v>0</v>
      </c>
      <c r="AR18" s="214" t="s">
        <v>26</v>
      </c>
      <c r="AS18" s="214" t="s">
        <v>26</v>
      </c>
      <c r="AT18" s="214" t="s">
        <v>26</v>
      </c>
      <c r="AU18" s="214" t="s">
        <v>26</v>
      </c>
      <c r="AV18" s="214" t="s">
        <v>26</v>
      </c>
      <c r="AW18" s="214" t="s">
        <v>26</v>
      </c>
      <c r="AX18" s="214" t="s">
        <v>26</v>
      </c>
      <c r="AY18" s="214" t="s">
        <v>26</v>
      </c>
      <c r="AZ18" s="214" t="s">
        <v>26</v>
      </c>
      <c r="BA18" s="320" t="s">
        <v>26</v>
      </c>
      <c r="BB18" s="399" t="s">
        <v>2</v>
      </c>
      <c r="BC18" s="330">
        <f>COUNTIF(B18:W18,BH18)</f>
        <v>20</v>
      </c>
      <c r="BD18" s="330">
        <f>COUNTIF(X18:BA18,BH18)</f>
        <v>20</v>
      </c>
      <c r="BE18" s="330">
        <f>COUNTIF(B19:W19,BH18)</f>
        <v>10</v>
      </c>
      <c r="BF18" s="331">
        <f>COUNTIF(X19:BA19,BH18)</f>
        <v>0</v>
      </c>
      <c r="BG18" s="332">
        <f t="shared" ref="BG18:BG23" si="1">SUM(BC18:BF18)</f>
        <v>50</v>
      </c>
      <c r="BH18" s="333" t="str">
        <f>F24</f>
        <v>Т</v>
      </c>
      <c r="BI18" s="330"/>
      <c r="BJ18" s="368"/>
      <c r="BK18" s="356"/>
    </row>
    <row r="19" spans="1:63" s="15" customFormat="1" ht="21" customHeight="1" thickBot="1" x14ac:dyDescent="0.3">
      <c r="A19" s="215">
        <v>6</v>
      </c>
      <c r="B19" s="365" t="s">
        <v>0</v>
      </c>
      <c r="C19" s="365" t="s">
        <v>0</v>
      </c>
      <c r="D19" s="365" t="s">
        <v>0</v>
      </c>
      <c r="E19" s="365" t="s">
        <v>0</v>
      </c>
      <c r="F19" s="365" t="s">
        <v>0</v>
      </c>
      <c r="G19" s="365" t="s">
        <v>0</v>
      </c>
      <c r="H19" s="365" t="s">
        <v>0</v>
      </c>
      <c r="I19" s="365" t="s">
        <v>0</v>
      </c>
      <c r="J19" s="365" t="s">
        <v>0</v>
      </c>
      <c r="K19" s="365" t="s">
        <v>0</v>
      </c>
      <c r="L19" s="297" t="s">
        <v>32</v>
      </c>
      <c r="M19" s="297" t="s">
        <v>32</v>
      </c>
      <c r="N19" s="297" t="s">
        <v>32</v>
      </c>
      <c r="O19" s="297" t="s">
        <v>32</v>
      </c>
      <c r="P19" s="298" t="s">
        <v>32</v>
      </c>
      <c r="Q19" s="298" t="s">
        <v>67</v>
      </c>
      <c r="R19" s="216"/>
      <c r="S19" s="216"/>
      <c r="T19" s="216"/>
      <c r="U19" s="216"/>
      <c r="V19" s="216"/>
      <c r="W19" s="216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8"/>
      <c r="AM19" s="298"/>
      <c r="AN19" s="297"/>
      <c r="AO19" s="297"/>
      <c r="AP19" s="298"/>
      <c r="AQ19" s="298"/>
      <c r="AR19" s="297"/>
      <c r="AS19" s="297"/>
      <c r="AT19" s="297"/>
      <c r="AU19" s="216"/>
      <c r="AV19" s="216"/>
      <c r="AW19" s="216"/>
      <c r="AX19" s="216"/>
      <c r="AY19" s="216"/>
      <c r="AZ19" s="216"/>
      <c r="BA19" s="321"/>
      <c r="BB19" s="400" t="s">
        <v>128</v>
      </c>
      <c r="BC19" s="330">
        <f>COUNTIF(B18:W18,BH19)+COUNTIF(B18:W18,BI19)+COUNTIF(B18:W18,BJ19)</f>
        <v>0</v>
      </c>
      <c r="BD19" s="330">
        <f>COUNTIF(X18:BA18,BH19)+COUNTIF(X18:BA18,BI19)+COUNTIF(X18:BA18,BJ19)</f>
        <v>0</v>
      </c>
      <c r="BE19" s="330">
        <f>COUNTIF(B19:W19,BH19)+COUNTIF(B19:W19,BI19)+COUNTIF(B19:W19,BJ19)</f>
        <v>0</v>
      </c>
      <c r="BF19" s="331">
        <f>COUNTIF(X19:BA19,BH19)+COUNTIF(X19:BA19,BI19)+COUNTIF(X19:BA19,BJ19)</f>
        <v>0</v>
      </c>
      <c r="BG19" s="334">
        <f t="shared" si="1"/>
        <v>0</v>
      </c>
      <c r="BH19" s="333" t="str">
        <f>N24</f>
        <v>С</v>
      </c>
      <c r="BI19" s="330" t="str">
        <f>AH24</f>
        <v>З</v>
      </c>
      <c r="BJ19" s="368">
        <f>N26</f>
        <v>0</v>
      </c>
      <c r="BK19" s="356"/>
    </row>
    <row r="20" spans="1:63" s="16" customFormat="1" ht="18" x14ac:dyDescent="0.2">
      <c r="A20" s="217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317"/>
      <c r="S20" s="317"/>
      <c r="T20" s="318"/>
      <c r="U20" s="318"/>
      <c r="V20" s="318"/>
      <c r="W20" s="317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318"/>
      <c r="AO20" s="318"/>
      <c r="AP20" s="318"/>
      <c r="AQ20" s="318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342" t="s">
        <v>129</v>
      </c>
      <c r="BC20" s="335">
        <f>COUNTIF(B18:W18,BH20)</f>
        <v>0</v>
      </c>
      <c r="BD20" s="335">
        <f>COUNTIF(X18:BA18,BH20)</f>
        <v>0</v>
      </c>
      <c r="BE20" s="335">
        <f>COUNTIF(B19:W19,BH20)</f>
        <v>0</v>
      </c>
      <c r="BF20" s="336">
        <f>COUNTIF(X19:BA19,BH20)</f>
        <v>0</v>
      </c>
      <c r="BG20" s="334">
        <f t="shared" si="1"/>
        <v>0</v>
      </c>
      <c r="BH20" s="337" t="str">
        <f>V24</f>
        <v>П</v>
      </c>
      <c r="BI20" s="337"/>
      <c r="BJ20" s="369"/>
      <c r="BK20" s="357"/>
    </row>
    <row r="21" spans="1:63" s="19" customFormat="1" ht="15.75" customHeight="1" x14ac:dyDescent="0.2">
      <c r="A21" s="219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7"/>
      <c r="R21" s="322"/>
      <c r="S21" s="323"/>
      <c r="T21" s="322"/>
      <c r="U21" s="322"/>
      <c r="V21" s="322"/>
      <c r="W21" s="323"/>
      <c r="X21" s="536"/>
      <c r="Y21" s="536"/>
      <c r="Z21" s="536"/>
      <c r="AA21" s="536"/>
      <c r="AB21" s="536"/>
      <c r="AC21" s="536"/>
      <c r="AD21" s="536"/>
      <c r="AE21" s="536"/>
      <c r="AF21" s="536"/>
      <c r="AG21" s="538"/>
      <c r="AH21" s="538"/>
      <c r="AI21" s="538"/>
      <c r="AJ21" s="538"/>
      <c r="AK21" s="538"/>
      <c r="AL21" s="538"/>
      <c r="AM21" s="538"/>
      <c r="AN21" s="538"/>
      <c r="AO21" s="538"/>
      <c r="AP21" s="536"/>
      <c r="AQ21" s="536"/>
      <c r="AR21" s="534"/>
      <c r="AS21" s="535"/>
      <c r="AT21" s="535"/>
      <c r="AU21" s="535"/>
      <c r="AV21" s="535"/>
      <c r="AW21" s="535"/>
      <c r="AX21" s="535"/>
      <c r="AY21" s="535"/>
      <c r="AZ21" s="535"/>
      <c r="BA21" s="535"/>
      <c r="BB21" s="342" t="s">
        <v>130</v>
      </c>
      <c r="BC21" s="335">
        <f>COUNTIF(B18:W18,BH21)</f>
        <v>0</v>
      </c>
      <c r="BD21" s="335">
        <f>COUNTIF(X18:BA18,BH21)</f>
        <v>0</v>
      </c>
      <c r="BE21" s="335">
        <f>COUNTIF(B19:W19,BH21)</f>
        <v>5</v>
      </c>
      <c r="BF21" s="336">
        <f>COUNTIF(X19:BA19,BH21)</f>
        <v>0</v>
      </c>
      <c r="BG21" s="334">
        <f t="shared" si="1"/>
        <v>5</v>
      </c>
      <c r="BH21" s="337" t="str">
        <f>AB24</f>
        <v>Д</v>
      </c>
      <c r="BI21" s="335"/>
      <c r="BJ21" s="370"/>
      <c r="BK21" s="358"/>
    </row>
    <row r="22" spans="1:63" s="19" customFormat="1" ht="15.75" customHeight="1" x14ac:dyDescent="0.2">
      <c r="A22" s="219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7"/>
      <c r="R22" s="322"/>
      <c r="S22" s="323"/>
      <c r="T22" s="322"/>
      <c r="U22" s="322"/>
      <c r="V22" s="322"/>
      <c r="W22" s="323"/>
      <c r="X22" s="536"/>
      <c r="Y22" s="536"/>
      <c r="Z22" s="536"/>
      <c r="AA22" s="536"/>
      <c r="AB22" s="536"/>
      <c r="AC22" s="536"/>
      <c r="AD22" s="536"/>
      <c r="AE22" s="536"/>
      <c r="AF22" s="536"/>
      <c r="AG22" s="538"/>
      <c r="AH22" s="538"/>
      <c r="AI22" s="538"/>
      <c r="AJ22" s="538"/>
      <c r="AK22" s="538"/>
      <c r="AL22" s="538"/>
      <c r="AM22" s="538"/>
      <c r="AN22" s="538"/>
      <c r="AO22" s="538"/>
      <c r="AP22" s="536"/>
      <c r="AQ22" s="536"/>
      <c r="AR22" s="534"/>
      <c r="AS22" s="535"/>
      <c r="AT22" s="535"/>
      <c r="AU22" s="535"/>
      <c r="AV22" s="535"/>
      <c r="AW22" s="535"/>
      <c r="AX22" s="535"/>
      <c r="AY22" s="535"/>
      <c r="AZ22" s="535"/>
      <c r="BA22" s="535"/>
      <c r="BB22" s="342" t="s">
        <v>131</v>
      </c>
      <c r="BC22" s="335">
        <f>COUNTIF(B18:W18,BH22)</f>
        <v>2</v>
      </c>
      <c r="BD22" s="335">
        <f>COUNTIF(X18:BA18,BH22)</f>
        <v>10</v>
      </c>
      <c r="BE22" s="335">
        <f>COUNTIF(B19:W19,BH22)</f>
        <v>0</v>
      </c>
      <c r="BF22" s="336">
        <f>COUNTIF(X19:BA19,BH22)</f>
        <v>0</v>
      </c>
      <c r="BG22" s="334">
        <f t="shared" si="1"/>
        <v>12</v>
      </c>
      <c r="BH22" s="337" t="str">
        <f>AP24</f>
        <v>К</v>
      </c>
      <c r="BI22" s="335"/>
      <c r="BJ22" s="370"/>
      <c r="BK22" s="358"/>
    </row>
    <row r="23" spans="1:63" s="19" customFormat="1" ht="15.75" thickBot="1" x14ac:dyDescent="0.25">
      <c r="A23" s="219"/>
      <c r="B23" s="219"/>
      <c r="C23" s="219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342" t="s">
        <v>132</v>
      </c>
      <c r="BC23" s="335">
        <f>COUNTIF(B18:W18,BH23)</f>
        <v>0</v>
      </c>
      <c r="BD23" s="335">
        <f>COUNTIF(X18:BA18,BH23)</f>
        <v>0</v>
      </c>
      <c r="BE23" s="335">
        <f>COUNTIF(B19:W19,BH23)</f>
        <v>1</v>
      </c>
      <c r="BF23" s="336">
        <f>COUNTIF(X19:BA19,BH23)</f>
        <v>0</v>
      </c>
      <c r="BG23" s="338">
        <f t="shared" si="1"/>
        <v>1</v>
      </c>
      <c r="BH23" s="337" t="str">
        <f>AU24</f>
        <v>А</v>
      </c>
      <c r="BI23" s="335"/>
      <c r="BJ23" s="370"/>
      <c r="BK23" s="358"/>
    </row>
    <row r="24" spans="1:63" s="19" customFormat="1" ht="21" thickBot="1" x14ac:dyDescent="0.35">
      <c r="A24" s="221" t="s">
        <v>24</v>
      </c>
      <c r="B24" s="217"/>
      <c r="C24" s="217"/>
      <c r="D24" s="208"/>
      <c r="E24" s="208"/>
      <c r="F24" s="366" t="s">
        <v>0</v>
      </c>
      <c r="G24" s="218" t="s">
        <v>56</v>
      </c>
      <c r="H24" s="218"/>
      <c r="I24" s="218"/>
      <c r="J24" s="218"/>
      <c r="K24" s="218"/>
      <c r="L24" s="218"/>
      <c r="M24" s="218"/>
      <c r="N24" s="222" t="s">
        <v>31</v>
      </c>
      <c r="O24" s="218" t="s">
        <v>57</v>
      </c>
      <c r="P24" s="218"/>
      <c r="Q24" s="218"/>
      <c r="R24" s="208"/>
      <c r="S24" s="208"/>
      <c r="T24" s="218"/>
      <c r="U24" s="218"/>
      <c r="V24" s="222" t="s">
        <v>27</v>
      </c>
      <c r="W24" s="218" t="s">
        <v>33</v>
      </c>
      <c r="X24" s="218"/>
      <c r="Y24" s="218"/>
      <c r="Z24" s="208"/>
      <c r="AA24" s="208"/>
      <c r="AB24" s="222" t="s">
        <v>32</v>
      </c>
      <c r="AC24" s="539" t="s">
        <v>58</v>
      </c>
      <c r="AD24" s="218"/>
      <c r="AE24" s="218"/>
      <c r="AF24" s="218"/>
      <c r="AG24" s="208"/>
      <c r="AH24" s="222" t="s">
        <v>89</v>
      </c>
      <c r="AI24" s="218" t="s">
        <v>90</v>
      </c>
      <c r="AJ24" s="218"/>
      <c r="AK24" s="218"/>
      <c r="AL24" s="218"/>
      <c r="AM24" s="218"/>
      <c r="AN24" s="218"/>
      <c r="AO24" s="218"/>
      <c r="AP24" s="222" t="s">
        <v>26</v>
      </c>
      <c r="AQ24" s="218" t="s">
        <v>25</v>
      </c>
      <c r="AR24" s="218"/>
      <c r="AS24" s="218"/>
      <c r="AT24" s="223"/>
      <c r="AU24" s="222" t="s">
        <v>67</v>
      </c>
      <c r="AV24" s="218" t="s">
        <v>103</v>
      </c>
      <c r="AW24" s="220"/>
      <c r="AX24" s="220"/>
      <c r="AY24" s="220"/>
      <c r="AZ24" s="220"/>
      <c r="BA24" s="220"/>
      <c r="BB24" s="343"/>
      <c r="BC24" s="339"/>
      <c r="BD24" s="339"/>
      <c r="BE24" s="339"/>
      <c r="BF24" s="339"/>
      <c r="BG24" s="339"/>
      <c r="BH24" s="339"/>
      <c r="BI24" s="339"/>
      <c r="BJ24" s="219"/>
      <c r="BK24" s="358"/>
    </row>
    <row r="25" spans="1:63" s="19" customFormat="1" ht="16.5" customHeight="1" x14ac:dyDescent="0.3">
      <c r="A25" s="219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08"/>
      <c r="AP25" s="208"/>
      <c r="AQ25" s="208"/>
      <c r="AR25" s="208"/>
      <c r="AS25" s="208"/>
      <c r="AT25" s="224"/>
      <c r="AU25" s="220"/>
      <c r="AV25" s="220"/>
      <c r="AW25" s="220"/>
      <c r="AX25" s="220"/>
      <c r="AY25" s="220"/>
      <c r="AZ25" s="220"/>
      <c r="BA25" s="220"/>
      <c r="BB25" s="344"/>
      <c r="BC25" s="219"/>
      <c r="BD25" s="219"/>
      <c r="BE25" s="219"/>
      <c r="BF25" s="219"/>
      <c r="BG25" s="219"/>
      <c r="BH25" s="219"/>
      <c r="BI25" s="219"/>
      <c r="BJ25" s="219"/>
      <c r="BK25" s="358"/>
    </row>
    <row r="26" spans="1:63" s="19" customFormat="1" ht="18" customHeight="1" thickBot="1" x14ac:dyDescent="0.3">
      <c r="A26" s="219"/>
      <c r="B26" s="219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410"/>
      <c r="O26" s="367"/>
      <c r="P26" s="205"/>
      <c r="Q26" s="205"/>
      <c r="R26" s="205"/>
      <c r="S26" s="205"/>
      <c r="T26" s="205"/>
      <c r="U26" s="205"/>
      <c r="V26" s="205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5"/>
      <c r="AO26" s="225"/>
      <c r="AP26" s="225"/>
      <c r="AQ26" s="225"/>
      <c r="AR26" s="225"/>
      <c r="AS26" s="208"/>
      <c r="AT26" s="208"/>
      <c r="AU26" s="208"/>
      <c r="AV26" s="208"/>
      <c r="AW26" s="208"/>
      <c r="AX26" s="208"/>
      <c r="AY26" s="208"/>
      <c r="AZ26" s="208"/>
      <c r="BA26" s="208"/>
      <c r="BB26" s="359"/>
      <c r="BC26" s="360"/>
      <c r="BD26" s="360"/>
      <c r="BE26" s="360"/>
      <c r="BF26" s="360"/>
      <c r="BG26" s="361"/>
      <c r="BH26" s="361"/>
      <c r="BI26" s="361"/>
      <c r="BJ26" s="361"/>
      <c r="BK26" s="362"/>
    </row>
    <row r="27" spans="1:63" s="19" customFormat="1" ht="15.75" customHeight="1" x14ac:dyDescent="0.2">
      <c r="A27" s="219"/>
      <c r="B27" s="219"/>
      <c r="C27" s="219"/>
      <c r="D27" s="220"/>
      <c r="E27" s="220"/>
      <c r="F27" s="220"/>
      <c r="G27" s="220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26"/>
      <c r="X27" s="208"/>
      <c r="Y27" s="208"/>
      <c r="Z27" s="208"/>
      <c r="AA27" s="208"/>
      <c r="AB27" s="208"/>
      <c r="AC27" s="208"/>
      <c r="AD27" s="208"/>
      <c r="AE27" s="208"/>
      <c r="AF27" s="208"/>
      <c r="AG27" s="227"/>
      <c r="AH27" s="227"/>
      <c r="AI27" s="227"/>
      <c r="AJ27" s="227"/>
      <c r="AK27" s="208"/>
      <c r="AL27" s="228"/>
      <c r="AM27" s="22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G27" s="17"/>
      <c r="BH27" s="17"/>
      <c r="BI27" s="17"/>
      <c r="BJ27" s="17"/>
    </row>
    <row r="28" spans="1:63" s="19" customFormat="1" ht="21" customHeight="1" x14ac:dyDescent="0.2">
      <c r="A28" s="219"/>
      <c r="B28" s="219"/>
      <c r="C28" s="219"/>
      <c r="D28" s="220"/>
      <c r="E28" s="220"/>
      <c r="F28" s="220"/>
      <c r="G28" s="220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27"/>
      <c r="AH28" s="227"/>
      <c r="AI28" s="227"/>
      <c r="AJ28" s="227"/>
      <c r="AK28" s="208"/>
      <c r="AL28" s="229"/>
      <c r="AM28" s="229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G28" s="17"/>
      <c r="BH28" s="17"/>
      <c r="BI28" s="17"/>
      <c r="BJ28" s="17"/>
    </row>
    <row r="29" spans="1:63" s="19" customFormat="1" ht="20.25" x14ac:dyDescent="0.3">
      <c r="A29" s="219"/>
      <c r="B29" s="219"/>
      <c r="C29" s="219"/>
      <c r="D29" s="220"/>
      <c r="E29" s="223" t="s">
        <v>40</v>
      </c>
      <c r="F29" s="220"/>
      <c r="G29" s="220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724" t="s">
        <v>257</v>
      </c>
      <c r="AD29" s="724"/>
      <c r="AE29" s="724"/>
      <c r="AF29" s="724"/>
      <c r="AG29" s="724"/>
      <c r="AH29" s="587"/>
      <c r="AI29" s="587"/>
      <c r="AJ29" s="587"/>
      <c r="AK29" s="208"/>
      <c r="AL29" s="229"/>
      <c r="AM29" s="229"/>
      <c r="AN29" s="208"/>
      <c r="AO29" s="208"/>
      <c r="AP29" s="208"/>
      <c r="AQ29" s="208"/>
      <c r="AR29" s="570" t="s">
        <v>258</v>
      </c>
      <c r="AS29" s="208"/>
      <c r="AT29" s="208"/>
      <c r="AU29" s="208"/>
      <c r="AV29" s="208"/>
      <c r="AW29" s="208"/>
      <c r="AX29" s="208"/>
      <c r="AY29" s="208"/>
      <c r="AZ29" s="208"/>
      <c r="BA29" s="208"/>
      <c r="BG29" s="17"/>
      <c r="BH29" s="17"/>
      <c r="BI29" s="17"/>
      <c r="BJ29" s="17"/>
    </row>
    <row r="30" spans="1:63" s="19" customFormat="1" ht="18" x14ac:dyDescent="0.25">
      <c r="A30" s="219"/>
      <c r="B30" s="219"/>
      <c r="C30" s="219"/>
      <c r="D30" s="220"/>
      <c r="E30" s="220"/>
      <c r="F30" s="220"/>
      <c r="G30" s="220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587"/>
      <c r="AH30" s="587"/>
      <c r="AI30" s="587"/>
      <c r="AJ30" s="587"/>
      <c r="AK30" s="229"/>
      <c r="AL30" s="229"/>
      <c r="AM30" s="229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25"/>
      <c r="AY30" s="220"/>
      <c r="AZ30" s="220"/>
      <c r="BA30" s="220"/>
      <c r="BB30" s="18"/>
      <c r="BC30" s="17"/>
      <c r="BD30" s="17"/>
      <c r="BE30" s="17"/>
      <c r="BF30" s="17"/>
      <c r="BG30" s="17"/>
      <c r="BH30" s="17"/>
      <c r="BI30" s="17"/>
      <c r="BJ30" s="17"/>
    </row>
    <row r="31" spans="1:63" s="19" customFormat="1" ht="18.75" thickBot="1" x14ac:dyDescent="0.3">
      <c r="A31" s="219"/>
      <c r="B31" s="219"/>
      <c r="C31" s="219"/>
      <c r="D31" s="220"/>
      <c r="E31" s="220"/>
      <c r="F31" s="220"/>
      <c r="G31" s="220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587"/>
      <c r="AH31" s="587"/>
      <c r="AI31" s="587"/>
      <c r="AJ31" s="587"/>
      <c r="AK31" s="220"/>
      <c r="AL31" s="220"/>
      <c r="AM31" s="220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0"/>
      <c r="AZ31" s="220"/>
      <c r="BA31" s="220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3" s="19" customFormat="1" ht="27.75" customHeight="1" thickBot="1" x14ac:dyDescent="0.25">
      <c r="A32" s="744" t="s">
        <v>9</v>
      </c>
      <c r="B32" s="745"/>
      <c r="C32" s="748" t="s">
        <v>56</v>
      </c>
      <c r="D32" s="748"/>
      <c r="E32" s="748"/>
      <c r="F32" s="748"/>
      <c r="G32" s="748" t="s">
        <v>34</v>
      </c>
      <c r="H32" s="748"/>
      <c r="I32" s="748"/>
      <c r="J32" s="748" t="s">
        <v>33</v>
      </c>
      <c r="K32" s="748"/>
      <c r="L32" s="748"/>
      <c r="M32" s="748" t="s">
        <v>103</v>
      </c>
      <c r="N32" s="748"/>
      <c r="O32" s="748"/>
      <c r="P32" s="744" t="s">
        <v>59</v>
      </c>
      <c r="Q32" s="754"/>
      <c r="R32" s="754"/>
      <c r="S32" s="754"/>
      <c r="T32" s="785" t="s">
        <v>25</v>
      </c>
      <c r="U32" s="785"/>
      <c r="V32" s="785"/>
      <c r="W32" s="785" t="s">
        <v>6</v>
      </c>
      <c r="X32" s="785"/>
      <c r="Y32" s="785"/>
      <c r="Z32" s="208"/>
      <c r="AA32" s="208"/>
      <c r="AB32" s="718" t="s">
        <v>259</v>
      </c>
      <c r="AC32" s="719"/>
      <c r="AD32" s="719"/>
      <c r="AE32" s="720"/>
      <c r="AF32" s="725" t="s">
        <v>260</v>
      </c>
      <c r="AG32" s="726"/>
      <c r="AH32" s="727"/>
      <c r="AI32" s="744" t="s">
        <v>261</v>
      </c>
      <c r="AJ32" s="754"/>
      <c r="AK32" s="745"/>
      <c r="AL32" s="220"/>
      <c r="AM32" s="220"/>
      <c r="AN32" s="758" t="s">
        <v>262</v>
      </c>
      <c r="AO32" s="759"/>
      <c r="AP32" s="759"/>
      <c r="AQ32" s="759"/>
      <c r="AR32" s="760"/>
      <c r="AS32" s="758" t="s">
        <v>263</v>
      </c>
      <c r="AT32" s="759"/>
      <c r="AU32" s="759"/>
      <c r="AV32" s="759"/>
      <c r="AW32" s="760"/>
      <c r="AX32" s="744" t="s">
        <v>261</v>
      </c>
      <c r="AY32" s="754"/>
      <c r="AZ32" s="745"/>
      <c r="BA32" s="208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36" customHeight="1" thickBot="1" x14ac:dyDescent="0.25">
      <c r="A33" s="746"/>
      <c r="B33" s="747"/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6"/>
      <c r="Q33" s="778"/>
      <c r="R33" s="778"/>
      <c r="S33" s="778"/>
      <c r="T33" s="785"/>
      <c r="U33" s="785"/>
      <c r="V33" s="785"/>
      <c r="W33" s="785"/>
      <c r="X33" s="785"/>
      <c r="Y33" s="785"/>
      <c r="Z33" s="208"/>
      <c r="AA33" s="208"/>
      <c r="AB33" s="721"/>
      <c r="AC33" s="722"/>
      <c r="AD33" s="722"/>
      <c r="AE33" s="723"/>
      <c r="AF33" s="728"/>
      <c r="AG33" s="729"/>
      <c r="AH33" s="730"/>
      <c r="AI33" s="755"/>
      <c r="AJ33" s="756"/>
      <c r="AK33" s="757"/>
      <c r="AL33" s="220"/>
      <c r="AM33" s="220"/>
      <c r="AN33" s="767" t="s">
        <v>264</v>
      </c>
      <c r="AO33" s="768"/>
      <c r="AP33" s="768"/>
      <c r="AQ33" s="768"/>
      <c r="AR33" s="769"/>
      <c r="AS33" s="761">
        <v>6</v>
      </c>
      <c r="AT33" s="762"/>
      <c r="AU33" s="762"/>
      <c r="AV33" s="762"/>
      <c r="AW33" s="763"/>
      <c r="AX33" s="764">
        <v>11</v>
      </c>
      <c r="AY33" s="765"/>
      <c r="AZ33" s="766"/>
      <c r="BA33" s="208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18.75" customHeight="1" thickBot="1" x14ac:dyDescent="0.3">
      <c r="A34" s="743">
        <v>5</v>
      </c>
      <c r="B34" s="743"/>
      <c r="C34" s="774">
        <v>40</v>
      </c>
      <c r="D34" s="774"/>
      <c r="E34" s="774"/>
      <c r="F34" s="774"/>
      <c r="G34" s="774"/>
      <c r="H34" s="774"/>
      <c r="I34" s="774"/>
      <c r="J34" s="774">
        <v>0</v>
      </c>
      <c r="K34" s="774"/>
      <c r="L34" s="774"/>
      <c r="M34" s="774">
        <v>0</v>
      </c>
      <c r="N34" s="774"/>
      <c r="O34" s="774"/>
      <c r="P34" s="772">
        <v>0</v>
      </c>
      <c r="Q34" s="773"/>
      <c r="R34" s="773"/>
      <c r="S34" s="773"/>
      <c r="T34" s="774">
        <v>12</v>
      </c>
      <c r="U34" s="774"/>
      <c r="V34" s="774"/>
      <c r="W34" s="750">
        <f>SUM(C34:V34)</f>
        <v>52</v>
      </c>
      <c r="X34" s="750"/>
      <c r="Y34" s="750"/>
      <c r="Z34" s="220"/>
      <c r="AA34" s="220"/>
      <c r="AB34" s="737" t="s">
        <v>275</v>
      </c>
      <c r="AC34" s="738"/>
      <c r="AD34" s="738"/>
      <c r="AE34" s="739"/>
      <c r="AF34" s="740"/>
      <c r="AG34" s="741"/>
      <c r="AH34" s="742"/>
      <c r="AI34" s="715" t="s">
        <v>204</v>
      </c>
      <c r="AJ34" s="716"/>
      <c r="AK34" s="717"/>
      <c r="AL34" s="220"/>
      <c r="AM34" s="220"/>
      <c r="AN34" s="787" t="s">
        <v>265</v>
      </c>
      <c r="AO34" s="788"/>
      <c r="AP34" s="788"/>
      <c r="AQ34" s="788"/>
      <c r="AR34" s="789"/>
      <c r="AS34" s="775"/>
      <c r="AT34" s="776"/>
      <c r="AU34" s="776"/>
      <c r="AV34" s="776"/>
      <c r="AW34" s="777"/>
      <c r="AX34" s="734"/>
      <c r="AY34" s="735"/>
      <c r="AZ34" s="736"/>
      <c r="BA34" s="220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18.75" customHeight="1" thickBot="1" x14ac:dyDescent="0.3">
      <c r="A35" s="743">
        <v>6</v>
      </c>
      <c r="B35" s="743"/>
      <c r="C35" s="774">
        <v>10</v>
      </c>
      <c r="D35" s="774"/>
      <c r="E35" s="774"/>
      <c r="F35" s="774"/>
      <c r="G35" s="774">
        <v>0</v>
      </c>
      <c r="H35" s="774"/>
      <c r="I35" s="774"/>
      <c r="J35" s="774"/>
      <c r="K35" s="774"/>
      <c r="L35" s="774"/>
      <c r="M35" s="774">
        <v>1</v>
      </c>
      <c r="N35" s="774"/>
      <c r="O35" s="774"/>
      <c r="P35" s="772">
        <v>5</v>
      </c>
      <c r="Q35" s="773"/>
      <c r="R35" s="773"/>
      <c r="S35" s="773"/>
      <c r="T35" s="774">
        <v>0</v>
      </c>
      <c r="U35" s="774"/>
      <c r="V35" s="774"/>
      <c r="W35" s="750">
        <f>SUM(C35:V35)</f>
        <v>16</v>
      </c>
      <c r="X35" s="750"/>
      <c r="Y35" s="750"/>
      <c r="Z35" s="588"/>
      <c r="AA35" s="208"/>
      <c r="AB35" s="816"/>
      <c r="AC35" s="816"/>
      <c r="AD35" s="816"/>
      <c r="AE35" s="816"/>
      <c r="AF35" s="806"/>
      <c r="AG35" s="806"/>
      <c r="AH35" s="806"/>
      <c r="AI35" s="786"/>
      <c r="AJ35" s="786"/>
      <c r="AK35" s="786"/>
      <c r="AL35" s="570"/>
      <c r="AM35" s="208"/>
      <c r="AN35" s="779" t="s">
        <v>266</v>
      </c>
      <c r="AO35" s="780"/>
      <c r="AP35" s="780"/>
      <c r="AQ35" s="780"/>
      <c r="AR35" s="781"/>
      <c r="AS35" s="807">
        <v>2</v>
      </c>
      <c r="AT35" s="808"/>
      <c r="AU35" s="808"/>
      <c r="AV35" s="808"/>
      <c r="AW35" s="809"/>
      <c r="AX35" s="813">
        <v>11</v>
      </c>
      <c r="AY35" s="814"/>
      <c r="AZ35" s="815"/>
      <c r="BA35" s="220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thickBot="1" x14ac:dyDescent="0.3">
      <c r="A36" s="790" t="s">
        <v>236</v>
      </c>
      <c r="B36" s="791"/>
      <c r="C36" s="792">
        <f>SUM(C34:C35)</f>
        <v>50</v>
      </c>
      <c r="D36" s="793"/>
      <c r="E36" s="793"/>
      <c r="F36" s="794"/>
      <c r="G36" s="792"/>
      <c r="H36" s="793"/>
      <c r="I36" s="794"/>
      <c r="J36" s="792"/>
      <c r="K36" s="793"/>
      <c r="L36" s="794"/>
      <c r="M36" s="792">
        <f>SUM(M34:O35)</f>
        <v>1</v>
      </c>
      <c r="N36" s="793"/>
      <c r="O36" s="794"/>
      <c r="P36" s="792">
        <f>SUM(P34:S35)</f>
        <v>5</v>
      </c>
      <c r="Q36" s="793"/>
      <c r="R36" s="793"/>
      <c r="S36" s="794"/>
      <c r="T36" s="804">
        <f>SUM(T34:V35)</f>
        <v>12</v>
      </c>
      <c r="U36" s="804"/>
      <c r="V36" s="804"/>
      <c r="W36" s="804">
        <f>SUM(C36:V36)</f>
        <v>68</v>
      </c>
      <c r="X36" s="804"/>
      <c r="Y36" s="804"/>
      <c r="Z36" s="589"/>
      <c r="AA36" s="230"/>
      <c r="AB36" s="805"/>
      <c r="AC36" s="805"/>
      <c r="AD36" s="805"/>
      <c r="AE36" s="805"/>
      <c r="AF36" s="806"/>
      <c r="AG36" s="806"/>
      <c r="AH36" s="806"/>
      <c r="AI36" s="786"/>
      <c r="AJ36" s="786"/>
      <c r="AK36" s="786"/>
      <c r="AL36" s="570"/>
      <c r="AM36" s="208"/>
      <c r="AN36" s="782"/>
      <c r="AO36" s="783"/>
      <c r="AP36" s="783"/>
      <c r="AQ36" s="783"/>
      <c r="AR36" s="784"/>
      <c r="AS36" s="810"/>
      <c r="AT36" s="811"/>
      <c r="AU36" s="811"/>
      <c r="AV36" s="811"/>
      <c r="AW36" s="812"/>
      <c r="AX36" s="813"/>
      <c r="AY36" s="814"/>
      <c r="AZ36" s="815"/>
      <c r="BA36" s="220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 x14ac:dyDescent="0.3">
      <c r="A37" s="590"/>
      <c r="B37" s="590"/>
      <c r="C37" s="590"/>
      <c r="D37" s="591"/>
      <c r="E37" s="591"/>
      <c r="F37" s="591"/>
      <c r="G37" s="591"/>
      <c r="H37" s="591"/>
      <c r="I37" s="592"/>
      <c r="J37" s="592"/>
      <c r="K37" s="592"/>
      <c r="L37" s="592"/>
      <c r="M37" s="592"/>
      <c r="N37" s="592"/>
      <c r="O37" s="592"/>
      <c r="P37" s="593"/>
      <c r="Q37" s="592"/>
      <c r="R37" s="592"/>
      <c r="S37" s="592"/>
      <c r="T37" s="592"/>
      <c r="U37" s="592"/>
      <c r="V37" s="592"/>
      <c r="W37" s="591"/>
      <c r="X37" s="593"/>
      <c r="Y37" s="593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795" t="s">
        <v>267</v>
      </c>
      <c r="AO37" s="796"/>
      <c r="AP37" s="796"/>
      <c r="AQ37" s="796"/>
      <c r="AR37" s="797"/>
      <c r="AS37" s="798"/>
      <c r="AT37" s="799"/>
      <c r="AU37" s="799"/>
      <c r="AV37" s="799"/>
      <c r="AW37" s="800"/>
      <c r="AX37" s="801"/>
      <c r="AY37" s="802"/>
      <c r="AZ37" s="803"/>
      <c r="BA37" s="220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5" x14ac:dyDescent="0.2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5" x14ac:dyDescent="0.2">
      <c r="A39" s="17"/>
      <c r="B39" s="17"/>
      <c r="C39" s="17"/>
      <c r="D39" s="18"/>
      <c r="E39" s="18"/>
      <c r="F39" s="18"/>
      <c r="G39" s="18"/>
      <c r="H39" s="18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 x14ac:dyDescent="0.2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 x14ac:dyDescent="0.2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 x14ac:dyDescent="0.2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20.25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21" customFormat="1" ht="17.4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20"/>
      <c r="P44" s="20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9"/>
      <c r="AC44" s="6"/>
      <c r="AD44" s="6"/>
      <c r="AE44" s="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21" customFormat="1" ht="16.5" customHeight="1" x14ac:dyDescent="0.2">
      <c r="A45" s="97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44"/>
      <c r="S45" s="44"/>
      <c r="T45" s="44"/>
      <c r="U45" s="44"/>
      <c r="V45" s="99"/>
      <c r="W45" s="99"/>
      <c r="X45" s="99"/>
      <c r="Y45" s="99"/>
      <c r="Z45" s="99"/>
      <c r="AA45" s="99"/>
      <c r="AB45" s="99"/>
      <c r="AC45" s="99"/>
      <c r="AD45" s="98"/>
      <c r="AE45" s="98"/>
      <c r="AF45" s="30"/>
      <c r="AG45" s="30"/>
      <c r="AH45" s="30"/>
      <c r="AI45" s="30"/>
      <c r="AJ45" s="30"/>
      <c r="AK45" s="30"/>
      <c r="AL45" s="30"/>
      <c r="AM45" s="30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30"/>
      <c r="BE45" s="30"/>
      <c r="BF45" s="30"/>
      <c r="BG45" s="30"/>
      <c r="BH45" s="30"/>
      <c r="BI45" s="30"/>
      <c r="BJ45" s="30"/>
    </row>
    <row r="46" spans="1:62" s="22" customFormat="1" ht="15.75" customHeight="1" x14ac:dyDescent="0.2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01"/>
      <c r="S46" s="101"/>
      <c r="T46" s="101"/>
      <c r="U46" s="101"/>
      <c r="V46" s="102"/>
      <c r="W46" s="102"/>
      <c r="X46" s="100"/>
      <c r="Y46" s="100"/>
      <c r="Z46" s="100"/>
      <c r="AA46" s="100"/>
      <c r="AB46" s="100"/>
      <c r="AC46" s="100"/>
      <c r="AD46" s="98"/>
      <c r="AE46" s="98"/>
      <c r="AF46" s="103"/>
      <c r="AG46" s="103"/>
      <c r="AH46" s="103"/>
      <c r="AI46" s="103"/>
      <c r="AJ46" s="103"/>
      <c r="AK46" s="103"/>
      <c r="AL46" s="103"/>
      <c r="AM46" s="10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E46" s="51"/>
      <c r="BF46" s="51"/>
      <c r="BG46" s="51"/>
      <c r="BI46" s="51"/>
      <c r="BJ46" s="51"/>
    </row>
    <row r="47" spans="1:62" s="22" customFormat="1" ht="15.75" customHeight="1" x14ac:dyDescent="0.2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98"/>
      <c r="Y47" s="98"/>
      <c r="Z47" s="98"/>
      <c r="AA47" s="98"/>
      <c r="AB47" s="98"/>
      <c r="AC47" s="98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E47" s="52"/>
      <c r="BF47" s="52"/>
      <c r="BG47" s="52"/>
      <c r="BI47" s="52"/>
      <c r="BJ47" s="52"/>
    </row>
    <row r="48" spans="1:62" s="22" customFormat="1" ht="15" customHeight="1" x14ac:dyDescent="0.2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53"/>
      <c r="BE48" s="53"/>
      <c r="BF48" s="53"/>
      <c r="BG48" s="53"/>
      <c r="BH48" s="53"/>
      <c r="BI48" s="53"/>
      <c r="BJ48" s="53"/>
    </row>
    <row r="49" spans="1:62" s="30" customFormat="1" ht="21" customHeight="1" x14ac:dyDescent="0.2">
      <c r="A49" s="86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54"/>
      <c r="BE49" s="54"/>
      <c r="BF49" s="55"/>
      <c r="BG49" s="54"/>
      <c r="BH49" s="54"/>
      <c r="BI49" s="54"/>
      <c r="BJ49" s="54"/>
    </row>
    <row r="50" spans="1:62" s="23" customFormat="1" ht="21" customHeight="1" x14ac:dyDescent="0.3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6"/>
      <c r="BE50" s="56"/>
      <c r="BF50" s="56"/>
      <c r="BG50" s="56"/>
      <c r="BH50" s="56"/>
      <c r="BI50" s="56"/>
      <c r="BJ50" s="56"/>
    </row>
    <row r="51" spans="1:62" s="23" customFormat="1" ht="21" customHeight="1" x14ac:dyDescent="0.25">
      <c r="A51" s="87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 x14ac:dyDescent="0.25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 x14ac:dyDescent="0.25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 x14ac:dyDescent="0.25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3"/>
      <c r="AI54" s="3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 x14ac:dyDescent="0.25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59" customFormat="1" ht="21" customHeight="1" x14ac:dyDescent="0.3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104"/>
      <c r="S56" s="96"/>
      <c r="T56" s="104"/>
      <c r="U56" s="96"/>
      <c r="V56" s="104"/>
      <c r="W56" s="96"/>
      <c r="X56" s="104"/>
      <c r="Y56" s="96"/>
      <c r="Z56" s="104"/>
      <c r="AA56" s="96"/>
      <c r="AB56" s="104"/>
      <c r="AC56" s="96"/>
      <c r="AD56" s="104"/>
      <c r="AE56" s="96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78"/>
      <c r="BA56" s="78"/>
      <c r="BB56" s="78"/>
      <c r="BC56" s="78"/>
      <c r="BD56" s="57"/>
      <c r="BE56" s="57"/>
      <c r="BF56" s="57"/>
      <c r="BG56" s="57"/>
      <c r="BH56" s="57"/>
      <c r="BI56" s="57"/>
      <c r="BJ56" s="57"/>
    </row>
    <row r="57" spans="1:62" s="23" customFormat="1" ht="21" customHeight="1" x14ac:dyDescent="0.3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56"/>
      <c r="BE57" s="56"/>
      <c r="BF57" s="56"/>
      <c r="BG57" s="56"/>
      <c r="BH57" s="56"/>
      <c r="BI57" s="56"/>
      <c r="BJ57" s="56"/>
    </row>
    <row r="58" spans="1:62" s="23" customFormat="1" ht="21" customHeight="1" x14ac:dyDescent="0.25">
      <c r="A58" s="87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 x14ac:dyDescent="0.3">
      <c r="A59" s="89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1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4"/>
      <c r="BA59" s="94"/>
      <c r="BB59" s="94"/>
      <c r="BC59" s="94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 x14ac:dyDescent="0.3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 x14ac:dyDescent="0.25">
      <c r="A61" s="87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 x14ac:dyDescent="0.25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 x14ac:dyDescent="0.25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 x14ac:dyDescent="0.25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6" s="23" customFormat="1" ht="36.75" customHeight="1" x14ac:dyDescent="0.25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3"/>
      <c r="AK65" s="3"/>
      <c r="AL65" s="3"/>
      <c r="AM65" s="3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6" s="23" customFormat="1" ht="21" customHeight="1" x14ac:dyDescent="0.25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3"/>
      <c r="AG66" s="3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6" s="23" customFormat="1" ht="21" customHeight="1" x14ac:dyDescent="0.25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6" s="23" customFormat="1" ht="35.25" customHeight="1" x14ac:dyDescent="0.25">
      <c r="A68" s="87"/>
      <c r="B68" s="90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1"/>
      <c r="S68" s="91"/>
      <c r="T68" s="78"/>
      <c r="U68" s="78"/>
      <c r="V68" s="78"/>
      <c r="W68" s="78"/>
      <c r="X68" s="78"/>
      <c r="Y68" s="85"/>
      <c r="Z68" s="78"/>
      <c r="AA68" s="85"/>
      <c r="AB68" s="78"/>
      <c r="AC68" s="85"/>
      <c r="AD68" s="78"/>
      <c r="AE68" s="85"/>
      <c r="AF68" s="78"/>
      <c r="AG68" s="85"/>
      <c r="AH68" s="78"/>
      <c r="AI68" s="85"/>
      <c r="AJ68" s="78"/>
      <c r="AK68" s="85"/>
      <c r="AL68" s="78"/>
      <c r="AM68" s="85"/>
      <c r="AN68" s="78"/>
      <c r="AO68" s="85"/>
      <c r="AP68" s="85"/>
      <c r="AQ68" s="85"/>
      <c r="AR68" s="78"/>
      <c r="AS68" s="85"/>
      <c r="AT68" s="85"/>
      <c r="AU68" s="85"/>
      <c r="AV68" s="78"/>
      <c r="AW68" s="85"/>
      <c r="AX68" s="85"/>
      <c r="AY68" s="85"/>
      <c r="AZ68" s="78"/>
      <c r="BA68" s="85"/>
      <c r="BB68" s="85"/>
      <c r="BC68" s="85"/>
      <c r="BD68" s="56"/>
      <c r="BE68" s="56"/>
      <c r="BF68" s="56"/>
      <c r="BG68" s="56"/>
      <c r="BH68" s="56"/>
      <c r="BI68" s="56"/>
      <c r="BJ68" s="56"/>
    </row>
    <row r="69" spans="1:66" s="23" customFormat="1" ht="21" customHeight="1" x14ac:dyDescent="0.25">
      <c r="A69" s="87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56"/>
      <c r="BE69" s="56"/>
      <c r="BF69" s="56"/>
      <c r="BG69" s="56"/>
      <c r="BH69" s="56"/>
      <c r="BI69" s="56"/>
      <c r="BJ69" s="56"/>
    </row>
    <row r="70" spans="1:66" s="23" customFormat="1" ht="21" customHeight="1" x14ac:dyDescent="0.25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6" s="23" customFormat="1" ht="21" customHeight="1" x14ac:dyDescent="0.25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6" s="23" customFormat="1" ht="21" customHeight="1" x14ac:dyDescent="0.25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6" s="23" customFormat="1" ht="21" customHeight="1" x14ac:dyDescent="0.25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6" s="23" customFormat="1" ht="21" customHeight="1" x14ac:dyDescent="0.25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56"/>
      <c r="BI74" s="56"/>
      <c r="BJ74" s="56"/>
      <c r="BK74" s="56"/>
      <c r="BL74" s="56"/>
      <c r="BM74" s="56"/>
      <c r="BN74" s="56"/>
    </row>
    <row r="75" spans="1:66" s="23" customFormat="1" ht="21" customHeight="1" x14ac:dyDescent="0.25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56"/>
      <c r="BE75" s="56"/>
      <c r="BF75" s="56"/>
      <c r="BG75" s="56"/>
      <c r="BH75" s="56"/>
      <c r="BI75" s="56"/>
      <c r="BJ75" s="56"/>
    </row>
    <row r="76" spans="1:66" s="59" customFormat="1" ht="21" customHeight="1" x14ac:dyDescent="0.3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5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57"/>
      <c r="BE76" s="57"/>
      <c r="BF76" s="57"/>
      <c r="BG76" s="57"/>
      <c r="BH76" s="57"/>
      <c r="BI76" s="57"/>
      <c r="BJ76" s="57"/>
    </row>
    <row r="77" spans="1:66" s="23" customFormat="1" ht="21" customHeight="1" x14ac:dyDescent="0.3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56"/>
      <c r="BE77" s="56"/>
      <c r="BF77" s="56"/>
      <c r="BG77" s="56"/>
      <c r="BH77" s="56"/>
      <c r="BI77" s="56"/>
      <c r="BJ77" s="56"/>
    </row>
    <row r="78" spans="1:66" s="23" customFormat="1" ht="21" customHeight="1" x14ac:dyDescent="0.25">
      <c r="A78" s="87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56"/>
      <c r="BE78" s="56"/>
      <c r="BF78" s="56"/>
      <c r="BG78" s="56"/>
      <c r="BH78" s="56"/>
      <c r="BI78" s="56"/>
      <c r="BJ78" s="56"/>
    </row>
    <row r="79" spans="1:66" s="23" customFormat="1" ht="21" customHeight="1" x14ac:dyDescent="0.25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85"/>
      <c r="Y79" s="85"/>
      <c r="Z79" s="85"/>
      <c r="AA79" s="85"/>
      <c r="AB79" s="85"/>
      <c r="AC79" s="85"/>
      <c r="AD79" s="85"/>
      <c r="AE79" s="85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6" s="23" customFormat="1" ht="21" customHeight="1" x14ac:dyDescent="0.25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3"/>
      <c r="AI80" s="3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 x14ac:dyDescent="0.3">
      <c r="A81" s="87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 x14ac:dyDescent="0.3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59" customFormat="1" ht="21" customHeight="1" x14ac:dyDescent="0.3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105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57"/>
      <c r="BE83" s="57"/>
      <c r="BF83" s="57"/>
      <c r="BG83" s="57"/>
      <c r="BH83" s="57"/>
      <c r="BI83" s="57"/>
      <c r="BJ83" s="57"/>
    </row>
    <row r="84" spans="1:62" s="49" customFormat="1" ht="21" customHeight="1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23"/>
      <c r="S84" s="116"/>
      <c r="T84" s="123"/>
      <c r="U84" s="116"/>
      <c r="V84" s="123"/>
      <c r="W84" s="116"/>
      <c r="X84" s="123"/>
      <c r="Y84" s="116"/>
      <c r="Z84" s="123"/>
      <c r="AA84" s="116"/>
      <c r="AB84" s="123"/>
      <c r="AC84" s="116"/>
      <c r="AD84" s="123"/>
      <c r="AE84" s="116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57"/>
      <c r="BE84" s="57"/>
      <c r="BF84" s="57"/>
      <c r="BG84" s="57"/>
      <c r="BH84" s="57"/>
      <c r="BI84" s="57"/>
      <c r="BJ84" s="57"/>
    </row>
    <row r="85" spans="1:62" s="23" customFormat="1" ht="21" customHeight="1" x14ac:dyDescent="0.2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124"/>
      <c r="Z85" s="124"/>
      <c r="AA85" s="116"/>
      <c r="AB85" s="116"/>
      <c r="AC85" s="116"/>
      <c r="AD85" s="116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44"/>
      <c r="BE85" s="44"/>
      <c r="BF85" s="44"/>
      <c r="BG85" s="44"/>
      <c r="BH85" s="44"/>
      <c r="BI85" s="44"/>
      <c r="BJ85" s="44"/>
    </row>
    <row r="86" spans="1:62" s="23" customFormat="1" ht="21" customHeight="1" x14ac:dyDescent="0.2">
      <c r="A86" s="76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 x14ac:dyDescent="0.2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4" customFormat="1" ht="21" customHeight="1" x14ac:dyDescent="0.3">
      <c r="A88" s="76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8"/>
      <c r="Q88" s="78"/>
      <c r="R88" s="7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1:62" s="24" customFormat="1" ht="15.75" customHeight="1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26"/>
      <c r="AD89" s="26"/>
      <c r="AE89" s="26"/>
    </row>
    <row r="90" spans="1:62" s="23" customFormat="1" ht="15.75" customHeight="1" x14ac:dyDescent="0.25">
      <c r="A90" s="2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7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2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</row>
    <row r="91" spans="1:62" s="23" customFormat="1" ht="18.75" customHeight="1" x14ac:dyDescent="0.2">
      <c r="A91" s="28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9"/>
      <c r="V91" s="116"/>
      <c r="W91" s="125"/>
      <c r="X91" s="125"/>
      <c r="Y91" s="125"/>
      <c r="Z91" s="125"/>
      <c r="AA91" s="125"/>
      <c r="AB91" s="125"/>
      <c r="AC91" s="125"/>
      <c r="AD91" s="125"/>
      <c r="AE91" s="125"/>
      <c r="AF91" s="54"/>
      <c r="AG91" s="54"/>
      <c r="AH91" s="54"/>
      <c r="AI91" s="54"/>
      <c r="AJ91" s="54"/>
      <c r="AK91" s="93"/>
      <c r="AL91" s="93"/>
      <c r="AM91" s="93"/>
      <c r="AN91" s="126"/>
      <c r="AO91" s="126"/>
      <c r="AP91" s="12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</row>
    <row r="92" spans="1:62" s="23" customFormat="1" ht="18" customHeight="1" x14ac:dyDescent="0.25">
      <c r="A92" s="31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8"/>
      <c r="AH92" s="128"/>
      <c r="AI92" s="128"/>
      <c r="AJ92" s="128"/>
      <c r="AK92" s="129"/>
      <c r="AL92" s="129"/>
      <c r="AM92" s="129"/>
      <c r="AN92" s="55"/>
      <c r="AO92" s="55"/>
      <c r="AP92" s="55"/>
      <c r="AS92" s="114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64"/>
      <c r="BF92" s="64"/>
      <c r="BG92" s="64"/>
      <c r="BH92" s="64"/>
      <c r="BI92" s="64"/>
    </row>
    <row r="93" spans="1:62" s="23" customFormat="1" ht="18" customHeight="1" x14ac:dyDescent="0.25">
      <c r="A93" s="31"/>
      <c r="S93" s="32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2" s="23" customFormat="1" ht="15.75" customHeight="1" x14ac:dyDescent="0.2">
      <c r="A94" s="31"/>
      <c r="S94" s="32"/>
      <c r="AS94" s="114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30"/>
      <c r="BF94" s="130"/>
      <c r="BG94" s="130"/>
      <c r="BH94" s="130"/>
      <c r="BI94" s="130"/>
    </row>
    <row r="95" spans="1:62" s="23" customFormat="1" ht="18" customHeight="1" x14ac:dyDescent="0.25">
      <c r="A95" s="31"/>
      <c r="B95" s="61"/>
      <c r="C95" s="115"/>
      <c r="D95" s="115"/>
      <c r="E95" s="115"/>
      <c r="F95" s="115"/>
      <c r="G95" s="115"/>
      <c r="H95" s="115"/>
      <c r="I95" s="115"/>
      <c r="J95" s="63"/>
      <c r="K95" s="63"/>
      <c r="L95" s="63"/>
      <c r="M95" s="63"/>
      <c r="N95" s="119"/>
      <c r="O95" s="61"/>
      <c r="P95" s="131"/>
      <c r="Q95" s="131"/>
      <c r="R95" s="131"/>
      <c r="S95" s="131"/>
      <c r="T95" s="120"/>
      <c r="U95" s="10"/>
      <c r="AS95" s="36"/>
      <c r="AT95" s="31"/>
      <c r="AU95" s="35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7"/>
      <c r="BH95" s="4"/>
      <c r="BI95" s="4"/>
      <c r="BJ95" s="4"/>
    </row>
    <row r="96" spans="1:62" s="23" customFormat="1" ht="16.5" customHeight="1" x14ac:dyDescent="0.25">
      <c r="A96" s="31"/>
      <c r="B96" s="61"/>
      <c r="C96" s="115"/>
      <c r="D96" s="115"/>
      <c r="E96" s="115"/>
      <c r="F96" s="63"/>
      <c r="G96" s="63"/>
      <c r="H96" s="63"/>
      <c r="I96" s="63"/>
      <c r="J96" s="63"/>
      <c r="K96" s="63"/>
      <c r="L96" s="64"/>
      <c r="M96" s="63"/>
      <c r="N96" s="65"/>
      <c r="O96" s="66"/>
      <c r="P96" s="10"/>
      <c r="Q96" s="10"/>
      <c r="R96" s="41"/>
      <c r="S96" s="67"/>
      <c r="T96" s="82"/>
      <c r="U96" s="10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</row>
    <row r="97" spans="1:62" s="23" customFormat="1" ht="15" customHeight="1" x14ac:dyDescent="0.25">
      <c r="A97" s="31"/>
      <c r="B97" s="68"/>
      <c r="C97" s="1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5"/>
      <c r="O97" s="41"/>
      <c r="P97" s="41"/>
      <c r="Q97" s="41"/>
      <c r="R97" s="41"/>
      <c r="S97" s="67"/>
      <c r="T97" s="58"/>
      <c r="U97" s="32"/>
      <c r="V97" s="32"/>
      <c r="W97" s="33"/>
      <c r="X97" s="33"/>
      <c r="Y97" s="42"/>
      <c r="Z97" s="34"/>
      <c r="AA97" s="34"/>
      <c r="AB97" s="34"/>
      <c r="AC97" s="34"/>
      <c r="AD97" s="34"/>
      <c r="AE97" s="34"/>
      <c r="AF97" s="34"/>
      <c r="AG97" s="34"/>
      <c r="AH97" s="34"/>
      <c r="AI97" s="45"/>
      <c r="AJ97" s="46"/>
      <c r="AK97" s="46"/>
      <c r="AL97" s="46"/>
      <c r="AM97" s="46"/>
      <c r="AN97" s="47"/>
      <c r="AO97" s="48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s="23" customFormat="1" ht="16.5" customHeight="1" x14ac:dyDescent="0.25">
      <c r="A98" s="31"/>
      <c r="B98" s="61"/>
      <c r="C98" s="115"/>
      <c r="D98" s="115"/>
      <c r="E98" s="115"/>
      <c r="F98" s="115"/>
      <c r="G98" s="115"/>
      <c r="H98" s="115"/>
      <c r="I98" s="115"/>
      <c r="J98" s="63"/>
      <c r="K98" s="63"/>
      <c r="L98" s="63"/>
      <c r="M98" s="63"/>
      <c r="N98" s="119"/>
      <c r="O98" s="61"/>
      <c r="P98" s="131"/>
      <c r="Q98" s="131"/>
      <c r="R98" s="131"/>
      <c r="S98" s="131"/>
      <c r="T98" s="132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68"/>
      <c r="AT98" s="68"/>
      <c r="AU98" s="68"/>
      <c r="AV98" s="68"/>
      <c r="AW98" s="68"/>
      <c r="AX98" s="68"/>
      <c r="AY98" s="72"/>
      <c r="AZ98" s="72"/>
      <c r="BA98" s="73"/>
      <c r="BB98" s="73"/>
      <c r="BC98" s="74"/>
      <c r="BD98" s="113"/>
      <c r="BE98" s="131"/>
      <c r="BF98" s="131"/>
      <c r="BG98" s="131"/>
      <c r="BH98" s="131"/>
      <c r="BI98" s="10"/>
      <c r="BJ98" s="10"/>
    </row>
    <row r="99" spans="1:62" s="23" customFormat="1" ht="16.5" customHeight="1" x14ac:dyDescent="0.25">
      <c r="A99" s="31"/>
      <c r="B99" s="61"/>
      <c r="C99" s="62"/>
      <c r="D99" s="62"/>
      <c r="E99" s="62"/>
      <c r="F99" s="63"/>
      <c r="G99" s="63"/>
      <c r="H99" s="63"/>
      <c r="I99" s="63"/>
      <c r="J99" s="63"/>
      <c r="K99" s="63"/>
      <c r="L99" s="64"/>
      <c r="M99" s="63"/>
      <c r="N99" s="65"/>
      <c r="O99" s="66"/>
      <c r="P99" s="10"/>
      <c r="Q99" s="10"/>
      <c r="R99" s="41"/>
      <c r="S99" s="10"/>
      <c r="T99" s="58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10"/>
      <c r="AZ99" s="10"/>
      <c r="BA99" s="64"/>
      <c r="BB99" s="10"/>
      <c r="BC99" s="41"/>
      <c r="BD99" s="10"/>
      <c r="BE99" s="10"/>
      <c r="BF99" s="10"/>
      <c r="BG99" s="10"/>
      <c r="BH99" s="50"/>
      <c r="BI99" s="10"/>
      <c r="BJ99" s="10"/>
    </row>
    <row r="100" spans="1:62" s="23" customFormat="1" ht="15" customHeight="1" x14ac:dyDescent="0.25">
      <c r="A100" s="31"/>
      <c r="B100" s="68"/>
      <c r="C100" s="1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5"/>
      <c r="O100" s="41"/>
      <c r="P100" s="41"/>
      <c r="Q100" s="41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72"/>
      <c r="AZ100" s="72"/>
      <c r="BA100" s="73"/>
      <c r="BB100" s="73"/>
      <c r="BC100" s="74"/>
      <c r="BD100" s="73"/>
      <c r="BE100" s="73"/>
      <c r="BF100" s="74"/>
      <c r="BG100" s="10"/>
      <c r="BH100" s="50"/>
      <c r="BI100" s="10"/>
      <c r="BJ100" s="10"/>
    </row>
    <row r="101" spans="1:62" s="23" customFormat="1" ht="16.5" customHeight="1" x14ac:dyDescent="0.25">
      <c r="A101" s="31"/>
      <c r="B101" s="61"/>
      <c r="C101" s="62"/>
      <c r="D101" s="62"/>
      <c r="E101" s="62"/>
      <c r="F101" s="62"/>
      <c r="G101" s="62"/>
      <c r="H101" s="62"/>
      <c r="I101" s="62"/>
      <c r="J101" s="63"/>
      <c r="K101" s="63"/>
      <c r="L101" s="63"/>
      <c r="M101" s="63"/>
      <c r="N101" s="119"/>
      <c r="O101" s="61"/>
      <c r="P101" s="61"/>
      <c r="Q101" s="61"/>
      <c r="R101" s="119"/>
      <c r="S101" s="119"/>
      <c r="T101" s="121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1"/>
      <c r="AT101" s="115"/>
      <c r="AU101" s="115"/>
      <c r="AV101" s="115"/>
      <c r="AW101" s="115"/>
      <c r="AX101" s="115"/>
      <c r="AY101" s="10"/>
      <c r="AZ101" s="10"/>
      <c r="BA101" s="10"/>
      <c r="BB101" s="10"/>
      <c r="BC101" s="74"/>
      <c r="BD101" s="65"/>
      <c r="BE101" s="133"/>
      <c r="BF101" s="133"/>
      <c r="BG101" s="133"/>
      <c r="BH101" s="133"/>
      <c r="BI101" s="10"/>
      <c r="BJ101" s="10"/>
    </row>
    <row r="102" spans="1:62" s="23" customFormat="1" ht="15.75" customHeight="1" x14ac:dyDescent="0.25">
      <c r="A102" s="31"/>
      <c r="B102" s="69"/>
      <c r="C102" s="68"/>
      <c r="D102" s="63"/>
      <c r="E102" s="63"/>
      <c r="F102" s="63"/>
      <c r="G102" s="63"/>
      <c r="H102" s="63"/>
      <c r="I102" s="63"/>
      <c r="J102" s="63"/>
      <c r="K102" s="63"/>
      <c r="L102" s="64"/>
      <c r="M102" s="63"/>
      <c r="N102" s="66"/>
      <c r="O102" s="66"/>
      <c r="P102" s="10"/>
      <c r="Q102" s="122"/>
      <c r="R102" s="41"/>
      <c r="S102" s="10"/>
      <c r="T102" s="32"/>
      <c r="U102" s="32"/>
      <c r="V102" s="32"/>
      <c r="W102" s="33"/>
      <c r="X102" s="33"/>
      <c r="Y102" s="42"/>
      <c r="Z102" s="42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1"/>
      <c r="AN102" s="31"/>
      <c r="AO102" s="36"/>
      <c r="AQ102" s="10"/>
      <c r="AR102" s="10"/>
      <c r="AS102" s="10"/>
      <c r="AT102" s="75"/>
      <c r="AU102" s="10"/>
      <c r="AV102" s="10"/>
      <c r="AW102" s="64"/>
      <c r="AX102" s="10"/>
      <c r="AY102" s="10"/>
      <c r="AZ102" s="10"/>
      <c r="BA102" s="64"/>
      <c r="BB102" s="64"/>
      <c r="BC102" s="41"/>
      <c r="BD102" s="10"/>
      <c r="BE102" s="10"/>
      <c r="BF102" s="10"/>
      <c r="BG102" s="10"/>
      <c r="BH102" s="41"/>
      <c r="BI102" s="10"/>
      <c r="BJ102" s="10"/>
    </row>
    <row r="103" spans="1:62" ht="18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4"/>
      <c r="R103" s="64"/>
      <c r="S103" s="10"/>
      <c r="T103" s="1"/>
      <c r="U103" s="1"/>
      <c r="V103" s="1"/>
      <c r="W103" s="1"/>
      <c r="X103" s="1"/>
      <c r="AQ103" s="10"/>
      <c r="AR103" s="10"/>
      <c r="AS103" s="10"/>
      <c r="AT103" s="10"/>
      <c r="AU103" s="10"/>
      <c r="AV103" s="10"/>
      <c r="AW103" s="39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ht="20.25" x14ac:dyDescent="0.3">
      <c r="B104" s="80"/>
      <c r="C104" s="81"/>
      <c r="D104" s="81"/>
      <c r="E104" s="81"/>
      <c r="F104" s="80"/>
      <c r="G104" s="80"/>
      <c r="H104" s="10"/>
      <c r="I104" s="10"/>
      <c r="J104" s="10"/>
      <c r="K104" s="10"/>
      <c r="L104" s="10"/>
      <c r="M104" s="10"/>
      <c r="N104" s="10"/>
      <c r="O104" s="70"/>
      <c r="P104" s="70"/>
      <c r="Q104" s="71"/>
      <c r="R104" s="71"/>
      <c r="S104" s="71"/>
      <c r="Y104" s="1"/>
      <c r="Z104" s="1"/>
      <c r="AA104" s="1"/>
      <c r="AB104" s="1"/>
      <c r="AC104" s="1"/>
      <c r="AD104" s="1"/>
      <c r="AP104" s="39"/>
      <c r="AW104" s="24"/>
      <c r="AX104" s="24"/>
      <c r="AY104" s="24"/>
      <c r="AZ104" s="24"/>
      <c r="BA104" s="24"/>
      <c r="BB104" s="24"/>
      <c r="BC104" s="24"/>
      <c r="BD104" s="24"/>
      <c r="BE104" s="24"/>
      <c r="BF104" s="5"/>
      <c r="BG104" s="24"/>
      <c r="BH104" s="24"/>
      <c r="BI104" s="24"/>
      <c r="BJ104" s="24"/>
    </row>
    <row r="105" spans="1:62" ht="18" x14ac:dyDescent="0.25">
      <c r="B105" s="39"/>
      <c r="C105" s="39"/>
      <c r="D105" s="39"/>
      <c r="E105" s="39"/>
      <c r="F105" s="39"/>
      <c r="G105" s="39"/>
      <c r="H105" s="39"/>
      <c r="I105" s="39"/>
      <c r="J105" s="10"/>
      <c r="K105" s="10"/>
      <c r="L105" s="10"/>
      <c r="M105" s="11"/>
      <c r="N105" s="11"/>
      <c r="O105" s="10"/>
      <c r="P105" s="10"/>
      <c r="Q105" s="10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W105" s="10"/>
      <c r="AZ105" s="10"/>
      <c r="BC105" s="43"/>
      <c r="BF105" s="43"/>
      <c r="BG105" s="43"/>
      <c r="BH105" s="43"/>
      <c r="BJ105" s="43"/>
    </row>
    <row r="106" spans="1:62" ht="18" x14ac:dyDescent="0.25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39"/>
      <c r="N106" s="39"/>
      <c r="O106" s="10"/>
      <c r="P106" s="10"/>
      <c r="Q106" s="64"/>
      <c r="R106" s="64"/>
      <c r="S106" s="10"/>
      <c r="T106" s="1"/>
      <c r="U106" s="1"/>
      <c r="V106" s="1"/>
      <c r="W106" s="1"/>
      <c r="X106" s="1"/>
    </row>
    <row r="107" spans="1:62" ht="18" x14ac:dyDescent="0.25">
      <c r="B107" s="63"/>
      <c r="C107" s="63"/>
      <c r="D107" s="63"/>
      <c r="E107" s="119"/>
      <c r="F107" s="41"/>
      <c r="G107" s="41"/>
      <c r="H107" s="41"/>
      <c r="I107" s="74"/>
      <c r="J107" s="74"/>
      <c r="K107" s="120"/>
      <c r="L107" s="10"/>
      <c r="M107" s="10"/>
      <c r="N107" s="10"/>
      <c r="O107" s="70"/>
      <c r="P107" s="70"/>
      <c r="Q107" s="71"/>
      <c r="R107" s="71"/>
      <c r="S107" s="71"/>
      <c r="AW107" s="39"/>
      <c r="AY107" s="7"/>
    </row>
    <row r="108" spans="1:62" ht="18" x14ac:dyDescent="0.25">
      <c r="B108" s="63"/>
      <c r="C108" s="64"/>
      <c r="D108" s="63"/>
      <c r="E108" s="66"/>
      <c r="F108" s="66"/>
      <c r="G108" s="10"/>
      <c r="H108" s="122"/>
      <c r="I108" s="41"/>
      <c r="J108" s="10"/>
      <c r="K108" s="67"/>
      <c r="L108" s="10"/>
      <c r="M108" s="11"/>
      <c r="N108" s="11"/>
      <c r="O108" s="70"/>
      <c r="P108" s="70"/>
      <c r="Q108" s="71"/>
      <c r="R108" s="71"/>
      <c r="S108" s="71"/>
      <c r="AY108" s="7"/>
      <c r="BF108" s="7"/>
    </row>
    <row r="109" spans="1:62" ht="18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70"/>
      <c r="P109" s="70"/>
      <c r="Q109" s="71"/>
      <c r="R109" s="71"/>
      <c r="S109" s="71"/>
    </row>
    <row r="111" spans="1:62" x14ac:dyDescent="0.2">
      <c r="AX111" s="7"/>
      <c r="AY111" s="7"/>
    </row>
  </sheetData>
  <mergeCells count="95">
    <mergeCell ref="AN37:AR37"/>
    <mergeCell ref="AS37:AW37"/>
    <mergeCell ref="AX37:AZ37"/>
    <mergeCell ref="P36:S36"/>
    <mergeCell ref="T36:V36"/>
    <mergeCell ref="W36:Y36"/>
    <mergeCell ref="AB36:AE36"/>
    <mergeCell ref="AF36:AH36"/>
    <mergeCell ref="AS35:AW36"/>
    <mergeCell ref="AF35:AH35"/>
    <mergeCell ref="AX35:AZ36"/>
    <mergeCell ref="AB35:AE35"/>
    <mergeCell ref="P35:S35"/>
    <mergeCell ref="T35:V35"/>
    <mergeCell ref="W35:Y35"/>
    <mergeCell ref="A35:B35"/>
    <mergeCell ref="C35:F35"/>
    <mergeCell ref="G35:I35"/>
    <mergeCell ref="A36:B36"/>
    <mergeCell ref="C36:F36"/>
    <mergeCell ref="G36:I36"/>
    <mergeCell ref="G32:I33"/>
    <mergeCell ref="J32:L33"/>
    <mergeCell ref="M32:O33"/>
    <mergeCell ref="P32:S33"/>
    <mergeCell ref="AN35:AR36"/>
    <mergeCell ref="W32:Y33"/>
    <mergeCell ref="T32:V33"/>
    <mergeCell ref="AI35:AK35"/>
    <mergeCell ref="AI36:AK36"/>
    <mergeCell ref="AN34:AR34"/>
    <mergeCell ref="J36:L36"/>
    <mergeCell ref="M36:O36"/>
    <mergeCell ref="J35:L35"/>
    <mergeCell ref="M35:O35"/>
    <mergeCell ref="G34:I34"/>
    <mergeCell ref="J34:L34"/>
    <mergeCell ref="C34:F34"/>
    <mergeCell ref="AS34:AW34"/>
    <mergeCell ref="M34:O34"/>
    <mergeCell ref="A34:B34"/>
    <mergeCell ref="A32:B33"/>
    <mergeCell ref="C32:F33"/>
    <mergeCell ref="W34:Y34"/>
    <mergeCell ref="BC15:BF15"/>
    <mergeCell ref="AI32:AK33"/>
    <mergeCell ref="AS32:AW32"/>
    <mergeCell ref="AX32:AZ32"/>
    <mergeCell ref="AS33:AW33"/>
    <mergeCell ref="AX33:AZ33"/>
    <mergeCell ref="AN32:AR32"/>
    <mergeCell ref="AN33:AR33"/>
    <mergeCell ref="BC16:BD16"/>
    <mergeCell ref="BE16:BF16"/>
    <mergeCell ref="P34:S34"/>
    <mergeCell ref="T34:V34"/>
    <mergeCell ref="BH17:BI17"/>
    <mergeCell ref="AI34:AK34"/>
    <mergeCell ref="AB32:AE33"/>
    <mergeCell ref="AC29:AG29"/>
    <mergeCell ref="AF32:AH33"/>
    <mergeCell ref="AX34:AZ34"/>
    <mergeCell ref="AB34:AE34"/>
    <mergeCell ref="AF34:AH34"/>
    <mergeCell ref="AP9:AT9"/>
    <mergeCell ref="O16:R16"/>
    <mergeCell ref="J16:N16"/>
    <mergeCell ref="A3:BA3"/>
    <mergeCell ref="U12:V12"/>
    <mergeCell ref="X16:AA16"/>
    <mergeCell ref="AE7:AP7"/>
    <mergeCell ref="AC9:AN9"/>
    <mergeCell ref="A16:A17"/>
    <mergeCell ref="F16:I16"/>
    <mergeCell ref="AS16:AW16"/>
    <mergeCell ref="S16:W16"/>
    <mergeCell ref="B16:E16"/>
    <mergeCell ref="AF16:AI16"/>
    <mergeCell ref="AO16:AR16"/>
    <mergeCell ref="AS1:AZ1"/>
    <mergeCell ref="AX16:BA16"/>
    <mergeCell ref="AJ16:AN16"/>
    <mergeCell ref="T6:AI6"/>
    <mergeCell ref="A4:BA4"/>
    <mergeCell ref="A5:BA5"/>
    <mergeCell ref="AB16:AE16"/>
    <mergeCell ref="F9:L9"/>
    <mergeCell ref="A14:AW14"/>
    <mergeCell ref="AU9:BA9"/>
    <mergeCell ref="X7:AB7"/>
    <mergeCell ref="N7:W7"/>
    <mergeCell ref="AC7:AD7"/>
    <mergeCell ref="Y10:AB10"/>
    <mergeCell ref="AC10:AN10"/>
    <mergeCell ref="Y9:AB9"/>
  </mergeCells>
  <phoneticPr fontId="0" type="noConversion"/>
  <pageMargins left="0.39370078740157483" right="0" top="0.39370078740157483" bottom="0.19685039370078741" header="0" footer="0"/>
  <pageSetup paperSize="9" scale="5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E302"/>
  <sheetViews>
    <sheetView showZeros="0" view="pageBreakPreview" topLeftCell="C1" zoomScale="40" zoomScaleNormal="50" zoomScaleSheetLayoutView="30" workbookViewId="0">
      <pane ySplit="11" topLeftCell="A81" activePane="bottomLeft" state="frozen"/>
      <selection activeCell="G17" sqref="G17"/>
      <selection pane="bottomLeft" activeCell="J94" sqref="J94:X98"/>
    </sheetView>
  </sheetViews>
  <sheetFormatPr defaultColWidth="5.85546875" defaultRowHeight="27.75" customHeight="1" outlineLevelRow="1" x14ac:dyDescent="0.4"/>
  <cols>
    <col min="1" max="1" width="14.5703125" style="134" customWidth="1"/>
    <col min="2" max="2" width="87.5703125" style="134" customWidth="1"/>
    <col min="3" max="6" width="16" style="134" customWidth="1"/>
    <col min="7" max="7" width="24.42578125" style="134" customWidth="1"/>
    <col min="8" max="8" width="19.42578125" style="134" customWidth="1"/>
    <col min="9" max="12" width="16" style="134" customWidth="1"/>
    <col min="13" max="20" width="14.85546875" style="134" customWidth="1"/>
    <col min="21" max="21" width="19.5703125" style="134" customWidth="1"/>
    <col min="22" max="22" width="22.7109375" style="195" bestFit="1" customWidth="1"/>
    <col min="23" max="16384" width="5.85546875" style="134"/>
  </cols>
  <sheetData>
    <row r="1" spans="1:31" x14ac:dyDescent="0.4">
      <c r="A1" s="570" t="str">
        <f>CONCATENATE('Основні дані'!A21,"_(",'Основні дані'!B21,")")</f>
        <v>Форма МоП1-18_(1,4)</v>
      </c>
      <c r="B1" s="182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868" t="str">
        <f>'Основні дані'!B1</f>
        <v>320321122М.оп.xls</v>
      </c>
      <c r="Q1" s="868"/>
      <c r="R1" s="868"/>
      <c r="S1" s="868"/>
      <c r="T1" s="868"/>
      <c r="U1" s="868"/>
      <c r="V1" s="191"/>
      <c r="W1" s="153"/>
      <c r="X1" s="153"/>
      <c r="Y1" s="153"/>
      <c r="Z1" s="153"/>
      <c r="AA1" s="135"/>
      <c r="AB1" s="135"/>
      <c r="AC1" s="135"/>
      <c r="AD1" s="135"/>
      <c r="AE1" s="135"/>
    </row>
    <row r="2" spans="1:31" ht="27.75" customHeight="1" x14ac:dyDescent="0.5">
      <c r="A2" s="872" t="s">
        <v>68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191"/>
      <c r="W2" s="153"/>
      <c r="X2" s="153"/>
      <c r="Y2" s="153"/>
      <c r="Z2" s="153"/>
      <c r="AA2" s="135"/>
      <c r="AB2" s="135"/>
      <c r="AC2" s="135"/>
      <c r="AD2" s="135"/>
      <c r="AE2" s="135"/>
    </row>
    <row r="3" spans="1:31" s="162" customFormat="1" ht="27.75" customHeight="1" thickBot="1" x14ac:dyDescent="0.4">
      <c r="A3" s="183"/>
      <c r="B3" s="184"/>
      <c r="C3" s="184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53"/>
      <c r="X3" s="153"/>
      <c r="Y3" s="153"/>
      <c r="Z3" s="153"/>
      <c r="AA3" s="436"/>
      <c r="AB3" s="436"/>
      <c r="AC3" s="436"/>
      <c r="AD3" s="436"/>
      <c r="AE3" s="436"/>
    </row>
    <row r="4" spans="1:31" ht="54" customHeight="1" thickBot="1" x14ac:dyDescent="0.45">
      <c r="A4" s="879" t="s">
        <v>141</v>
      </c>
      <c r="B4" s="891" t="s">
        <v>41</v>
      </c>
      <c r="C4" s="873" t="s">
        <v>42</v>
      </c>
      <c r="D4" s="874"/>
      <c r="E4" s="875"/>
      <c r="F4" s="869" t="s">
        <v>45</v>
      </c>
      <c r="G4" s="882" t="s">
        <v>46</v>
      </c>
      <c r="H4" s="883"/>
      <c r="I4" s="883"/>
      <c r="J4" s="883"/>
      <c r="K4" s="883"/>
      <c r="L4" s="884"/>
      <c r="M4" s="876" t="s">
        <v>99</v>
      </c>
      <c r="N4" s="877"/>
      <c r="O4" s="877"/>
      <c r="P4" s="877"/>
      <c r="Q4" s="877"/>
      <c r="R4" s="877"/>
      <c r="S4" s="877"/>
      <c r="T4" s="878"/>
      <c r="U4" s="869" t="s">
        <v>60</v>
      </c>
      <c r="V4" s="191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33.75" customHeight="1" thickBot="1" x14ac:dyDescent="0.45">
      <c r="A5" s="880"/>
      <c r="B5" s="892"/>
      <c r="C5" s="869" t="s">
        <v>43</v>
      </c>
      <c r="D5" s="869" t="s">
        <v>44</v>
      </c>
      <c r="E5" s="869" t="s">
        <v>55</v>
      </c>
      <c r="F5" s="870"/>
      <c r="G5" s="869" t="s">
        <v>47</v>
      </c>
      <c r="H5" s="882" t="s">
        <v>48</v>
      </c>
      <c r="I5" s="883"/>
      <c r="J5" s="883"/>
      <c r="K5" s="884"/>
      <c r="L5" s="869" t="s">
        <v>50</v>
      </c>
      <c r="M5" s="845" t="s">
        <v>137</v>
      </c>
      <c r="N5" s="846"/>
      <c r="O5" s="846"/>
      <c r="P5" s="847"/>
      <c r="Q5" s="845" t="s">
        <v>138</v>
      </c>
      <c r="R5" s="846"/>
      <c r="S5" s="846"/>
      <c r="T5" s="847"/>
      <c r="U5" s="870"/>
      <c r="V5" s="191"/>
    </row>
    <row r="6" spans="1:31" ht="31.5" customHeight="1" thickBot="1" x14ac:dyDescent="0.45">
      <c r="A6" s="880"/>
      <c r="B6" s="892"/>
      <c r="C6" s="870"/>
      <c r="D6" s="870"/>
      <c r="E6" s="870"/>
      <c r="F6" s="870"/>
      <c r="G6" s="870"/>
      <c r="H6" s="869" t="s">
        <v>6</v>
      </c>
      <c r="I6" s="885" t="s">
        <v>49</v>
      </c>
      <c r="J6" s="886"/>
      <c r="K6" s="887"/>
      <c r="L6" s="870"/>
      <c r="M6" s="842" t="s">
        <v>51</v>
      </c>
      <c r="N6" s="843"/>
      <c r="O6" s="843"/>
      <c r="P6" s="844"/>
      <c r="Q6" s="842" t="s">
        <v>51</v>
      </c>
      <c r="R6" s="843"/>
      <c r="S6" s="843"/>
      <c r="T6" s="844"/>
      <c r="U6" s="870"/>
      <c r="V6" s="191"/>
    </row>
    <row r="7" spans="1:31" ht="31.5" customHeight="1" thickBot="1" x14ac:dyDescent="0.45">
      <c r="A7" s="880"/>
      <c r="B7" s="892"/>
      <c r="C7" s="870"/>
      <c r="D7" s="870"/>
      <c r="E7" s="870"/>
      <c r="F7" s="870"/>
      <c r="G7" s="870"/>
      <c r="H7" s="870"/>
      <c r="I7" s="888"/>
      <c r="J7" s="889"/>
      <c r="K7" s="890"/>
      <c r="L7" s="870"/>
      <c r="M7" s="842">
        <v>9</v>
      </c>
      <c r="N7" s="844"/>
      <c r="O7" s="842">
        <v>10</v>
      </c>
      <c r="P7" s="844"/>
      <c r="Q7" s="842">
        <v>11</v>
      </c>
      <c r="R7" s="844"/>
      <c r="S7" s="842">
        <v>12</v>
      </c>
      <c r="T7" s="844"/>
      <c r="U7" s="870"/>
      <c r="V7" s="191"/>
    </row>
    <row r="8" spans="1:31" ht="30" customHeight="1" thickBot="1" x14ac:dyDescent="0.45">
      <c r="A8" s="880"/>
      <c r="B8" s="892"/>
      <c r="C8" s="870"/>
      <c r="D8" s="870"/>
      <c r="E8" s="870"/>
      <c r="F8" s="870"/>
      <c r="G8" s="870"/>
      <c r="H8" s="870"/>
      <c r="I8" s="869" t="s">
        <v>53</v>
      </c>
      <c r="J8" s="869" t="s">
        <v>54</v>
      </c>
      <c r="K8" s="869" t="s">
        <v>35</v>
      </c>
      <c r="L8" s="870"/>
      <c r="M8" s="845" t="s">
        <v>52</v>
      </c>
      <c r="N8" s="846"/>
      <c r="O8" s="846"/>
      <c r="P8" s="846"/>
      <c r="Q8" s="846"/>
      <c r="R8" s="846"/>
      <c r="S8" s="846"/>
      <c r="T8" s="847"/>
      <c r="U8" s="870"/>
      <c r="V8" s="191"/>
    </row>
    <row r="9" spans="1:31" ht="33" customHeight="1" thickBot="1" x14ac:dyDescent="0.45">
      <c r="A9" s="880"/>
      <c r="B9" s="892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42">
        <v>20</v>
      </c>
      <c r="N9" s="844"/>
      <c r="O9" s="842">
        <v>20</v>
      </c>
      <c r="P9" s="844"/>
      <c r="Q9" s="842">
        <v>10</v>
      </c>
      <c r="R9" s="844"/>
      <c r="S9" s="842">
        <v>20</v>
      </c>
      <c r="T9" s="844"/>
      <c r="U9" s="870"/>
      <c r="V9" s="191"/>
    </row>
    <row r="10" spans="1:31" ht="104.25" customHeight="1" thickBot="1" x14ac:dyDescent="0.45">
      <c r="A10" s="881"/>
      <c r="B10" s="893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185" t="s">
        <v>75</v>
      </c>
      <c r="N10" s="185" t="s">
        <v>76</v>
      </c>
      <c r="O10" s="185" t="s">
        <v>75</v>
      </c>
      <c r="P10" s="185" t="s">
        <v>76</v>
      </c>
      <c r="Q10" s="185" t="s">
        <v>75</v>
      </c>
      <c r="R10" s="185" t="s">
        <v>76</v>
      </c>
      <c r="S10" s="185" t="s">
        <v>75</v>
      </c>
      <c r="T10" s="185" t="s">
        <v>76</v>
      </c>
      <c r="U10" s="871"/>
      <c r="V10" s="191"/>
    </row>
    <row r="11" spans="1:31" s="236" customFormat="1" ht="22.5" customHeight="1" thickBot="1" x14ac:dyDescent="0.35">
      <c r="A11" s="233">
        <v>1</v>
      </c>
      <c r="B11" s="233">
        <v>2</v>
      </c>
      <c r="C11" s="233">
        <v>3</v>
      </c>
      <c r="D11" s="233">
        <v>4</v>
      </c>
      <c r="E11" s="233">
        <v>5</v>
      </c>
      <c r="F11" s="233">
        <v>6</v>
      </c>
      <c r="G11" s="233">
        <v>7</v>
      </c>
      <c r="H11" s="233">
        <v>8</v>
      </c>
      <c r="I11" s="233">
        <v>9</v>
      </c>
      <c r="J11" s="233">
        <v>10</v>
      </c>
      <c r="K11" s="233">
        <v>11</v>
      </c>
      <c r="L11" s="233">
        <v>12</v>
      </c>
      <c r="M11" s="233">
        <v>13</v>
      </c>
      <c r="N11" s="233">
        <v>14</v>
      </c>
      <c r="O11" s="233">
        <v>15</v>
      </c>
      <c r="P11" s="233">
        <v>16</v>
      </c>
      <c r="Q11" s="233">
        <v>17</v>
      </c>
      <c r="R11" s="233">
        <v>18</v>
      </c>
      <c r="S11" s="233">
        <v>19</v>
      </c>
      <c r="T11" s="233">
        <v>20</v>
      </c>
      <c r="U11" s="234">
        <v>29</v>
      </c>
      <c r="V11" s="235"/>
    </row>
    <row r="12" spans="1:31" s="155" customFormat="1" ht="30.75" thickBot="1" x14ac:dyDescent="0.45">
      <c r="A12" s="409">
        <v>1</v>
      </c>
      <c r="B12" s="244" t="s">
        <v>163</v>
      </c>
      <c r="C12" s="245"/>
      <c r="D12" s="245"/>
      <c r="E12" s="244"/>
      <c r="F12" s="249">
        <f t="shared" ref="F12:M12" si="0">SUM(F13:F22)</f>
        <v>9</v>
      </c>
      <c r="G12" s="249">
        <f t="shared" si="0"/>
        <v>270</v>
      </c>
      <c r="H12" s="249">
        <f t="shared" si="0"/>
        <v>64</v>
      </c>
      <c r="I12" s="249">
        <f t="shared" si="0"/>
        <v>32</v>
      </c>
      <c r="J12" s="249">
        <f t="shared" si="0"/>
        <v>0</v>
      </c>
      <c r="K12" s="249">
        <f t="shared" si="0"/>
        <v>32</v>
      </c>
      <c r="L12" s="249">
        <f t="shared" si="0"/>
        <v>206</v>
      </c>
      <c r="M12" s="249">
        <f t="shared" si="0"/>
        <v>0</v>
      </c>
      <c r="N12" s="249">
        <f t="shared" ref="N12:T12" si="1">SUM(N13:N22)</f>
        <v>0</v>
      </c>
      <c r="O12" s="249">
        <f t="shared" si="1"/>
        <v>0</v>
      </c>
      <c r="P12" s="249">
        <f t="shared" si="1"/>
        <v>0</v>
      </c>
      <c r="Q12" s="249">
        <f t="shared" si="1"/>
        <v>6.4</v>
      </c>
      <c r="R12" s="249">
        <f t="shared" si="1"/>
        <v>9</v>
      </c>
      <c r="S12" s="249">
        <f t="shared" si="1"/>
        <v>0</v>
      </c>
      <c r="T12" s="249">
        <f t="shared" si="1"/>
        <v>0</v>
      </c>
      <c r="U12" s="249"/>
      <c r="V12" s="189" t="str">
        <f>'Основні дані'!$B$1</f>
        <v>320321122М.оп.xls</v>
      </c>
    </row>
    <row r="13" spans="1:31" s="155" customFormat="1" ht="36" customHeight="1" x14ac:dyDescent="0.4">
      <c r="A13" s="300" t="s">
        <v>144</v>
      </c>
      <c r="B13" s="243" t="s">
        <v>230</v>
      </c>
      <c r="C13" s="270"/>
      <c r="D13" s="270" t="s">
        <v>154</v>
      </c>
      <c r="E13" s="270" t="s">
        <v>65</v>
      </c>
      <c r="F13" s="250">
        <f>N13+P13+R13+T13</f>
        <v>3</v>
      </c>
      <c r="G13" s="250">
        <f>F13*30</f>
        <v>90</v>
      </c>
      <c r="H13" s="251">
        <v>32</v>
      </c>
      <c r="I13" s="364">
        <v>16</v>
      </c>
      <c r="J13" s="253"/>
      <c r="K13" s="253">
        <v>16</v>
      </c>
      <c r="L13" s="250">
        <f>IF(H13=I13+J13+K13,G13-H13,"!ОШИБКА!")</f>
        <v>58</v>
      </c>
      <c r="M13" s="252"/>
      <c r="N13" s="253"/>
      <c r="O13" s="253"/>
      <c r="P13" s="253"/>
      <c r="Q13" s="253">
        <v>3.2</v>
      </c>
      <c r="R13" s="253">
        <v>3</v>
      </c>
      <c r="S13" s="493"/>
      <c r="T13" s="493"/>
      <c r="U13" s="474">
        <v>144</v>
      </c>
      <c r="V13" s="189" t="str">
        <f>'Основні дані'!$B$1</f>
        <v>320321122М.оп.xls</v>
      </c>
      <c r="W13" s="378"/>
    </row>
    <row r="14" spans="1:31" s="155" customFormat="1" ht="38.25" customHeight="1" x14ac:dyDescent="0.4">
      <c r="A14" s="300" t="s">
        <v>145</v>
      </c>
      <c r="B14" s="243" t="s">
        <v>202</v>
      </c>
      <c r="C14" s="270"/>
      <c r="D14" s="270" t="s">
        <v>154</v>
      </c>
      <c r="E14" s="270" t="s">
        <v>65</v>
      </c>
      <c r="F14" s="251">
        <f>N14+P14+R14+T14</f>
        <v>3</v>
      </c>
      <c r="G14" s="251">
        <f>F14*30</f>
        <v>90</v>
      </c>
      <c r="H14" s="251">
        <v>16</v>
      </c>
      <c r="I14" s="364"/>
      <c r="J14" s="253"/>
      <c r="K14" s="253">
        <v>16</v>
      </c>
      <c r="L14" s="251">
        <f>IF(H14=I14+J14+K14,G14-H14,"!ОШИБКА!")</f>
        <v>74</v>
      </c>
      <c r="M14" s="252"/>
      <c r="N14" s="253"/>
      <c r="O14" s="253"/>
      <c r="P14" s="253"/>
      <c r="Q14" s="253">
        <v>1.6</v>
      </c>
      <c r="R14" s="253">
        <v>3</v>
      </c>
      <c r="S14" s="494"/>
      <c r="T14" s="494"/>
      <c r="U14" s="475">
        <v>325</v>
      </c>
      <c r="V14" s="189" t="str">
        <f>'Основні дані'!$B$1</f>
        <v>320321122М.оп.xls</v>
      </c>
      <c r="W14" s="378"/>
    </row>
    <row r="15" spans="1:31" s="155" customFormat="1" ht="35.25" customHeight="1" thickBot="1" x14ac:dyDescent="0.45">
      <c r="A15" s="300" t="s">
        <v>146</v>
      </c>
      <c r="B15" s="243" t="s">
        <v>231</v>
      </c>
      <c r="C15" s="270"/>
      <c r="D15" s="270" t="s">
        <v>154</v>
      </c>
      <c r="E15" s="270" t="s">
        <v>65</v>
      </c>
      <c r="F15" s="251">
        <f>N15+P15+R15+T15</f>
        <v>3</v>
      </c>
      <c r="G15" s="251">
        <f>F15*30</f>
        <v>90</v>
      </c>
      <c r="H15" s="251">
        <v>16</v>
      </c>
      <c r="I15" s="364">
        <v>16</v>
      </c>
      <c r="J15" s="253"/>
      <c r="K15" s="253"/>
      <c r="L15" s="251">
        <f>IF(H15=I15+J15+K15,G15-H15,"!ОШИБКА!")</f>
        <v>74</v>
      </c>
      <c r="M15" s="252"/>
      <c r="N15" s="253"/>
      <c r="O15" s="253"/>
      <c r="P15" s="253"/>
      <c r="Q15" s="253">
        <v>1.6</v>
      </c>
      <c r="R15" s="253">
        <v>3</v>
      </c>
      <c r="S15" s="493"/>
      <c r="T15" s="493"/>
      <c r="U15" s="476">
        <v>321</v>
      </c>
      <c r="V15" s="189" t="str">
        <f>'Основні дані'!$B$1</f>
        <v>320321122М.оп.xls</v>
      </c>
      <c r="W15" s="378"/>
    </row>
    <row r="16" spans="1:31" s="155" customFormat="1" ht="27.75" hidden="1" customHeight="1" outlineLevel="1" x14ac:dyDescent="0.4">
      <c r="A16" s="300"/>
      <c r="B16" s="561"/>
      <c r="C16" s="270"/>
      <c r="D16" s="270"/>
      <c r="E16" s="270"/>
      <c r="F16" s="251"/>
      <c r="G16" s="251"/>
      <c r="H16" s="251"/>
      <c r="I16" s="364"/>
      <c r="J16" s="253"/>
      <c r="K16" s="253"/>
      <c r="L16" s="251"/>
      <c r="M16" s="252"/>
      <c r="N16" s="253"/>
      <c r="O16" s="253"/>
      <c r="P16" s="253"/>
      <c r="Q16" s="572"/>
      <c r="R16" s="572"/>
      <c r="S16" s="493"/>
      <c r="T16" s="493"/>
      <c r="U16" s="476"/>
      <c r="V16" s="189" t="str">
        <f>'Основні дані'!$B$1</f>
        <v>320321122М.оп.xls</v>
      </c>
      <c r="W16" s="378"/>
    </row>
    <row r="17" spans="1:23" s="155" customFormat="1" ht="27.75" hidden="1" customHeight="1" outlineLevel="1" x14ac:dyDescent="0.4">
      <c r="A17" s="300" t="s">
        <v>147</v>
      </c>
      <c r="B17" s="243"/>
      <c r="C17" s="270"/>
      <c r="D17" s="270"/>
      <c r="E17" s="270"/>
      <c r="F17" s="251">
        <f t="shared" ref="F17:F22" si="2">N17+P17+R17+T17</f>
        <v>0</v>
      </c>
      <c r="G17" s="251">
        <f t="shared" ref="G17:G42" si="3">F17*30</f>
        <v>0</v>
      </c>
      <c r="H17" s="251">
        <f>(M17*[1]Титул!BC$18)+(O17*[1]Титул!BD$18)+(Q17*[1]Титул!BE$18)+(S17*[1]Титул!BF$18)</f>
        <v>0</v>
      </c>
      <c r="I17" s="364"/>
      <c r="J17" s="253"/>
      <c r="K17" s="253"/>
      <c r="L17" s="251">
        <f t="shared" ref="L17:L22" si="4">IF(H17=I17+J17+K17,G17-H17,"!ОШИБКА!")</f>
        <v>0</v>
      </c>
      <c r="M17" s="252"/>
      <c r="N17" s="253"/>
      <c r="O17" s="253"/>
      <c r="P17" s="253"/>
      <c r="Q17" s="253"/>
      <c r="R17" s="253"/>
      <c r="S17" s="493"/>
      <c r="T17" s="493"/>
      <c r="U17" s="476"/>
      <c r="V17" s="189" t="str">
        <f>'Основні дані'!$B$1</f>
        <v>320321122М.оп.xls</v>
      </c>
      <c r="W17" s="378"/>
    </row>
    <row r="18" spans="1:23" s="155" customFormat="1" ht="27.75" hidden="1" customHeight="1" outlineLevel="1" x14ac:dyDescent="0.4">
      <c r="A18" s="300" t="s">
        <v>148</v>
      </c>
      <c r="B18" s="243"/>
      <c r="C18" s="270"/>
      <c r="D18" s="270"/>
      <c r="E18" s="270"/>
      <c r="F18" s="251">
        <f t="shared" si="2"/>
        <v>0</v>
      </c>
      <c r="G18" s="251">
        <f t="shared" si="3"/>
        <v>0</v>
      </c>
      <c r="H18" s="251">
        <f>(M18*[1]Титул!BC$18)+(O18*[1]Титул!BD$18)+(Q18*[1]Титул!BE$18)+(S18*[1]Титул!BF$18)</f>
        <v>0</v>
      </c>
      <c r="I18" s="364"/>
      <c r="J18" s="253"/>
      <c r="K18" s="253"/>
      <c r="L18" s="251">
        <f t="shared" si="4"/>
        <v>0</v>
      </c>
      <c r="M18" s="252"/>
      <c r="N18" s="253"/>
      <c r="O18" s="253"/>
      <c r="P18" s="253"/>
      <c r="Q18" s="253"/>
      <c r="R18" s="253"/>
      <c r="S18" s="493"/>
      <c r="T18" s="493"/>
      <c r="U18" s="476"/>
      <c r="V18" s="189" t="str">
        <f>'Основні дані'!$B$1</f>
        <v>320321122М.оп.xls</v>
      </c>
      <c r="W18" s="378"/>
    </row>
    <row r="19" spans="1:23" s="155" customFormat="1" ht="27.75" hidden="1" customHeight="1" outlineLevel="1" x14ac:dyDescent="0.4">
      <c r="A19" s="300" t="s">
        <v>149</v>
      </c>
      <c r="B19" s="243"/>
      <c r="C19" s="270"/>
      <c r="D19" s="270"/>
      <c r="E19" s="270"/>
      <c r="F19" s="251">
        <f t="shared" si="2"/>
        <v>0</v>
      </c>
      <c r="G19" s="251">
        <f t="shared" si="3"/>
        <v>0</v>
      </c>
      <c r="H19" s="251">
        <f>(M19*[1]Титул!BC$18)+(O19*[1]Титул!BD$18)+(Q19*[1]Титул!BE$18)+(S19*[1]Титул!BF$18)</f>
        <v>0</v>
      </c>
      <c r="I19" s="364"/>
      <c r="J19" s="253"/>
      <c r="K19" s="253"/>
      <c r="L19" s="251">
        <f t="shared" si="4"/>
        <v>0</v>
      </c>
      <c r="M19" s="252"/>
      <c r="N19" s="253"/>
      <c r="O19" s="253"/>
      <c r="P19" s="253"/>
      <c r="Q19" s="253"/>
      <c r="R19" s="253"/>
      <c r="S19" s="493"/>
      <c r="T19" s="493"/>
      <c r="U19" s="476"/>
      <c r="V19" s="189" t="str">
        <f>'Основні дані'!$B$1</f>
        <v>320321122М.оп.xls</v>
      </c>
      <c r="W19" s="378"/>
    </row>
    <row r="20" spans="1:23" s="155" customFormat="1" ht="27.75" hidden="1" customHeight="1" outlineLevel="1" x14ac:dyDescent="0.4">
      <c r="A20" s="300" t="s">
        <v>150</v>
      </c>
      <c r="B20" s="243"/>
      <c r="C20" s="270"/>
      <c r="D20" s="270"/>
      <c r="E20" s="270"/>
      <c r="F20" s="251">
        <f t="shared" si="2"/>
        <v>0</v>
      </c>
      <c r="G20" s="251">
        <f t="shared" si="3"/>
        <v>0</v>
      </c>
      <c r="H20" s="251">
        <f>(M20*[1]Титул!BC$18)+(O20*[1]Титул!BD$18)+(Q20*[1]Титул!BE$18)+(S20*[1]Титул!BF$18)</f>
        <v>0</v>
      </c>
      <c r="I20" s="364"/>
      <c r="J20" s="253"/>
      <c r="K20" s="253"/>
      <c r="L20" s="251">
        <f t="shared" si="4"/>
        <v>0</v>
      </c>
      <c r="M20" s="252"/>
      <c r="N20" s="253"/>
      <c r="O20" s="253"/>
      <c r="P20" s="253"/>
      <c r="Q20" s="253"/>
      <c r="R20" s="253"/>
      <c r="S20" s="493"/>
      <c r="T20" s="493"/>
      <c r="U20" s="476"/>
      <c r="V20" s="189" t="str">
        <f>'Основні дані'!$B$1</f>
        <v>320321122М.оп.xls</v>
      </c>
      <c r="W20" s="378"/>
    </row>
    <row r="21" spans="1:23" s="155" customFormat="1" ht="27.75" hidden="1" customHeight="1" outlineLevel="1" x14ac:dyDescent="0.4">
      <c r="A21" s="300" t="s">
        <v>151</v>
      </c>
      <c r="B21" s="243"/>
      <c r="C21" s="270"/>
      <c r="D21" s="270"/>
      <c r="E21" s="270"/>
      <c r="F21" s="251">
        <f t="shared" si="2"/>
        <v>0</v>
      </c>
      <c r="G21" s="251">
        <f t="shared" si="3"/>
        <v>0</v>
      </c>
      <c r="H21" s="251">
        <f>(M21*[1]Титул!BC$18)+(O21*[1]Титул!BD$18)+(Q21*[1]Титул!BE$18)+(S21*[1]Титул!BF$18)</f>
        <v>0</v>
      </c>
      <c r="I21" s="364"/>
      <c r="J21" s="253"/>
      <c r="K21" s="253"/>
      <c r="L21" s="251">
        <f t="shared" si="4"/>
        <v>0</v>
      </c>
      <c r="M21" s="252"/>
      <c r="N21" s="253"/>
      <c r="O21" s="253"/>
      <c r="P21" s="253"/>
      <c r="Q21" s="253"/>
      <c r="R21" s="253"/>
      <c r="S21" s="493"/>
      <c r="T21" s="493"/>
      <c r="U21" s="476"/>
      <c r="V21" s="189" t="str">
        <f>'Основні дані'!$B$1</f>
        <v>320321122М.оп.xls</v>
      </c>
      <c r="W21" s="378"/>
    </row>
    <row r="22" spans="1:23" s="155" customFormat="1" ht="28.5" hidden="1" customHeight="1" outlineLevel="1" thickBot="1" x14ac:dyDescent="0.45">
      <c r="A22" s="488" t="s">
        <v>152</v>
      </c>
      <c r="B22" s="489"/>
      <c r="C22" s="490"/>
      <c r="D22" s="490"/>
      <c r="E22" s="490"/>
      <c r="F22" s="257">
        <f t="shared" si="2"/>
        <v>0</v>
      </c>
      <c r="G22" s="257">
        <f t="shared" si="3"/>
        <v>0</v>
      </c>
      <c r="H22" s="257">
        <f>(M22*[1]Титул!BC$18)+(O22*[1]Титул!BD$18)+(Q22*[1]Титул!BE$18)+(S22*[1]Титул!BF$18)</f>
        <v>0</v>
      </c>
      <c r="I22" s="470"/>
      <c r="J22" s="471"/>
      <c r="K22" s="471"/>
      <c r="L22" s="257">
        <f t="shared" si="4"/>
        <v>0</v>
      </c>
      <c r="M22" s="491"/>
      <c r="N22" s="471"/>
      <c r="O22" s="471"/>
      <c r="P22" s="471"/>
      <c r="Q22" s="471"/>
      <c r="R22" s="471"/>
      <c r="S22" s="495"/>
      <c r="T22" s="495"/>
      <c r="U22" s="492"/>
      <c r="V22" s="189" t="str">
        <f>'Основні дані'!$B$1</f>
        <v>320321122М.оп.xls</v>
      </c>
      <c r="W22" s="378"/>
    </row>
    <row r="23" spans="1:23" s="155" customFormat="1" ht="30.75" collapsed="1" thickBot="1" x14ac:dyDescent="0.45">
      <c r="A23" s="409">
        <v>2</v>
      </c>
      <c r="B23" s="244" t="s">
        <v>164</v>
      </c>
      <c r="C23" s="245"/>
      <c r="D23" s="245"/>
      <c r="E23" s="244"/>
      <c r="F23" s="258">
        <f>SUM(F24+F43)</f>
        <v>40</v>
      </c>
      <c r="G23" s="258">
        <f t="shared" ref="G23:T23" si="5">SUM(G24+G43)</f>
        <v>1200</v>
      </c>
      <c r="H23" s="258">
        <f t="shared" si="5"/>
        <v>432</v>
      </c>
      <c r="I23" s="258">
        <f t="shared" si="5"/>
        <v>172</v>
      </c>
      <c r="J23" s="258">
        <f t="shared" si="5"/>
        <v>120</v>
      </c>
      <c r="K23" s="258">
        <f t="shared" si="5"/>
        <v>140</v>
      </c>
      <c r="L23" s="258">
        <f t="shared" si="5"/>
        <v>768</v>
      </c>
      <c r="M23" s="258">
        <f t="shared" si="5"/>
        <v>10</v>
      </c>
      <c r="N23" s="258">
        <f t="shared" si="5"/>
        <v>16</v>
      </c>
      <c r="O23" s="258">
        <f t="shared" si="5"/>
        <v>10</v>
      </c>
      <c r="P23" s="258">
        <f t="shared" si="5"/>
        <v>17</v>
      </c>
      <c r="Q23" s="258">
        <f t="shared" si="5"/>
        <v>3.2</v>
      </c>
      <c r="R23" s="258">
        <f t="shared" si="5"/>
        <v>7</v>
      </c>
      <c r="S23" s="258">
        <f t="shared" si="5"/>
        <v>0</v>
      </c>
      <c r="T23" s="258">
        <f t="shared" si="5"/>
        <v>0</v>
      </c>
      <c r="U23" s="258"/>
      <c r="V23" s="189" t="str">
        <f>'Основні дані'!$B$1</f>
        <v>320321122М.оп.xls</v>
      </c>
      <c r="W23" s="378"/>
    </row>
    <row r="24" spans="1:23" s="155" customFormat="1" ht="60.75" hidden="1" thickBot="1" x14ac:dyDescent="0.45">
      <c r="A24" s="469" t="s">
        <v>167</v>
      </c>
      <c r="B24" s="244" t="s">
        <v>166</v>
      </c>
      <c r="C24" s="245"/>
      <c r="D24" s="245"/>
      <c r="E24" s="244"/>
      <c r="F24" s="249">
        <f>SUM(F25:F42)</f>
        <v>40</v>
      </c>
      <c r="G24" s="249">
        <f t="shared" ref="G24:T24" si="6">SUM(G25:G42)</f>
        <v>1200</v>
      </c>
      <c r="H24" s="249">
        <f t="shared" si="6"/>
        <v>432</v>
      </c>
      <c r="I24" s="249">
        <f t="shared" si="6"/>
        <v>172</v>
      </c>
      <c r="J24" s="249">
        <f t="shared" si="6"/>
        <v>120</v>
      </c>
      <c r="K24" s="249">
        <f t="shared" si="6"/>
        <v>140</v>
      </c>
      <c r="L24" s="249">
        <f t="shared" si="6"/>
        <v>768</v>
      </c>
      <c r="M24" s="249">
        <f t="shared" si="6"/>
        <v>10</v>
      </c>
      <c r="N24" s="249">
        <f t="shared" si="6"/>
        <v>16</v>
      </c>
      <c r="O24" s="249">
        <f t="shared" si="6"/>
        <v>10</v>
      </c>
      <c r="P24" s="249">
        <f t="shared" si="6"/>
        <v>17</v>
      </c>
      <c r="Q24" s="249">
        <f t="shared" si="6"/>
        <v>3.2</v>
      </c>
      <c r="R24" s="249">
        <f t="shared" si="6"/>
        <v>7</v>
      </c>
      <c r="S24" s="249">
        <f t="shared" si="6"/>
        <v>0</v>
      </c>
      <c r="T24" s="249">
        <f t="shared" si="6"/>
        <v>0</v>
      </c>
      <c r="U24" s="249"/>
      <c r="V24" s="189" t="str">
        <f>'Основні дані'!$B$1</f>
        <v>320321122М.оп.xls</v>
      </c>
      <c r="W24" s="378"/>
    </row>
    <row r="25" spans="1:23" s="155" customFormat="1" ht="55.5" x14ac:dyDescent="0.4">
      <c r="A25" s="573" t="s">
        <v>168</v>
      </c>
      <c r="B25" s="243" t="s">
        <v>210</v>
      </c>
      <c r="C25" s="563" t="s">
        <v>200</v>
      </c>
      <c r="D25" s="563"/>
      <c r="E25" s="563" t="s">
        <v>66</v>
      </c>
      <c r="F25" s="251">
        <f t="shared" ref="F25:F33" si="7">N25+P25+R25+T25</f>
        <v>6</v>
      </c>
      <c r="G25" s="251">
        <f t="shared" ref="G25:G33" si="8">F25*30</f>
        <v>180</v>
      </c>
      <c r="H25" s="251">
        <f>(M25*[2]Титул!BC$18)+(O25*[2]Титул!BD$18)+(Q25*[2]Титул!BE$18)+(S25*[2]Титул!BF$18)</f>
        <v>80</v>
      </c>
      <c r="I25" s="470">
        <v>40</v>
      </c>
      <c r="J25" s="471">
        <v>40</v>
      </c>
      <c r="K25" s="471"/>
      <c r="L25" s="251">
        <f t="shared" ref="L25:L42" si="9">IF(H25=I25+J25+K25,G25-H25,"!ОШИБКА!")</f>
        <v>100</v>
      </c>
      <c r="M25" s="252">
        <v>4</v>
      </c>
      <c r="N25" s="572">
        <v>6</v>
      </c>
      <c r="O25" s="572"/>
      <c r="P25" s="572"/>
      <c r="Q25" s="572"/>
      <c r="R25" s="253"/>
      <c r="S25" s="558"/>
      <c r="T25" s="558"/>
      <c r="U25" s="564">
        <v>321</v>
      </c>
      <c r="V25" s="189" t="str">
        <f>'Основні дані'!$B$1</f>
        <v>320321122М.оп.xls</v>
      </c>
      <c r="W25" s="378"/>
    </row>
    <row r="26" spans="1:23" s="155" customFormat="1" ht="55.5" x14ac:dyDescent="0.4">
      <c r="A26" s="573" t="s">
        <v>169</v>
      </c>
      <c r="B26" s="243" t="s">
        <v>211</v>
      </c>
      <c r="C26" s="565"/>
      <c r="D26" s="565" t="s">
        <v>200</v>
      </c>
      <c r="E26" s="566" t="s">
        <v>74</v>
      </c>
      <c r="F26" s="251">
        <f t="shared" si="7"/>
        <v>6</v>
      </c>
      <c r="G26" s="251">
        <f t="shared" si="8"/>
        <v>180</v>
      </c>
      <c r="H26" s="251">
        <f>(M26*[2]Титул!BC$18)+(O26*[2]Титул!BD$18)+(Q26*[2]Титул!BE$18)+(S26*[2]Титул!BF$18)</f>
        <v>80</v>
      </c>
      <c r="I26" s="472">
        <v>40</v>
      </c>
      <c r="J26" s="253"/>
      <c r="K26" s="253">
        <v>40</v>
      </c>
      <c r="L26" s="251">
        <f t="shared" si="9"/>
        <v>100</v>
      </c>
      <c r="M26" s="252">
        <v>4</v>
      </c>
      <c r="N26" s="572">
        <v>6</v>
      </c>
      <c r="O26" s="572"/>
      <c r="P26" s="572"/>
      <c r="Q26" s="572"/>
      <c r="R26" s="253"/>
      <c r="S26" s="558"/>
      <c r="T26" s="558"/>
      <c r="U26" s="564">
        <v>321</v>
      </c>
      <c r="V26" s="189" t="str">
        <f>'Основні дані'!$B$1</f>
        <v>320321122М.оп.xls</v>
      </c>
      <c r="W26" s="378"/>
    </row>
    <row r="27" spans="1:23" s="155" customFormat="1" ht="60.75" customHeight="1" x14ac:dyDescent="0.4">
      <c r="A27" s="573" t="s">
        <v>170</v>
      </c>
      <c r="B27" s="243" t="s">
        <v>243</v>
      </c>
      <c r="C27" s="565" t="s">
        <v>201</v>
      </c>
      <c r="D27" s="565"/>
      <c r="E27" s="565" t="s">
        <v>74</v>
      </c>
      <c r="F27" s="251">
        <f t="shared" si="7"/>
        <v>6</v>
      </c>
      <c r="G27" s="251">
        <f t="shared" si="8"/>
        <v>180</v>
      </c>
      <c r="H27" s="251">
        <f>(M27*[2]Титул!BC$18)+(O27*[2]Титул!BD$18)+(Q27*[2]Титул!BE$18)+(S27*[2]Титул!BF$18)</f>
        <v>80</v>
      </c>
      <c r="I27" s="364">
        <v>40</v>
      </c>
      <c r="J27" s="253">
        <v>40</v>
      </c>
      <c r="K27" s="253"/>
      <c r="L27" s="251">
        <f t="shared" si="9"/>
        <v>100</v>
      </c>
      <c r="M27" s="255"/>
      <c r="N27" s="574"/>
      <c r="O27" s="574">
        <v>4</v>
      </c>
      <c r="P27" s="574">
        <v>6</v>
      </c>
      <c r="Q27" s="574"/>
      <c r="R27" s="256"/>
      <c r="S27" s="558"/>
      <c r="T27" s="558"/>
      <c r="U27" s="564">
        <v>321</v>
      </c>
      <c r="V27" s="189" t="str">
        <f>'Основні дані'!$B$1</f>
        <v>320321122М.оп.xls</v>
      </c>
      <c r="W27" s="378"/>
    </row>
    <row r="28" spans="1:23" s="155" customFormat="1" x14ac:dyDescent="0.4">
      <c r="A28" s="573" t="s">
        <v>171</v>
      </c>
      <c r="B28" s="243" t="s">
        <v>212</v>
      </c>
      <c r="C28" s="563"/>
      <c r="D28" s="563" t="s">
        <v>201</v>
      </c>
      <c r="E28" s="563" t="s">
        <v>66</v>
      </c>
      <c r="F28" s="251">
        <f t="shared" si="7"/>
        <v>4</v>
      </c>
      <c r="G28" s="251">
        <f t="shared" si="8"/>
        <v>120</v>
      </c>
      <c r="H28" s="251">
        <v>40</v>
      </c>
      <c r="I28" s="364">
        <v>20</v>
      </c>
      <c r="J28" s="253">
        <v>20</v>
      </c>
      <c r="K28" s="253"/>
      <c r="L28" s="251">
        <f t="shared" si="9"/>
        <v>80</v>
      </c>
      <c r="M28" s="252"/>
      <c r="N28" s="572"/>
      <c r="O28" s="572">
        <v>2</v>
      </c>
      <c r="P28" s="572">
        <v>4</v>
      </c>
      <c r="Q28" s="572"/>
      <c r="R28" s="253"/>
      <c r="S28" s="558"/>
      <c r="T28" s="558"/>
      <c r="U28" s="564">
        <v>321</v>
      </c>
      <c r="V28" s="189" t="str">
        <f>'Основні дані'!$B$1</f>
        <v>320321122М.оп.xls</v>
      </c>
      <c r="W28" s="378"/>
    </row>
    <row r="29" spans="1:23" s="155" customFormat="1" ht="55.5" x14ac:dyDescent="0.4">
      <c r="A29" s="573" t="s">
        <v>172</v>
      </c>
      <c r="B29" s="243" t="s">
        <v>213</v>
      </c>
      <c r="C29" s="563" t="s">
        <v>201</v>
      </c>
      <c r="D29" s="563"/>
      <c r="E29" s="563" t="s">
        <v>66</v>
      </c>
      <c r="F29" s="251">
        <f t="shared" si="7"/>
        <v>4</v>
      </c>
      <c r="G29" s="251">
        <f t="shared" si="8"/>
        <v>120</v>
      </c>
      <c r="H29" s="251">
        <v>40</v>
      </c>
      <c r="I29" s="364">
        <v>20</v>
      </c>
      <c r="J29" s="253">
        <v>20</v>
      </c>
      <c r="K29" s="253"/>
      <c r="L29" s="251">
        <f t="shared" si="9"/>
        <v>80</v>
      </c>
      <c r="M29" s="252"/>
      <c r="N29" s="572"/>
      <c r="O29" s="572">
        <v>2</v>
      </c>
      <c r="P29" s="572">
        <v>4</v>
      </c>
      <c r="Q29" s="572"/>
      <c r="R29" s="253"/>
      <c r="S29" s="558"/>
      <c r="T29" s="558"/>
      <c r="U29" s="564">
        <v>321</v>
      </c>
      <c r="V29" s="189" t="str">
        <f>'Основні дані'!$B$1</f>
        <v>320321122М.оп.xls</v>
      </c>
      <c r="W29" s="378"/>
    </row>
    <row r="30" spans="1:23" s="155" customFormat="1" ht="55.5" outlineLevel="1" x14ac:dyDescent="0.4">
      <c r="A30" s="300" t="s">
        <v>173</v>
      </c>
      <c r="B30" s="243" t="s">
        <v>214</v>
      </c>
      <c r="C30" s="575"/>
      <c r="D30" s="575" t="s">
        <v>154</v>
      </c>
      <c r="E30" s="575" t="s">
        <v>66</v>
      </c>
      <c r="F30" s="251">
        <f t="shared" si="7"/>
        <v>4</v>
      </c>
      <c r="G30" s="251">
        <f t="shared" si="8"/>
        <v>120</v>
      </c>
      <c r="H30" s="251">
        <v>12</v>
      </c>
      <c r="I30" s="364">
        <v>12</v>
      </c>
      <c r="J30" s="253"/>
      <c r="K30" s="572"/>
      <c r="L30" s="251">
        <f>IF(H30=I30+J30+K30,G30-H30,"!ОШИБКА!")</f>
        <v>108</v>
      </c>
      <c r="M30" s="576"/>
      <c r="N30" s="572"/>
      <c r="O30" s="572"/>
      <c r="P30" s="572"/>
      <c r="Q30" s="572">
        <v>1.2</v>
      </c>
      <c r="R30" s="572">
        <v>4</v>
      </c>
      <c r="S30" s="558"/>
      <c r="T30" s="558"/>
      <c r="U30" s="476">
        <v>321</v>
      </c>
      <c r="V30" s="189" t="str">
        <f>'Основні дані'!$B$1</f>
        <v>320321122М.оп.xls</v>
      </c>
      <c r="W30" s="378"/>
    </row>
    <row r="31" spans="1:23" s="155" customFormat="1" ht="55.5" outlineLevel="1" x14ac:dyDescent="0.4">
      <c r="A31" s="300" t="s">
        <v>174</v>
      </c>
      <c r="B31" s="243" t="s">
        <v>241</v>
      </c>
      <c r="C31" s="554"/>
      <c r="D31" s="554" t="s">
        <v>200</v>
      </c>
      <c r="E31" s="299"/>
      <c r="F31" s="557">
        <f t="shared" si="7"/>
        <v>4</v>
      </c>
      <c r="G31" s="557">
        <f t="shared" si="8"/>
        <v>120</v>
      </c>
      <c r="H31" s="557">
        <f>(M31*[1]Титул!BC$18)+(O31*[1]Титул!BD$18)+(Q31*[1]Титул!BE$18)+(S31*[1]Титул!BF$18)</f>
        <v>40</v>
      </c>
      <c r="I31" s="253"/>
      <c r="J31" s="253"/>
      <c r="K31" s="253">
        <v>40</v>
      </c>
      <c r="L31" s="557">
        <f>IF(H31=I31+J31+K31,G31-H31,"!ОШИБКА!")</f>
        <v>80</v>
      </c>
      <c r="M31" s="252">
        <v>2</v>
      </c>
      <c r="N31" s="253">
        <v>4</v>
      </c>
      <c r="O31" s="253"/>
      <c r="P31" s="253"/>
      <c r="Q31" s="253"/>
      <c r="R31" s="253"/>
      <c r="S31" s="558"/>
      <c r="T31" s="558"/>
      <c r="U31" s="474">
        <v>275</v>
      </c>
      <c r="V31" s="189" t="str">
        <f>'Основні дані'!$B$1</f>
        <v>320321122М.оп.xls</v>
      </c>
      <c r="W31" s="378"/>
    </row>
    <row r="32" spans="1:23" s="155" customFormat="1" ht="55.5" outlineLevel="1" x14ac:dyDescent="0.4">
      <c r="A32" s="300" t="s">
        <v>175</v>
      </c>
      <c r="B32" s="243" t="s">
        <v>276</v>
      </c>
      <c r="C32" s="554"/>
      <c r="D32" s="554" t="s">
        <v>201</v>
      </c>
      <c r="E32" s="269"/>
      <c r="F32" s="557">
        <f t="shared" si="7"/>
        <v>3</v>
      </c>
      <c r="G32" s="557">
        <f t="shared" si="8"/>
        <v>90</v>
      </c>
      <c r="H32" s="557">
        <f>(M32*[1]Титул!BC$18)+(O32*[1]Титул!BD$18)+(Q32*[1]Титул!BE$18)+(S32*[1]Титул!BF$18)</f>
        <v>40</v>
      </c>
      <c r="I32" s="364"/>
      <c r="J32" s="253"/>
      <c r="K32" s="253">
        <v>40</v>
      </c>
      <c r="L32" s="557">
        <f>IF(H32=I32+J32+K32,G32-H32,"!ОШИБКА!")</f>
        <v>50</v>
      </c>
      <c r="M32" s="255"/>
      <c r="N32" s="256"/>
      <c r="O32" s="256">
        <v>2</v>
      </c>
      <c r="P32" s="256">
        <v>3</v>
      </c>
      <c r="Q32" s="256"/>
      <c r="R32" s="256"/>
      <c r="S32" s="559"/>
      <c r="T32" s="559"/>
      <c r="U32" s="474">
        <v>275</v>
      </c>
      <c r="V32" s="189" t="str">
        <f>'Основні дані'!$B$1</f>
        <v>320321122М.оп.xls</v>
      </c>
      <c r="W32" s="378"/>
    </row>
    <row r="33" spans="1:23" s="155" customFormat="1" ht="56.25" outlineLevel="1" thickBot="1" x14ac:dyDescent="0.45">
      <c r="A33" s="300" t="s">
        <v>176</v>
      </c>
      <c r="B33" s="243" t="s">
        <v>242</v>
      </c>
      <c r="C33" s="555" t="s">
        <v>154</v>
      </c>
      <c r="D33" s="555"/>
      <c r="E33" s="270"/>
      <c r="F33" s="557">
        <f t="shared" si="7"/>
        <v>3</v>
      </c>
      <c r="G33" s="557">
        <f t="shared" si="8"/>
        <v>90</v>
      </c>
      <c r="H33" s="557">
        <f>(M33*[1]Титул!BC$18)+(O33*[1]Титул!BD$18)+(Q33*[1]Титул!BE$18)+(S33*[1]Титул!BF$18)</f>
        <v>20</v>
      </c>
      <c r="I33" s="364"/>
      <c r="J33" s="253"/>
      <c r="K33" s="253">
        <v>20</v>
      </c>
      <c r="L33" s="557">
        <f>IF(H33=I33+J33+K33,G33-H33,"!ОШИБКА!")</f>
        <v>70</v>
      </c>
      <c r="M33" s="252"/>
      <c r="N33" s="253"/>
      <c r="O33" s="253"/>
      <c r="P33" s="253"/>
      <c r="Q33" s="253">
        <v>2</v>
      </c>
      <c r="R33" s="253">
        <v>3</v>
      </c>
      <c r="S33" s="558"/>
      <c r="T33" s="558"/>
      <c r="U33" s="474">
        <v>275</v>
      </c>
      <c r="V33" s="189" t="str">
        <f>'Основні дані'!$B$1</f>
        <v>320321122М.оп.xls</v>
      </c>
      <c r="W33" s="378"/>
    </row>
    <row r="34" spans="1:23" s="155" customFormat="1" ht="61.5" hidden="1" customHeight="1" outlineLevel="1" x14ac:dyDescent="0.4">
      <c r="A34" s="300"/>
      <c r="B34" s="243"/>
      <c r="C34" s="555"/>
      <c r="D34" s="555"/>
      <c r="E34" s="270"/>
      <c r="F34" s="557"/>
      <c r="G34" s="557"/>
      <c r="H34" s="557"/>
      <c r="I34" s="364"/>
      <c r="J34" s="253"/>
      <c r="K34" s="253"/>
      <c r="L34" s="557"/>
      <c r="M34" s="252"/>
      <c r="N34" s="253"/>
      <c r="O34" s="253"/>
      <c r="P34" s="253"/>
      <c r="Q34" s="253"/>
      <c r="R34" s="253"/>
      <c r="S34" s="558"/>
      <c r="T34" s="558"/>
      <c r="U34" s="474"/>
      <c r="V34" s="189" t="str">
        <f>'Основні дані'!$B$1</f>
        <v>320321122М.оп.xls</v>
      </c>
      <c r="W34" s="378"/>
    </row>
    <row r="35" spans="1:23" s="155" customFormat="1" ht="27.75" hidden="1" customHeight="1" outlineLevel="1" x14ac:dyDescent="0.4">
      <c r="A35" s="300" t="s">
        <v>177</v>
      </c>
      <c r="B35" s="243"/>
      <c r="C35" s="270"/>
      <c r="D35" s="270"/>
      <c r="E35" s="270"/>
      <c r="F35" s="251">
        <f t="shared" ref="F35:F42" si="10">N35+P35+R35+T35</f>
        <v>0</v>
      </c>
      <c r="G35" s="251">
        <f t="shared" si="3"/>
        <v>0</v>
      </c>
      <c r="H35" s="251">
        <f>(M35*[1]Титул!BC$18)+(O35*[1]Титул!BD$18)+(Q35*[1]Титул!BE$18)+(S35*[1]Титул!BF$18)</f>
        <v>0</v>
      </c>
      <c r="I35" s="364"/>
      <c r="J35" s="253"/>
      <c r="K35" s="253"/>
      <c r="L35" s="251">
        <f t="shared" si="9"/>
        <v>0</v>
      </c>
      <c r="M35" s="252"/>
      <c r="N35" s="253"/>
      <c r="O35" s="253"/>
      <c r="P35" s="253"/>
      <c r="Q35" s="253"/>
      <c r="R35" s="253"/>
      <c r="S35" s="493"/>
      <c r="T35" s="493"/>
      <c r="U35" s="476"/>
      <c r="V35" s="189" t="str">
        <f>'Основні дані'!$B$1</f>
        <v>320321122М.оп.xls</v>
      </c>
      <c r="W35" s="378"/>
    </row>
    <row r="36" spans="1:23" s="155" customFormat="1" ht="27.75" hidden="1" customHeight="1" outlineLevel="1" x14ac:dyDescent="0.4">
      <c r="A36" s="300" t="s">
        <v>178</v>
      </c>
      <c r="B36" s="243"/>
      <c r="C36" s="270"/>
      <c r="D36" s="270"/>
      <c r="E36" s="270"/>
      <c r="F36" s="251">
        <f t="shared" si="10"/>
        <v>0</v>
      </c>
      <c r="G36" s="251">
        <f t="shared" si="3"/>
        <v>0</v>
      </c>
      <c r="H36" s="251">
        <f>(M36*[1]Титул!BC$18)+(O36*[1]Титул!BD$18)+(Q36*[1]Титул!BE$18)+(S36*[1]Титул!BF$18)</f>
        <v>0</v>
      </c>
      <c r="I36" s="364"/>
      <c r="J36" s="253"/>
      <c r="K36" s="253"/>
      <c r="L36" s="251">
        <f t="shared" si="9"/>
        <v>0</v>
      </c>
      <c r="M36" s="252"/>
      <c r="N36" s="253"/>
      <c r="O36" s="253"/>
      <c r="P36" s="253"/>
      <c r="Q36" s="253"/>
      <c r="R36" s="253"/>
      <c r="S36" s="493"/>
      <c r="T36" s="493"/>
      <c r="U36" s="476"/>
      <c r="V36" s="189" t="str">
        <f>'Основні дані'!$B$1</f>
        <v>320321122М.оп.xls</v>
      </c>
      <c r="W36" s="378"/>
    </row>
    <row r="37" spans="1:23" s="155" customFormat="1" ht="27.75" hidden="1" customHeight="1" outlineLevel="1" x14ac:dyDescent="0.4">
      <c r="A37" s="300" t="s">
        <v>179</v>
      </c>
      <c r="B37" s="243"/>
      <c r="C37" s="270"/>
      <c r="D37" s="270"/>
      <c r="E37" s="270"/>
      <c r="F37" s="251">
        <f t="shared" si="10"/>
        <v>0</v>
      </c>
      <c r="G37" s="251">
        <f t="shared" si="3"/>
        <v>0</v>
      </c>
      <c r="H37" s="251">
        <f>(M37*[1]Титул!BC$18)+(O37*[1]Титул!BD$18)+(Q37*[1]Титул!BE$18)+(S37*[1]Титул!BF$18)</f>
        <v>0</v>
      </c>
      <c r="I37" s="364"/>
      <c r="J37" s="253"/>
      <c r="K37" s="253"/>
      <c r="L37" s="251">
        <f t="shared" si="9"/>
        <v>0</v>
      </c>
      <c r="M37" s="252"/>
      <c r="N37" s="253"/>
      <c r="O37" s="253"/>
      <c r="P37" s="253"/>
      <c r="Q37" s="253"/>
      <c r="R37" s="253"/>
      <c r="S37" s="493"/>
      <c r="T37" s="493"/>
      <c r="U37" s="476"/>
      <c r="V37" s="189" t="str">
        <f>'Основні дані'!$B$1</f>
        <v>320321122М.оп.xls</v>
      </c>
      <c r="W37" s="378"/>
    </row>
    <row r="38" spans="1:23" s="155" customFormat="1" ht="27.75" hidden="1" customHeight="1" outlineLevel="1" x14ac:dyDescent="0.4">
      <c r="A38" s="300" t="s">
        <v>180</v>
      </c>
      <c r="B38" s="243"/>
      <c r="C38" s="270"/>
      <c r="D38" s="270"/>
      <c r="E38" s="270"/>
      <c r="F38" s="251">
        <f t="shared" si="10"/>
        <v>0</v>
      </c>
      <c r="G38" s="251">
        <f t="shared" si="3"/>
        <v>0</v>
      </c>
      <c r="H38" s="251">
        <f>(M38*[1]Титул!BC$18)+(O38*[1]Титул!BD$18)+(Q38*[1]Титул!BE$18)+(S38*[1]Титул!BF$18)</f>
        <v>0</v>
      </c>
      <c r="I38" s="364"/>
      <c r="J38" s="253"/>
      <c r="K38" s="253"/>
      <c r="L38" s="251">
        <f t="shared" si="9"/>
        <v>0</v>
      </c>
      <c r="M38" s="252"/>
      <c r="N38" s="253"/>
      <c r="O38" s="253"/>
      <c r="P38" s="253"/>
      <c r="Q38" s="253"/>
      <c r="R38" s="253"/>
      <c r="S38" s="493"/>
      <c r="T38" s="493"/>
      <c r="U38" s="476"/>
      <c r="V38" s="189" t="str">
        <f>'Основні дані'!$B$1</f>
        <v>320321122М.оп.xls</v>
      </c>
      <c r="W38" s="378"/>
    </row>
    <row r="39" spans="1:23" s="155" customFormat="1" ht="27.75" hidden="1" customHeight="1" outlineLevel="1" x14ac:dyDescent="0.4">
      <c r="A39" s="300" t="s">
        <v>181</v>
      </c>
      <c r="B39" s="243"/>
      <c r="C39" s="270"/>
      <c r="D39" s="270"/>
      <c r="E39" s="270"/>
      <c r="F39" s="251">
        <f t="shared" si="10"/>
        <v>0</v>
      </c>
      <c r="G39" s="251">
        <f t="shared" si="3"/>
        <v>0</v>
      </c>
      <c r="H39" s="251">
        <f>(M39*[1]Титул!BC$18)+(O39*[1]Титул!BD$18)+(Q39*[1]Титул!BE$18)+(S39*[1]Титул!BF$18)</f>
        <v>0</v>
      </c>
      <c r="I39" s="364"/>
      <c r="J39" s="253"/>
      <c r="K39" s="253"/>
      <c r="L39" s="251">
        <f t="shared" si="9"/>
        <v>0</v>
      </c>
      <c r="M39" s="252"/>
      <c r="N39" s="253"/>
      <c r="O39" s="253"/>
      <c r="P39" s="253"/>
      <c r="Q39" s="253"/>
      <c r="R39" s="253"/>
      <c r="S39" s="493"/>
      <c r="T39" s="493"/>
      <c r="U39" s="476"/>
      <c r="V39" s="189" t="str">
        <f>'Основні дані'!$B$1</f>
        <v>320321122М.оп.xls</v>
      </c>
      <c r="W39" s="378"/>
    </row>
    <row r="40" spans="1:23" s="155" customFormat="1" ht="27.75" hidden="1" customHeight="1" outlineLevel="1" x14ac:dyDescent="0.4">
      <c r="A40" s="300" t="s">
        <v>182</v>
      </c>
      <c r="B40" s="243"/>
      <c r="C40" s="270"/>
      <c r="D40" s="270"/>
      <c r="E40" s="270"/>
      <c r="F40" s="251">
        <f t="shared" si="10"/>
        <v>0</v>
      </c>
      <c r="G40" s="251">
        <f t="shared" si="3"/>
        <v>0</v>
      </c>
      <c r="H40" s="251">
        <f>(M40*[1]Титул!BC$18)+(O40*[1]Титул!BD$18)+(Q40*[1]Титул!BE$18)+(S40*[1]Титул!BF$18)</f>
        <v>0</v>
      </c>
      <c r="I40" s="364"/>
      <c r="J40" s="253"/>
      <c r="K40" s="253"/>
      <c r="L40" s="251">
        <f t="shared" si="9"/>
        <v>0</v>
      </c>
      <c r="M40" s="252"/>
      <c r="N40" s="253"/>
      <c r="O40" s="253"/>
      <c r="P40" s="253"/>
      <c r="Q40" s="253"/>
      <c r="R40" s="253"/>
      <c r="S40" s="493"/>
      <c r="T40" s="493"/>
      <c r="U40" s="476"/>
      <c r="V40" s="189" t="str">
        <f>'Основні дані'!$B$1</f>
        <v>320321122М.оп.xls</v>
      </c>
      <c r="W40" s="378"/>
    </row>
    <row r="41" spans="1:23" s="155" customFormat="1" ht="27.75" hidden="1" customHeight="1" outlineLevel="1" x14ac:dyDescent="0.4">
      <c r="A41" s="300" t="s">
        <v>183</v>
      </c>
      <c r="B41" s="243"/>
      <c r="C41" s="270"/>
      <c r="D41" s="270"/>
      <c r="E41" s="270"/>
      <c r="F41" s="251">
        <f t="shared" si="10"/>
        <v>0</v>
      </c>
      <c r="G41" s="251">
        <f t="shared" si="3"/>
        <v>0</v>
      </c>
      <c r="H41" s="251">
        <f>(M41*[1]Титул!BC$18)+(O41*[1]Титул!BD$18)+(Q41*[1]Титул!BE$18)+(S41*[1]Титул!BF$18)</f>
        <v>0</v>
      </c>
      <c r="I41" s="364"/>
      <c r="J41" s="253"/>
      <c r="K41" s="253"/>
      <c r="L41" s="251">
        <f t="shared" si="9"/>
        <v>0</v>
      </c>
      <c r="M41" s="252"/>
      <c r="N41" s="253"/>
      <c r="O41" s="253"/>
      <c r="P41" s="253"/>
      <c r="Q41" s="253"/>
      <c r="R41" s="253"/>
      <c r="S41" s="493"/>
      <c r="T41" s="493"/>
      <c r="U41" s="476"/>
      <c r="V41" s="189" t="str">
        <f>'Основні дані'!$B$1</f>
        <v>320321122М.оп.xls</v>
      </c>
      <c r="W41" s="378"/>
    </row>
    <row r="42" spans="1:23" s="155" customFormat="1" ht="28.5" hidden="1" customHeight="1" outlineLevel="1" thickBot="1" x14ac:dyDescent="0.45">
      <c r="A42" s="300" t="s">
        <v>184</v>
      </c>
      <c r="B42" s="243"/>
      <c r="C42" s="270"/>
      <c r="D42" s="270"/>
      <c r="E42" s="270"/>
      <c r="F42" s="251">
        <f t="shared" si="10"/>
        <v>0</v>
      </c>
      <c r="G42" s="251">
        <f t="shared" si="3"/>
        <v>0</v>
      </c>
      <c r="H42" s="251">
        <f>(M42*[1]Титул!BC$18)+(O42*[1]Титул!BD$18)+(Q42*[1]Титул!BE$18)+(S42*[1]Титул!BF$18)</f>
        <v>0</v>
      </c>
      <c r="I42" s="364"/>
      <c r="J42" s="253"/>
      <c r="K42" s="253"/>
      <c r="L42" s="251">
        <f t="shared" si="9"/>
        <v>0</v>
      </c>
      <c r="M42" s="252"/>
      <c r="N42" s="253"/>
      <c r="O42" s="253"/>
      <c r="P42" s="253"/>
      <c r="Q42" s="253"/>
      <c r="R42" s="253"/>
      <c r="S42" s="493"/>
      <c r="T42" s="493"/>
      <c r="U42" s="476"/>
      <c r="V42" s="189" t="str">
        <f>'Основні дані'!$B$1</f>
        <v>320321122М.оп.xls</v>
      </c>
      <c r="W42" s="378"/>
    </row>
    <row r="43" spans="1:23" s="155" customFormat="1" ht="30.75" hidden="1" customHeight="1" thickBot="1" x14ac:dyDescent="0.45">
      <c r="A43" s="469"/>
      <c r="B43" s="244"/>
      <c r="C43" s="271"/>
      <c r="D43" s="271"/>
      <c r="E43" s="293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189" t="str">
        <f>'Основні дані'!$B$1</f>
        <v>320321122М.оп.xls</v>
      </c>
    </row>
    <row r="44" spans="1:23" s="155" customFormat="1" ht="65.25" hidden="1" customHeight="1" x14ac:dyDescent="0.4">
      <c r="A44" s="300"/>
      <c r="B44" s="561"/>
      <c r="C44" s="554"/>
      <c r="D44" s="554"/>
      <c r="E44" s="299"/>
      <c r="F44" s="557"/>
      <c r="G44" s="557"/>
      <c r="H44" s="557"/>
      <c r="I44" s="253"/>
      <c r="J44" s="253"/>
      <c r="K44" s="253"/>
      <c r="L44" s="557"/>
      <c r="M44" s="252"/>
      <c r="N44" s="253"/>
      <c r="O44" s="253"/>
      <c r="P44" s="253"/>
      <c r="Q44" s="253"/>
      <c r="R44" s="253"/>
      <c r="S44" s="558"/>
      <c r="T44" s="558"/>
      <c r="U44" s="474"/>
      <c r="V44" s="189" t="str">
        <f>'Основні дані'!$B$1</f>
        <v>320321122М.оп.xls</v>
      </c>
      <c r="W44" s="378"/>
    </row>
    <row r="45" spans="1:23" s="155" customFormat="1" ht="27.75" hidden="1" customHeight="1" thickBot="1" x14ac:dyDescent="0.45">
      <c r="A45" s="300"/>
      <c r="B45" s="562"/>
      <c r="C45" s="554"/>
      <c r="D45" s="554"/>
      <c r="E45" s="269"/>
      <c r="F45" s="557"/>
      <c r="G45" s="557"/>
      <c r="H45" s="557"/>
      <c r="I45" s="364"/>
      <c r="J45" s="253"/>
      <c r="K45" s="253"/>
      <c r="L45" s="557"/>
      <c r="M45" s="255"/>
      <c r="N45" s="256"/>
      <c r="O45" s="256"/>
      <c r="P45" s="256"/>
      <c r="Q45" s="256"/>
      <c r="R45" s="256"/>
      <c r="S45" s="559"/>
      <c r="T45" s="559"/>
      <c r="U45" s="474"/>
      <c r="V45" s="189" t="str">
        <f>'Основні дані'!$B$1</f>
        <v>320321122М.оп.xls</v>
      </c>
      <c r="W45" s="378"/>
    </row>
    <row r="46" spans="1:23" s="155" customFormat="1" ht="30.75" thickBot="1" x14ac:dyDescent="0.45">
      <c r="A46" s="244" t="s">
        <v>228</v>
      </c>
      <c r="B46" s="244" t="s">
        <v>229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189" t="str">
        <f>'Основні дані'!$B$1</f>
        <v>320321122М.оп.xls</v>
      </c>
      <c r="W46" s="378"/>
    </row>
    <row r="47" spans="1:23" s="155" customFormat="1" ht="56.25" thickBot="1" x14ac:dyDescent="0.45">
      <c r="A47" s="603" t="s">
        <v>240</v>
      </c>
      <c r="B47" s="604" t="s">
        <v>272</v>
      </c>
      <c r="C47" s="605"/>
      <c r="D47" s="605"/>
      <c r="E47" s="605"/>
      <c r="F47" s="606">
        <f>F48</f>
        <v>23</v>
      </c>
      <c r="G47" s="606">
        <f t="shared" ref="G47:T47" si="11">G48</f>
        <v>690</v>
      </c>
      <c r="H47" s="606">
        <f t="shared" si="11"/>
        <v>404</v>
      </c>
      <c r="I47" s="606">
        <f t="shared" si="11"/>
        <v>208</v>
      </c>
      <c r="J47" s="606">
        <f t="shared" si="11"/>
        <v>156</v>
      </c>
      <c r="K47" s="606">
        <f t="shared" si="11"/>
        <v>40</v>
      </c>
      <c r="L47" s="606">
        <f t="shared" si="11"/>
        <v>286</v>
      </c>
      <c r="M47" s="606">
        <f t="shared" si="11"/>
        <v>8</v>
      </c>
      <c r="N47" s="606">
        <f t="shared" si="11"/>
        <v>9</v>
      </c>
      <c r="O47" s="606">
        <f t="shared" si="11"/>
        <v>8</v>
      </c>
      <c r="P47" s="606">
        <f t="shared" si="11"/>
        <v>8</v>
      </c>
      <c r="Q47" s="606">
        <f t="shared" si="11"/>
        <v>8.4</v>
      </c>
      <c r="R47" s="606">
        <f t="shared" si="11"/>
        <v>6</v>
      </c>
      <c r="S47" s="606">
        <f t="shared" si="11"/>
        <v>0</v>
      </c>
      <c r="T47" s="606">
        <f t="shared" si="11"/>
        <v>0</v>
      </c>
      <c r="U47" s="607"/>
      <c r="V47" s="189"/>
      <c r="W47" s="378"/>
    </row>
    <row r="48" spans="1:23" s="155" customFormat="1" ht="72" customHeight="1" thickBot="1" x14ac:dyDescent="0.45">
      <c r="A48" s="244" t="s">
        <v>273</v>
      </c>
      <c r="B48" s="244" t="s">
        <v>238</v>
      </c>
      <c r="C48" s="271"/>
      <c r="D48" s="271"/>
      <c r="E48" s="293"/>
      <c r="F48" s="258">
        <f t="shared" ref="F48:K48" si="12">SUM(F49:F54)</f>
        <v>23</v>
      </c>
      <c r="G48" s="258">
        <f t="shared" si="12"/>
        <v>690</v>
      </c>
      <c r="H48" s="258">
        <f t="shared" si="12"/>
        <v>404</v>
      </c>
      <c r="I48" s="258">
        <f t="shared" si="12"/>
        <v>208</v>
      </c>
      <c r="J48" s="258">
        <f t="shared" si="12"/>
        <v>156</v>
      </c>
      <c r="K48" s="258">
        <f t="shared" si="12"/>
        <v>40</v>
      </c>
      <c r="L48" s="258">
        <f t="shared" ref="L48:L65" si="13">IF(H48=I48+J48+K48,G48-H48,"!ОШИБКА!")</f>
        <v>286</v>
      </c>
      <c r="M48" s="258">
        <f t="shared" ref="M48:R48" si="14">SUM(M49:M54)</f>
        <v>8</v>
      </c>
      <c r="N48" s="258">
        <f t="shared" si="14"/>
        <v>9</v>
      </c>
      <c r="O48" s="258">
        <f t="shared" si="14"/>
        <v>8</v>
      </c>
      <c r="P48" s="258">
        <f t="shared" si="14"/>
        <v>8</v>
      </c>
      <c r="Q48" s="258">
        <f t="shared" si="14"/>
        <v>8.4</v>
      </c>
      <c r="R48" s="258">
        <f t="shared" si="14"/>
        <v>6</v>
      </c>
      <c r="S48" s="258"/>
      <c r="T48" s="258"/>
      <c r="U48" s="258"/>
      <c r="V48" s="189" t="str">
        <f>'Основні дані'!$B$1</f>
        <v>320321122М.оп.xls</v>
      </c>
      <c r="W48" s="379"/>
    </row>
    <row r="49" spans="1:23" s="155" customFormat="1" ht="36" customHeight="1" thickBot="1" x14ac:dyDescent="0.45">
      <c r="A49" s="573" t="s">
        <v>244</v>
      </c>
      <c r="B49" s="243" t="s">
        <v>215</v>
      </c>
      <c r="C49" s="565"/>
      <c r="D49" s="565" t="s">
        <v>200</v>
      </c>
      <c r="E49" s="566" t="s">
        <v>66</v>
      </c>
      <c r="F49" s="251">
        <f t="shared" ref="F49:F54" si="15">N49+P49+R49+T49</f>
        <v>4</v>
      </c>
      <c r="G49" s="251">
        <f t="shared" ref="G49:G54" si="16">F49*30</f>
        <v>120</v>
      </c>
      <c r="H49" s="251">
        <f>(M49*[2]Титул!BC$18)+(O49*[2]Титул!BD$18)+(Q49*[2]Титул!BE$18)+(S49*[2]Титул!BF$18)</f>
        <v>80</v>
      </c>
      <c r="I49" s="567">
        <v>40</v>
      </c>
      <c r="J49" s="568"/>
      <c r="K49" s="568">
        <v>40</v>
      </c>
      <c r="L49" s="251">
        <f t="shared" si="13"/>
        <v>40</v>
      </c>
      <c r="M49" s="252">
        <v>4</v>
      </c>
      <c r="N49" s="572">
        <v>4</v>
      </c>
      <c r="O49" s="572"/>
      <c r="P49" s="572"/>
      <c r="Q49" s="572"/>
      <c r="R49" s="253"/>
      <c r="S49" s="258"/>
      <c r="T49" s="258"/>
      <c r="U49" s="564">
        <v>321</v>
      </c>
      <c r="V49" s="189" t="str">
        <f>'[3]Основні дані'!$B$1</f>
        <v>320321121121.01М.оп.xls</v>
      </c>
      <c r="W49" s="379"/>
    </row>
    <row r="50" spans="1:23" s="155" customFormat="1" ht="58.5" customHeight="1" thickBot="1" x14ac:dyDescent="0.45">
      <c r="A50" s="573" t="s">
        <v>245</v>
      </c>
      <c r="B50" s="243" t="s">
        <v>216</v>
      </c>
      <c r="C50" s="565" t="s">
        <v>200</v>
      </c>
      <c r="D50" s="565"/>
      <c r="E50" s="565" t="s">
        <v>66</v>
      </c>
      <c r="F50" s="251">
        <f t="shared" si="15"/>
        <v>5</v>
      </c>
      <c r="G50" s="251">
        <f t="shared" si="16"/>
        <v>150</v>
      </c>
      <c r="H50" s="251">
        <f>(M50*[2]Титул!BC$18)+(O50*[2]Титул!BD$18)+(Q50*[2]Титул!BE$18)+(S50*[2]Титул!BF$18)</f>
        <v>80</v>
      </c>
      <c r="I50" s="364">
        <v>40</v>
      </c>
      <c r="J50" s="253">
        <v>40</v>
      </c>
      <c r="K50" s="253"/>
      <c r="L50" s="251">
        <f t="shared" si="13"/>
        <v>70</v>
      </c>
      <c r="M50" s="255">
        <v>4</v>
      </c>
      <c r="N50" s="574">
        <v>5</v>
      </c>
      <c r="O50" s="574"/>
      <c r="P50" s="574"/>
      <c r="Q50" s="574"/>
      <c r="R50" s="256"/>
      <c r="S50" s="258"/>
      <c r="T50" s="258"/>
      <c r="U50" s="564">
        <v>321</v>
      </c>
      <c r="V50" s="189" t="str">
        <f>'[3]Основні дані'!$B$1</f>
        <v>320321121121.01М.оп.xls</v>
      </c>
      <c r="W50" s="379"/>
    </row>
    <row r="51" spans="1:23" s="155" customFormat="1" ht="56.25" customHeight="1" thickBot="1" x14ac:dyDescent="0.45">
      <c r="A51" s="573" t="s">
        <v>246</v>
      </c>
      <c r="B51" s="243" t="s">
        <v>217</v>
      </c>
      <c r="C51" s="563" t="s">
        <v>201</v>
      </c>
      <c r="D51" s="563"/>
      <c r="E51" s="563" t="s">
        <v>66</v>
      </c>
      <c r="F51" s="251">
        <f t="shared" si="15"/>
        <v>4</v>
      </c>
      <c r="G51" s="251">
        <f t="shared" si="16"/>
        <v>120</v>
      </c>
      <c r="H51" s="251">
        <f>(M51*[2]Титул!BC$18)+(O51*[2]Титул!BD$18)+(Q51*[2]Титул!BE$18)+(S51*[2]Титул!BF$18)</f>
        <v>80</v>
      </c>
      <c r="I51" s="577">
        <v>40</v>
      </c>
      <c r="J51" s="572">
        <v>40</v>
      </c>
      <c r="K51" s="572"/>
      <c r="L51" s="251">
        <f t="shared" si="13"/>
        <v>40</v>
      </c>
      <c r="M51" s="252"/>
      <c r="N51" s="572"/>
      <c r="O51" s="572">
        <v>4</v>
      </c>
      <c r="P51" s="572">
        <v>4</v>
      </c>
      <c r="Q51" s="572"/>
      <c r="R51" s="253"/>
      <c r="S51" s="258"/>
      <c r="T51" s="258"/>
      <c r="U51" s="564">
        <v>321</v>
      </c>
      <c r="V51" s="189" t="str">
        <f>'[3]Основні дані'!$B$1</f>
        <v>320321121121.01М.оп.xls</v>
      </c>
      <c r="W51" s="379"/>
    </row>
    <row r="52" spans="1:23" s="155" customFormat="1" ht="34.5" customHeight="1" thickBot="1" x14ac:dyDescent="0.45">
      <c r="A52" s="573" t="s">
        <v>247</v>
      </c>
      <c r="B52" s="243" t="s">
        <v>218</v>
      </c>
      <c r="C52" s="563"/>
      <c r="D52" s="563" t="s">
        <v>201</v>
      </c>
      <c r="E52" s="563" t="s">
        <v>66</v>
      </c>
      <c r="F52" s="251">
        <f t="shared" si="15"/>
        <v>4</v>
      </c>
      <c r="G52" s="251">
        <f t="shared" si="16"/>
        <v>120</v>
      </c>
      <c r="H52" s="251">
        <f>(M52*[2]Титул!BC$18)+(O52*[2]Титул!BD$18)+(Q52*[2]Титул!BE$18)+(S52*[2]Титул!BF$18)</f>
        <v>80</v>
      </c>
      <c r="I52" s="545">
        <v>40</v>
      </c>
      <c r="J52" s="546">
        <v>40</v>
      </c>
      <c r="K52" s="546"/>
      <c r="L52" s="251">
        <f t="shared" si="13"/>
        <v>40</v>
      </c>
      <c r="M52" s="252"/>
      <c r="N52" s="572"/>
      <c r="O52" s="572">
        <v>4</v>
      </c>
      <c r="P52" s="572">
        <v>4</v>
      </c>
      <c r="Q52" s="572"/>
      <c r="R52" s="253"/>
      <c r="S52" s="258"/>
      <c r="T52" s="258"/>
      <c r="U52" s="564">
        <v>321</v>
      </c>
      <c r="V52" s="189" t="str">
        <f>'[3]Основні дані'!$B$1</f>
        <v>320321121121.01М.оп.xls</v>
      </c>
      <c r="W52" s="379"/>
    </row>
    <row r="53" spans="1:23" s="155" customFormat="1" ht="30" customHeight="1" thickBot="1" x14ac:dyDescent="0.45">
      <c r="A53" s="573" t="s">
        <v>248</v>
      </c>
      <c r="B53" s="243" t="s">
        <v>219</v>
      </c>
      <c r="C53" s="563" t="s">
        <v>154</v>
      </c>
      <c r="D53" s="563"/>
      <c r="E53" s="563" t="s">
        <v>66</v>
      </c>
      <c r="F53" s="251">
        <f t="shared" si="15"/>
        <v>3</v>
      </c>
      <c r="G53" s="251">
        <f t="shared" si="16"/>
        <v>90</v>
      </c>
      <c r="H53" s="251">
        <v>48</v>
      </c>
      <c r="I53" s="364">
        <v>30</v>
      </c>
      <c r="J53" s="253">
        <v>18</v>
      </c>
      <c r="K53" s="253"/>
      <c r="L53" s="251">
        <f t="shared" si="13"/>
        <v>42</v>
      </c>
      <c r="M53" s="252"/>
      <c r="N53" s="572"/>
      <c r="O53" s="572"/>
      <c r="P53" s="572"/>
      <c r="Q53" s="572">
        <v>4.8</v>
      </c>
      <c r="R53" s="253">
        <v>3</v>
      </c>
      <c r="S53" s="258"/>
      <c r="T53" s="258"/>
      <c r="U53" s="564">
        <v>321</v>
      </c>
      <c r="V53" s="189" t="str">
        <f>'[3]Основні дані'!$B$1</f>
        <v>320321121121.01М.оп.xls</v>
      </c>
      <c r="W53" s="379"/>
    </row>
    <row r="54" spans="1:23" s="155" customFormat="1" ht="28.5" outlineLevel="1" thickBot="1" x14ac:dyDescent="0.45">
      <c r="A54" s="573" t="s">
        <v>249</v>
      </c>
      <c r="B54" s="243" t="s">
        <v>220</v>
      </c>
      <c r="C54" s="563" t="s">
        <v>154</v>
      </c>
      <c r="D54" s="563"/>
      <c r="E54" s="563" t="s">
        <v>66</v>
      </c>
      <c r="F54" s="251">
        <f t="shared" si="15"/>
        <v>3</v>
      </c>
      <c r="G54" s="251">
        <f t="shared" si="16"/>
        <v>90</v>
      </c>
      <c r="H54" s="251">
        <v>36</v>
      </c>
      <c r="I54" s="470">
        <v>18</v>
      </c>
      <c r="J54" s="471">
        <v>18</v>
      </c>
      <c r="K54" s="471"/>
      <c r="L54" s="251">
        <f t="shared" si="13"/>
        <v>54</v>
      </c>
      <c r="M54" s="252"/>
      <c r="N54" s="572"/>
      <c r="O54" s="572"/>
      <c r="P54" s="572"/>
      <c r="Q54" s="572">
        <v>3.6</v>
      </c>
      <c r="R54" s="253">
        <v>3</v>
      </c>
      <c r="S54" s="258"/>
      <c r="T54" s="258"/>
      <c r="U54" s="640">
        <v>321</v>
      </c>
      <c r="V54" s="189" t="str">
        <f>'Основні дані'!$B$1</f>
        <v>320321122М.оп.xls</v>
      </c>
      <c r="W54" s="379"/>
    </row>
    <row r="55" spans="1:23" s="155" customFormat="1" ht="28.5" outlineLevel="1" thickBot="1" x14ac:dyDescent="0.45">
      <c r="A55" s="389"/>
      <c r="B55" s="387" t="s">
        <v>33</v>
      </c>
      <c r="C55" s="387"/>
      <c r="D55" s="595"/>
      <c r="E55" s="387"/>
      <c r="F55" s="596">
        <f>N55+P55+R55+T55</f>
        <v>9</v>
      </c>
      <c r="G55" s="596">
        <f>F55*30</f>
        <v>270</v>
      </c>
      <c r="H55" s="596"/>
      <c r="I55" s="596"/>
      <c r="J55" s="596"/>
      <c r="K55" s="596"/>
      <c r="L55" s="596">
        <f>IF(H55=I55+J55+K55,G55-H55,"!ОШИБКА!")</f>
        <v>270</v>
      </c>
      <c r="M55" s="596"/>
      <c r="N55" s="596">
        <v>3</v>
      </c>
      <c r="O55" s="596"/>
      <c r="P55" s="596">
        <v>3</v>
      </c>
      <c r="Q55" s="596"/>
      <c r="R55" s="596">
        <v>3</v>
      </c>
      <c r="S55" s="258"/>
      <c r="T55" s="258"/>
      <c r="U55" s="642"/>
      <c r="V55" s="189"/>
      <c r="W55" s="379"/>
    </row>
    <row r="56" spans="1:23" s="155" customFormat="1" outlineLevel="1" thickBot="1" x14ac:dyDescent="0.45">
      <c r="A56" s="389"/>
      <c r="B56" s="442" t="s">
        <v>275</v>
      </c>
      <c r="C56" s="390"/>
      <c r="D56" s="390" t="s">
        <v>204</v>
      </c>
      <c r="E56" s="391"/>
      <c r="F56" s="254">
        <f>N56+P56+R56+T56</f>
        <v>9</v>
      </c>
      <c r="G56" s="254">
        <f>F56*30</f>
        <v>270</v>
      </c>
      <c r="H56" s="254"/>
      <c r="I56" s="392"/>
      <c r="J56" s="393"/>
      <c r="K56" s="394"/>
      <c r="L56" s="254">
        <f>IF(H56=I56+J56+K56,G56-H56,"!ОШИБКА!")</f>
        <v>270</v>
      </c>
      <c r="M56" s="395"/>
      <c r="N56" s="396">
        <v>3</v>
      </c>
      <c r="O56" s="396"/>
      <c r="P56" s="396">
        <v>3</v>
      </c>
      <c r="Q56" s="396"/>
      <c r="R56" s="396">
        <v>3</v>
      </c>
      <c r="S56" s="497"/>
      <c r="T56" s="497"/>
      <c r="U56" s="477"/>
      <c r="V56" s="189"/>
      <c r="W56" s="379"/>
    </row>
    <row r="57" spans="1:23" s="155" customFormat="1" ht="28.5" outlineLevel="1" thickBot="1" x14ac:dyDescent="0.45">
      <c r="A57" s="375"/>
      <c r="B57" s="548" t="s">
        <v>203</v>
      </c>
      <c r="C57" s="437"/>
      <c r="D57" s="547" t="s">
        <v>204</v>
      </c>
      <c r="E57" s="376"/>
      <c r="F57" s="550">
        <f>N57+P57+R57</f>
        <v>7</v>
      </c>
      <c r="G57" s="550">
        <f>F57*30</f>
        <v>210</v>
      </c>
      <c r="H57" s="552">
        <f>(M57*[1]Титул!BC$18)+(O57*[1]Титул!BD$18)+(Q57*[1]Титул!BE$18)+(S57*[1]Титул!BF$18)</f>
        <v>0</v>
      </c>
      <c r="I57" s="551"/>
      <c r="J57" s="551"/>
      <c r="K57" s="551"/>
      <c r="L57" s="553">
        <f>IF(H57=I57+J57+K57,G57-H57,"!ОШИБКА!")</f>
        <v>210</v>
      </c>
      <c r="M57" s="551"/>
      <c r="N57" s="551">
        <v>2</v>
      </c>
      <c r="O57" s="551"/>
      <c r="P57" s="551">
        <v>2</v>
      </c>
      <c r="Q57" s="549"/>
      <c r="R57" s="549">
        <v>3</v>
      </c>
      <c r="S57" s="258"/>
      <c r="T57" s="258"/>
      <c r="U57" s="641"/>
      <c r="V57" s="189"/>
      <c r="W57" s="379"/>
    </row>
    <row r="58" spans="1:23" s="155" customFormat="1" ht="28.5" outlineLevel="1" thickBot="1" x14ac:dyDescent="0.45">
      <c r="A58" s="304"/>
      <c r="B58" s="383" t="s">
        <v>103</v>
      </c>
      <c r="C58" s="384"/>
      <c r="D58" s="556" t="s">
        <v>154</v>
      </c>
      <c r="E58" s="383"/>
      <c r="F58" s="439">
        <f>N58+P58+R58+T58</f>
        <v>2</v>
      </c>
      <c r="G58" s="439">
        <f>F58*30</f>
        <v>60</v>
      </c>
      <c r="H58" s="385"/>
      <c r="I58" s="385"/>
      <c r="J58" s="385"/>
      <c r="K58" s="385"/>
      <c r="L58" s="385">
        <f>IF(H58=I58+J58+K58,G58-H58,"!ОШИБКА!")</f>
        <v>60</v>
      </c>
      <c r="M58" s="385"/>
      <c r="N58" s="385"/>
      <c r="O58" s="385"/>
      <c r="P58" s="385"/>
      <c r="Q58" s="385"/>
      <c r="R58" s="385">
        <v>2</v>
      </c>
      <c r="S58" s="258"/>
      <c r="T58" s="258"/>
      <c r="U58" s="594"/>
      <c r="V58" s="189"/>
      <c r="W58" s="379"/>
    </row>
    <row r="59" spans="1:23" s="155" customFormat="1" ht="68.25" customHeight="1" outlineLevel="1" thickBot="1" x14ac:dyDescent="0.45">
      <c r="A59" s="244" t="s">
        <v>274</v>
      </c>
      <c r="B59" s="244" t="s">
        <v>277</v>
      </c>
      <c r="C59" s="271"/>
      <c r="D59" s="271"/>
      <c r="E59" s="293"/>
      <c r="F59" s="258">
        <f t="shared" ref="F59:K59" si="17">SUM(F60:F65)</f>
        <v>23</v>
      </c>
      <c r="G59" s="258">
        <f t="shared" si="17"/>
        <v>690</v>
      </c>
      <c r="H59" s="258">
        <f t="shared" si="17"/>
        <v>404</v>
      </c>
      <c r="I59" s="258">
        <f t="shared" si="17"/>
        <v>208</v>
      </c>
      <c r="J59" s="258">
        <f t="shared" si="17"/>
        <v>58</v>
      </c>
      <c r="K59" s="258">
        <f t="shared" si="17"/>
        <v>138</v>
      </c>
      <c r="L59" s="258">
        <f t="shared" si="13"/>
        <v>286</v>
      </c>
      <c r="M59" s="258">
        <f t="shared" ref="M59:R59" si="18">SUM(M60:M65)</f>
        <v>8</v>
      </c>
      <c r="N59" s="258">
        <f t="shared" si="18"/>
        <v>9</v>
      </c>
      <c r="O59" s="258">
        <f t="shared" si="18"/>
        <v>8</v>
      </c>
      <c r="P59" s="258">
        <f t="shared" si="18"/>
        <v>8</v>
      </c>
      <c r="Q59" s="258">
        <f t="shared" si="18"/>
        <v>8.4</v>
      </c>
      <c r="R59" s="258">
        <f t="shared" si="18"/>
        <v>6</v>
      </c>
      <c r="S59" s="258"/>
      <c r="T59" s="258"/>
      <c r="U59" s="258"/>
      <c r="V59" s="189" t="str">
        <f>'[4]Основні дані'!$B$1</f>
        <v>320321121121.02М.оп.xls</v>
      </c>
      <c r="W59" s="379"/>
    </row>
    <row r="60" spans="1:23" s="155" customFormat="1" ht="28.5" outlineLevel="1" thickBot="1" x14ac:dyDescent="0.45">
      <c r="A60" s="573" t="s">
        <v>250</v>
      </c>
      <c r="B60" s="243" t="s">
        <v>221</v>
      </c>
      <c r="C60" s="269"/>
      <c r="D60" s="269" t="s">
        <v>200</v>
      </c>
      <c r="E60" s="299" t="s">
        <v>66</v>
      </c>
      <c r="F60" s="251">
        <f t="shared" ref="F60:F65" si="19">N60+P60+R60+T60</f>
        <v>4</v>
      </c>
      <c r="G60" s="251">
        <f t="shared" ref="G60:G65" si="20">F60*30</f>
        <v>120</v>
      </c>
      <c r="H60" s="251">
        <f>(M60*[5]Титул!BC$18)+(O60*[5]Титул!BD$18)+(Q60*[5]Титул!BE$18)+(S60*[5]Титул!BF$18)</f>
        <v>80</v>
      </c>
      <c r="I60" s="567">
        <v>40</v>
      </c>
      <c r="J60" s="568">
        <v>40</v>
      </c>
      <c r="K60" s="568"/>
      <c r="L60" s="251">
        <f t="shared" si="13"/>
        <v>40</v>
      </c>
      <c r="M60" s="576">
        <v>4</v>
      </c>
      <c r="N60" s="572">
        <v>4</v>
      </c>
      <c r="O60" s="572"/>
      <c r="P60" s="572"/>
      <c r="Q60" s="572"/>
      <c r="R60" s="253"/>
      <c r="S60" s="258"/>
      <c r="T60" s="258"/>
      <c r="U60" s="476">
        <v>321</v>
      </c>
      <c r="V60" s="189" t="str">
        <f>'[4]Основні дані'!$B$1</f>
        <v>320321121121.02М.оп.xls</v>
      </c>
      <c r="W60" s="379"/>
    </row>
    <row r="61" spans="1:23" s="155" customFormat="1" ht="56.25" outlineLevel="1" thickBot="1" x14ac:dyDescent="0.45">
      <c r="A61" s="573" t="s">
        <v>251</v>
      </c>
      <c r="B61" s="578" t="s">
        <v>222</v>
      </c>
      <c r="C61" s="269" t="s">
        <v>200</v>
      </c>
      <c r="D61" s="269"/>
      <c r="E61" s="269" t="s">
        <v>66</v>
      </c>
      <c r="F61" s="251">
        <f t="shared" si="19"/>
        <v>5</v>
      </c>
      <c r="G61" s="251">
        <f t="shared" si="20"/>
        <v>150</v>
      </c>
      <c r="H61" s="251">
        <f>(M61*[5]Титул!BC$18)+(O61*[5]Титул!BD$18)+(Q61*[5]Титул!BE$18)+(S61*[5]Титул!BF$18)</f>
        <v>80</v>
      </c>
      <c r="I61" s="364">
        <v>40</v>
      </c>
      <c r="J61" s="253"/>
      <c r="K61" s="253">
        <v>40</v>
      </c>
      <c r="L61" s="251">
        <f t="shared" si="13"/>
        <v>70</v>
      </c>
      <c r="M61" s="579">
        <v>4</v>
      </c>
      <c r="N61" s="574">
        <v>5</v>
      </c>
      <c r="O61" s="574"/>
      <c r="P61" s="574"/>
      <c r="Q61" s="574"/>
      <c r="R61" s="256"/>
      <c r="S61" s="258"/>
      <c r="T61" s="258"/>
      <c r="U61" s="476">
        <v>321</v>
      </c>
      <c r="V61" s="189" t="str">
        <f>'[4]Основні дані'!$B$1</f>
        <v>320321121121.02М.оп.xls</v>
      </c>
      <c r="W61" s="379"/>
    </row>
    <row r="62" spans="1:23" s="155" customFormat="1" ht="56.25" outlineLevel="1" thickBot="1" x14ac:dyDescent="0.45">
      <c r="A62" s="573" t="s">
        <v>252</v>
      </c>
      <c r="B62" s="243" t="s">
        <v>223</v>
      </c>
      <c r="C62" s="270" t="s">
        <v>201</v>
      </c>
      <c r="D62" s="270"/>
      <c r="E62" s="270" t="s">
        <v>66</v>
      </c>
      <c r="F62" s="251">
        <f t="shared" si="19"/>
        <v>4</v>
      </c>
      <c r="G62" s="251">
        <f t="shared" si="20"/>
        <v>120</v>
      </c>
      <c r="H62" s="251">
        <f>(M62*[5]Титул!BC$18)+(O62*[5]Титул!BD$18)+(Q62*[5]Титул!BE$18)+(S62*[5]Титул!BF$18)</f>
        <v>80</v>
      </c>
      <c r="I62" s="545">
        <v>40</v>
      </c>
      <c r="J62" s="546"/>
      <c r="K62" s="546">
        <v>40</v>
      </c>
      <c r="L62" s="251">
        <f t="shared" si="13"/>
        <v>40</v>
      </c>
      <c r="M62" s="576"/>
      <c r="N62" s="572"/>
      <c r="O62" s="572">
        <v>4</v>
      </c>
      <c r="P62" s="572">
        <v>4</v>
      </c>
      <c r="Q62" s="572"/>
      <c r="R62" s="253"/>
      <c r="S62" s="258"/>
      <c r="T62" s="258"/>
      <c r="U62" s="476">
        <v>321</v>
      </c>
      <c r="V62" s="189" t="str">
        <f>'[4]Основні дані'!$B$1</f>
        <v>320321121121.02М.оп.xls</v>
      </c>
      <c r="W62" s="379"/>
    </row>
    <row r="63" spans="1:23" s="155" customFormat="1" ht="28.5" outlineLevel="1" thickBot="1" x14ac:dyDescent="0.45">
      <c r="A63" s="573" t="s">
        <v>253</v>
      </c>
      <c r="B63" s="243" t="s">
        <v>224</v>
      </c>
      <c r="C63" s="270"/>
      <c r="D63" s="270" t="s">
        <v>201</v>
      </c>
      <c r="E63" s="270" t="s">
        <v>66</v>
      </c>
      <c r="F63" s="251">
        <f t="shared" si="19"/>
        <v>4</v>
      </c>
      <c r="G63" s="251">
        <f t="shared" si="20"/>
        <v>120</v>
      </c>
      <c r="H63" s="251">
        <f>(M63*[5]Титул!BC$18)+(O63*[5]Титул!BD$18)+(Q63*[5]Титул!BE$18)+(S63*[5]Титул!BF$18)</f>
        <v>80</v>
      </c>
      <c r="I63" s="364">
        <v>40</v>
      </c>
      <c r="J63" s="253"/>
      <c r="K63" s="253">
        <v>40</v>
      </c>
      <c r="L63" s="251">
        <f t="shared" si="13"/>
        <v>40</v>
      </c>
      <c r="M63" s="576"/>
      <c r="N63" s="572"/>
      <c r="O63" s="572">
        <v>4</v>
      </c>
      <c r="P63" s="572">
        <v>4</v>
      </c>
      <c r="Q63" s="572"/>
      <c r="R63" s="253"/>
      <c r="S63" s="258"/>
      <c r="T63" s="258"/>
      <c r="U63" s="476">
        <v>321</v>
      </c>
      <c r="V63" s="189" t="str">
        <f>'[4]Основні дані'!$B$1</f>
        <v>320321121121.02М.оп.xls</v>
      </c>
      <c r="W63" s="379"/>
    </row>
    <row r="64" spans="1:23" s="155" customFormat="1" ht="28.5" outlineLevel="1" thickBot="1" x14ac:dyDescent="0.45">
      <c r="A64" s="573" t="s">
        <v>254</v>
      </c>
      <c r="B64" s="243" t="s">
        <v>225</v>
      </c>
      <c r="C64" s="270" t="s">
        <v>154</v>
      </c>
      <c r="D64" s="270"/>
      <c r="E64" s="270" t="s">
        <v>66</v>
      </c>
      <c r="F64" s="251">
        <f t="shared" si="19"/>
        <v>3</v>
      </c>
      <c r="G64" s="251">
        <f t="shared" si="20"/>
        <v>90</v>
      </c>
      <c r="H64" s="251">
        <v>48</v>
      </c>
      <c r="I64" s="545">
        <v>30</v>
      </c>
      <c r="J64" s="546"/>
      <c r="K64" s="546">
        <v>18</v>
      </c>
      <c r="L64" s="251">
        <f t="shared" si="13"/>
        <v>42</v>
      </c>
      <c r="M64" s="576"/>
      <c r="N64" s="572"/>
      <c r="O64" s="572"/>
      <c r="P64" s="572"/>
      <c r="Q64" s="572">
        <v>4.8</v>
      </c>
      <c r="R64" s="253">
        <v>3</v>
      </c>
      <c r="S64" s="258"/>
      <c r="T64" s="258"/>
      <c r="U64" s="476">
        <v>321</v>
      </c>
      <c r="V64" s="189" t="str">
        <f>'[4]Основні дані'!$B$1</f>
        <v>320321121121.02М.оп.xls</v>
      </c>
      <c r="W64" s="379"/>
    </row>
    <row r="65" spans="1:30" s="155" customFormat="1" ht="28.5" outlineLevel="1" thickBot="1" x14ac:dyDescent="0.45">
      <c r="A65" s="573" t="s">
        <v>255</v>
      </c>
      <c r="B65" s="243" t="s">
        <v>226</v>
      </c>
      <c r="C65" s="270" t="s">
        <v>154</v>
      </c>
      <c r="D65" s="270"/>
      <c r="E65" s="270" t="s">
        <v>66</v>
      </c>
      <c r="F65" s="251">
        <f t="shared" si="19"/>
        <v>3</v>
      </c>
      <c r="G65" s="251">
        <f t="shared" si="20"/>
        <v>90</v>
      </c>
      <c r="H65" s="251">
        <v>36</v>
      </c>
      <c r="I65" s="546">
        <v>18</v>
      </c>
      <c r="J65" s="569">
        <v>18</v>
      </c>
      <c r="K65" s="546"/>
      <c r="L65" s="251">
        <f t="shared" si="13"/>
        <v>54</v>
      </c>
      <c r="M65" s="576"/>
      <c r="N65" s="572"/>
      <c r="O65" s="572"/>
      <c r="P65" s="572"/>
      <c r="Q65" s="572">
        <v>3.6</v>
      </c>
      <c r="R65" s="253">
        <v>3</v>
      </c>
      <c r="S65" s="258"/>
      <c r="T65" s="258"/>
      <c r="U65" s="476">
        <v>321</v>
      </c>
      <c r="V65" s="189" t="str">
        <f>'Основні дані'!$B$1</f>
        <v>320321122М.оп.xls</v>
      </c>
      <c r="W65" s="379"/>
    </row>
    <row r="66" spans="1:30" s="155" customFormat="1" ht="27.75" hidden="1" customHeight="1" outlineLevel="1" x14ac:dyDescent="0.4">
      <c r="A66" s="300" t="s">
        <v>235</v>
      </c>
      <c r="B66" s="243"/>
      <c r="C66" s="269"/>
      <c r="D66" s="269"/>
      <c r="E66" s="299"/>
      <c r="F66" s="251"/>
      <c r="G66" s="251"/>
      <c r="H66" s="251"/>
      <c r="I66" s="580"/>
      <c r="J66" s="253"/>
      <c r="K66" s="581"/>
      <c r="L66" s="251"/>
      <c r="M66" s="576"/>
      <c r="N66" s="572"/>
      <c r="O66" s="572"/>
      <c r="P66" s="572"/>
      <c r="Q66" s="572"/>
      <c r="R66" s="253"/>
      <c r="S66" s="572"/>
      <c r="T66" s="572"/>
      <c r="U66" s="476"/>
      <c r="V66" s="189" t="str">
        <f>'Основні дані'!$B$1</f>
        <v>320321122М.оп.xls</v>
      </c>
      <c r="W66" s="379"/>
    </row>
    <row r="67" spans="1:30" s="155" customFormat="1" ht="27.75" hidden="1" customHeight="1" outlineLevel="1" x14ac:dyDescent="0.4">
      <c r="A67" s="300" t="s">
        <v>185</v>
      </c>
      <c r="B67" s="243"/>
      <c r="C67" s="270"/>
      <c r="D67" s="270"/>
      <c r="E67" s="270"/>
      <c r="F67" s="251">
        <f>N67+P67+R67+T67</f>
        <v>0</v>
      </c>
      <c r="G67" s="251">
        <f>F67*30</f>
        <v>0</v>
      </c>
      <c r="H67" s="251">
        <f>(M67*[1]Титул!BC$18)+(O67*[1]Титул!BD$18)+(Q67*[1]Титул!BE$18)+(S67*[1]Титул!BF$18)</f>
        <v>0</v>
      </c>
      <c r="I67" s="364"/>
      <c r="J67" s="253"/>
      <c r="K67" s="253"/>
      <c r="L67" s="251">
        <f>IF(H67=I67+J67+K67,G67-H67,"!ОШИБКА!")</f>
        <v>0</v>
      </c>
      <c r="M67" s="252"/>
      <c r="N67" s="253"/>
      <c r="O67" s="253"/>
      <c r="P67" s="253"/>
      <c r="Q67" s="253"/>
      <c r="R67" s="253"/>
      <c r="S67" s="493"/>
      <c r="T67" s="493"/>
      <c r="U67" s="476"/>
      <c r="V67" s="189" t="str">
        <f>'Основні дані'!$B$1</f>
        <v>320321122М.оп.xls</v>
      </c>
      <c r="W67" s="379"/>
    </row>
    <row r="68" spans="1:30" s="155" customFormat="1" ht="28.5" hidden="1" customHeight="1" outlineLevel="1" thickBot="1" x14ac:dyDescent="0.45">
      <c r="A68" s="300" t="s">
        <v>186</v>
      </c>
      <c r="B68" s="243"/>
      <c r="C68" s="270"/>
      <c r="D68" s="270"/>
      <c r="E68" s="270"/>
      <c r="F68" s="251">
        <f>N68+P68+R68+T68</f>
        <v>0</v>
      </c>
      <c r="G68" s="251">
        <f>F68*30</f>
        <v>0</v>
      </c>
      <c r="H68" s="251">
        <f>(M68*[1]Титул!BC$18)+(O68*[1]Титул!BD$18)+(Q68*[1]Титул!BE$18)+(S68*[1]Титул!BF$18)</f>
        <v>0</v>
      </c>
      <c r="I68" s="364"/>
      <c r="J68" s="253"/>
      <c r="K68" s="253"/>
      <c r="L68" s="251">
        <f>IF(H68=I68+J68+K68,G68-H68,"!ОШИБКА!")</f>
        <v>0</v>
      </c>
      <c r="M68" s="252"/>
      <c r="N68" s="253"/>
      <c r="O68" s="253"/>
      <c r="P68" s="253"/>
      <c r="Q68" s="253"/>
      <c r="R68" s="253"/>
      <c r="S68" s="493"/>
      <c r="T68" s="493"/>
      <c r="U68" s="476"/>
      <c r="V68" s="189" t="str">
        <f>'Основні дані'!$B$1</f>
        <v>320321122М.оп.xls</v>
      </c>
      <c r="W68" s="378"/>
    </row>
    <row r="69" spans="1:30" s="155" customFormat="1" ht="28.5" collapsed="1" thickBot="1" x14ac:dyDescent="0.45">
      <c r="A69" s="386"/>
      <c r="B69" s="387" t="s">
        <v>33</v>
      </c>
      <c r="C69" s="413"/>
      <c r="D69" s="467"/>
      <c r="E69" s="414"/>
      <c r="F69" s="388">
        <f t="shared" ref="F69:T69" si="21">SUM(F70:F72)</f>
        <v>9</v>
      </c>
      <c r="G69" s="388">
        <f t="shared" si="21"/>
        <v>270</v>
      </c>
      <c r="H69" s="388">
        <f t="shared" si="21"/>
        <v>0</v>
      </c>
      <c r="I69" s="388">
        <f t="shared" si="21"/>
        <v>0</v>
      </c>
      <c r="J69" s="388">
        <f t="shared" si="21"/>
        <v>0</v>
      </c>
      <c r="K69" s="388">
        <f t="shared" si="21"/>
        <v>0</v>
      </c>
      <c r="L69" s="388">
        <f t="shared" si="21"/>
        <v>270</v>
      </c>
      <c r="M69" s="388">
        <f t="shared" si="21"/>
        <v>0</v>
      </c>
      <c r="N69" s="388">
        <f t="shared" si="21"/>
        <v>3</v>
      </c>
      <c r="O69" s="388">
        <f t="shared" si="21"/>
        <v>0</v>
      </c>
      <c r="P69" s="388">
        <f t="shared" si="21"/>
        <v>3</v>
      </c>
      <c r="Q69" s="388">
        <f t="shared" si="21"/>
        <v>0</v>
      </c>
      <c r="R69" s="388">
        <f t="shared" si="21"/>
        <v>3</v>
      </c>
      <c r="S69" s="411">
        <f t="shared" si="21"/>
        <v>0</v>
      </c>
      <c r="T69" s="411">
        <f t="shared" si="21"/>
        <v>0</v>
      </c>
      <c r="U69" s="478"/>
      <c r="V69" s="189" t="str">
        <f>'Основні дані'!$B$1</f>
        <v>320321122М.оп.xls</v>
      </c>
      <c r="W69" s="378"/>
    </row>
    <row r="70" spans="1:30" s="155" customFormat="1" ht="27.75" hidden="1" customHeight="1" x14ac:dyDescent="0.4">
      <c r="A70" s="301"/>
      <c r="C70" s="272"/>
      <c r="D70" s="272"/>
      <c r="E70" s="270"/>
      <c r="F70" s="251">
        <f>N70+P70+R70+T70</f>
        <v>0</v>
      </c>
      <c r="G70" s="251">
        <f>F70*30</f>
        <v>0</v>
      </c>
      <c r="H70" s="251"/>
      <c r="I70" s="259"/>
      <c r="J70" s="260"/>
      <c r="K70" s="261"/>
      <c r="L70" s="251">
        <f>IF(H70=I70+J70+K70,G70-H70,"!ОШИБКА!")</f>
        <v>0</v>
      </c>
      <c r="M70" s="266"/>
      <c r="N70" s="267"/>
      <c r="O70" s="267"/>
      <c r="P70" s="267"/>
      <c r="Q70" s="267"/>
      <c r="R70" s="267"/>
      <c r="S70" s="496"/>
      <c r="T70" s="496"/>
      <c r="U70" s="476"/>
      <c r="V70" s="189" t="str">
        <f>'Основні дані'!$B$1</f>
        <v>320321122М.оп.xls</v>
      </c>
      <c r="W70" s="378"/>
    </row>
    <row r="71" spans="1:30" s="155" customFormat="1" ht="27.75" hidden="1" customHeight="1" x14ac:dyDescent="0.4">
      <c r="A71" s="301"/>
      <c r="B71" s="246"/>
      <c r="C71" s="272"/>
      <c r="D71" s="272"/>
      <c r="E71" s="270"/>
      <c r="F71" s="251">
        <f>N71+P71+R71+T71</f>
        <v>0</v>
      </c>
      <c r="G71" s="251">
        <f>F71*30</f>
        <v>0</v>
      </c>
      <c r="H71" s="251"/>
      <c r="I71" s="259"/>
      <c r="J71" s="260"/>
      <c r="K71" s="261"/>
      <c r="L71" s="251">
        <f>IF(H71=I71+J71+K71,G71-H71,"!ОШИБКА!")</f>
        <v>0</v>
      </c>
      <c r="M71" s="266"/>
      <c r="N71" s="267"/>
      <c r="O71" s="267"/>
      <c r="P71" s="267"/>
      <c r="Q71" s="267"/>
      <c r="R71" s="267"/>
      <c r="S71" s="496"/>
      <c r="T71" s="496"/>
      <c r="U71" s="476"/>
      <c r="V71" s="189" t="str">
        <f>'Основні дані'!$B$1</f>
        <v>320321122М.оп.xls</v>
      </c>
      <c r="W71" s="378" t="s">
        <v>139</v>
      </c>
    </row>
    <row r="72" spans="1:30" s="155" customFormat="1" ht="27.75" customHeight="1" thickBot="1" x14ac:dyDescent="0.45">
      <c r="A72" s="389"/>
      <c r="B72" s="442" t="s">
        <v>275</v>
      </c>
      <c r="C72" s="390"/>
      <c r="D72" s="390" t="s">
        <v>204</v>
      </c>
      <c r="E72" s="391"/>
      <c r="F72" s="254">
        <f>N72+P72+R72+T72</f>
        <v>9</v>
      </c>
      <c r="G72" s="254">
        <f>F72*30</f>
        <v>270</v>
      </c>
      <c r="H72" s="254"/>
      <c r="I72" s="392"/>
      <c r="J72" s="393"/>
      <c r="K72" s="394"/>
      <c r="L72" s="254">
        <f>IF(H72=I72+J72+K72,G72-H72,"!ОШИБКА!")</f>
        <v>270</v>
      </c>
      <c r="M72" s="395"/>
      <c r="N72" s="396">
        <v>3</v>
      </c>
      <c r="O72" s="396"/>
      <c r="P72" s="396">
        <v>3</v>
      </c>
      <c r="Q72" s="396"/>
      <c r="R72" s="396">
        <v>3</v>
      </c>
      <c r="S72" s="497"/>
      <c r="T72" s="497"/>
      <c r="U72" s="477"/>
      <c r="V72" s="189" t="str">
        <f>'Основні дані'!$B$1</f>
        <v>320321122М.оп.xls</v>
      </c>
      <c r="W72" s="378" t="s">
        <v>140</v>
      </c>
    </row>
    <row r="73" spans="1:30" s="155" customFormat="1" ht="28.5" thickBot="1" x14ac:dyDescent="0.45">
      <c r="A73" s="375"/>
      <c r="B73" s="548" t="s">
        <v>203</v>
      </c>
      <c r="C73" s="437"/>
      <c r="D73" s="547" t="s">
        <v>204</v>
      </c>
      <c r="E73" s="376"/>
      <c r="F73" s="550">
        <f>N73+P73+R73</f>
        <v>7</v>
      </c>
      <c r="G73" s="550">
        <f>F73*30</f>
        <v>210</v>
      </c>
      <c r="H73" s="552">
        <f>(M73*[1]Титул!BC$18)+(O73*[1]Титул!BD$18)+(Q73*[1]Титул!BE$18)+(S73*[1]Титул!BF$18)</f>
        <v>0</v>
      </c>
      <c r="I73" s="551"/>
      <c r="J73" s="551"/>
      <c r="K73" s="551"/>
      <c r="L73" s="553">
        <f>IF(H73=I73+J73+K73,G73-H73,"!ОШИБКА!")</f>
        <v>210</v>
      </c>
      <c r="M73" s="551"/>
      <c r="N73" s="551">
        <v>2</v>
      </c>
      <c r="O73" s="551"/>
      <c r="P73" s="551">
        <v>2</v>
      </c>
      <c r="Q73" s="549"/>
      <c r="R73" s="549">
        <v>3</v>
      </c>
      <c r="S73" s="438"/>
      <c r="T73" s="438"/>
      <c r="U73" s="303"/>
      <c r="V73" s="189" t="str">
        <f>'Основні дані'!$B$1</f>
        <v>320321122М.оп.xls</v>
      </c>
      <c r="W73" s="378"/>
    </row>
    <row r="74" spans="1:30" s="155" customFormat="1" ht="28.5" thickBot="1" x14ac:dyDescent="0.45">
      <c r="A74" s="304"/>
      <c r="B74" s="383" t="s">
        <v>103</v>
      </c>
      <c r="C74" s="384"/>
      <c r="D74" s="556" t="s">
        <v>154</v>
      </c>
      <c r="E74" s="383"/>
      <c r="F74" s="439">
        <f>N74+P74+R74+T74</f>
        <v>2</v>
      </c>
      <c r="G74" s="439">
        <f>F74*30</f>
        <v>60</v>
      </c>
      <c r="H74" s="385"/>
      <c r="I74" s="385"/>
      <c r="J74" s="385"/>
      <c r="K74" s="385"/>
      <c r="L74" s="385">
        <f>IF(H74=I74+J74+K74,G74-H74,"!ОШИБКА!")</f>
        <v>60</v>
      </c>
      <c r="M74" s="385"/>
      <c r="N74" s="385"/>
      <c r="O74" s="385"/>
      <c r="P74" s="385"/>
      <c r="Q74" s="385"/>
      <c r="R74" s="385">
        <v>2</v>
      </c>
      <c r="S74" s="385"/>
      <c r="T74" s="385"/>
      <c r="U74" s="306"/>
      <c r="V74" s="189" t="str">
        <f>'Основні дані'!$B$1</f>
        <v>320321122М.оп.xls</v>
      </c>
      <c r="W74" s="378"/>
    </row>
    <row r="75" spans="1:30" s="242" customFormat="1" ht="28.5" thickBot="1" x14ac:dyDescent="0.45">
      <c r="A75" s="302"/>
      <c r="B75" s="894" t="s">
        <v>61</v>
      </c>
      <c r="C75" s="895"/>
      <c r="D75" s="895"/>
      <c r="E75" s="896"/>
      <c r="F75" s="411">
        <f t="shared" ref="F75:L75" si="22">F12+F23+F69+F74+F73+F48</f>
        <v>90</v>
      </c>
      <c r="G75" s="411">
        <f t="shared" si="22"/>
        <v>2700</v>
      </c>
      <c r="H75" s="411">
        <f t="shared" si="22"/>
        <v>900</v>
      </c>
      <c r="I75" s="411">
        <f t="shared" si="22"/>
        <v>412</v>
      </c>
      <c r="J75" s="411">
        <f t="shared" si="22"/>
        <v>276</v>
      </c>
      <c r="K75" s="411">
        <f t="shared" si="22"/>
        <v>212</v>
      </c>
      <c r="L75" s="411">
        <f t="shared" si="22"/>
        <v>1800</v>
      </c>
      <c r="M75" s="411">
        <f t="shared" ref="M75:R75" si="23">M12+M23+M69+M74+M73+M48</f>
        <v>18</v>
      </c>
      <c r="N75" s="411">
        <f t="shared" si="23"/>
        <v>30</v>
      </c>
      <c r="O75" s="411">
        <f t="shared" si="23"/>
        <v>18</v>
      </c>
      <c r="P75" s="411">
        <f t="shared" si="23"/>
        <v>30</v>
      </c>
      <c r="Q75" s="411">
        <f t="shared" si="23"/>
        <v>18</v>
      </c>
      <c r="R75" s="411">
        <f t="shared" si="23"/>
        <v>30</v>
      </c>
      <c r="S75" s="411">
        <f>S12+S43+S69+S73+S74</f>
        <v>0</v>
      </c>
      <c r="T75" s="411">
        <f>T12+T43+T69+T73+T74</f>
        <v>0</v>
      </c>
      <c r="U75" s="479"/>
      <c r="V75" s="189" t="str">
        <f>'Основні дані'!$B$1</f>
        <v>320321122М.оп.xls</v>
      </c>
      <c r="W75" s="378"/>
    </row>
    <row r="76" spans="1:30" s="155" customFormat="1" ht="27.75" customHeight="1" thickBot="1" x14ac:dyDescent="0.45">
      <c r="A76" s="830"/>
      <c r="B76" s="860" t="s">
        <v>62</v>
      </c>
      <c r="C76" s="861"/>
      <c r="D76" s="861"/>
      <c r="E76" s="861"/>
      <c r="F76" s="861"/>
      <c r="G76" s="861"/>
      <c r="H76" s="861"/>
      <c r="I76" s="861"/>
      <c r="J76" s="861"/>
      <c r="K76" s="861"/>
      <c r="L76" s="862"/>
      <c r="M76" s="858">
        <f>M75</f>
        <v>18</v>
      </c>
      <c r="N76" s="859"/>
      <c r="O76" s="858">
        <f>O75</f>
        <v>18</v>
      </c>
      <c r="P76" s="859"/>
      <c r="Q76" s="858">
        <f>Q75</f>
        <v>18</v>
      </c>
      <c r="R76" s="859"/>
      <c r="S76" s="858">
        <f>S75</f>
        <v>0</v>
      </c>
      <c r="T76" s="859"/>
      <c r="U76" s="415"/>
      <c r="V76" s="189" t="str">
        <f>'Основні дані'!$B$1</f>
        <v>320321122М.оп.xls</v>
      </c>
      <c r="W76" s="380"/>
    </row>
    <row r="77" spans="1:30" s="155" customFormat="1" ht="27.75" customHeight="1" thickBot="1" x14ac:dyDescent="0.45">
      <c r="A77" s="830"/>
      <c r="B77" s="860" t="s">
        <v>63</v>
      </c>
      <c r="C77" s="861"/>
      <c r="D77" s="861"/>
      <c r="E77" s="861"/>
      <c r="F77" s="861"/>
      <c r="G77" s="861"/>
      <c r="H77" s="861"/>
      <c r="I77" s="861"/>
      <c r="J77" s="861"/>
      <c r="K77" s="861"/>
      <c r="L77" s="862"/>
      <c r="M77" s="848">
        <v>2</v>
      </c>
      <c r="N77" s="849"/>
      <c r="O77" s="848">
        <v>3</v>
      </c>
      <c r="P77" s="849"/>
      <c r="Q77" s="848">
        <v>3</v>
      </c>
      <c r="R77" s="849"/>
      <c r="S77" s="848"/>
      <c r="T77" s="849"/>
      <c r="U77" s="415"/>
      <c r="V77" s="189" t="str">
        <f>'Основні дані'!$B$1</f>
        <v>320321122М.оп.xls</v>
      </c>
      <c r="W77" s="380"/>
    </row>
    <row r="78" spans="1:30" s="155" customFormat="1" ht="27.75" customHeight="1" thickBot="1" x14ac:dyDescent="0.45">
      <c r="A78" s="830"/>
      <c r="B78" s="860" t="s">
        <v>64</v>
      </c>
      <c r="C78" s="861"/>
      <c r="D78" s="861"/>
      <c r="E78" s="861"/>
      <c r="F78" s="861"/>
      <c r="G78" s="861"/>
      <c r="H78" s="861"/>
      <c r="I78" s="861"/>
      <c r="J78" s="861"/>
      <c r="K78" s="861"/>
      <c r="L78" s="862"/>
      <c r="M78" s="848">
        <v>3</v>
      </c>
      <c r="N78" s="849"/>
      <c r="O78" s="848">
        <v>3</v>
      </c>
      <c r="P78" s="849"/>
      <c r="Q78" s="848">
        <v>4</v>
      </c>
      <c r="R78" s="849"/>
      <c r="S78" s="848"/>
      <c r="T78" s="849"/>
      <c r="U78" s="415"/>
      <c r="V78" s="189" t="str">
        <f>'Основні дані'!$B$1</f>
        <v>320321122М.оп.xls</v>
      </c>
      <c r="W78" s="380"/>
    </row>
    <row r="79" spans="1:30" s="155" customFormat="1" ht="27.75" customHeight="1" thickBot="1" x14ac:dyDescent="0.45">
      <c r="A79" s="830"/>
      <c r="B79" s="860" t="s">
        <v>77</v>
      </c>
      <c r="C79" s="861"/>
      <c r="D79" s="861"/>
      <c r="E79" s="861"/>
      <c r="F79" s="861"/>
      <c r="G79" s="861"/>
      <c r="H79" s="861"/>
      <c r="I79" s="861"/>
      <c r="J79" s="861"/>
      <c r="K79" s="861"/>
      <c r="L79" s="862"/>
      <c r="M79" s="850">
        <v>1</v>
      </c>
      <c r="N79" s="851"/>
      <c r="O79" s="848">
        <v>1</v>
      </c>
      <c r="P79" s="849"/>
      <c r="Q79" s="848" t="s">
        <v>28</v>
      </c>
      <c r="R79" s="849"/>
      <c r="S79" s="848"/>
      <c r="T79" s="849"/>
      <c r="U79" s="415"/>
      <c r="V79" s="189" t="str">
        <f>'Основні дані'!$B$1</f>
        <v>320321122М.оп.xls</v>
      </c>
      <c r="W79" s="380"/>
    </row>
    <row r="80" spans="1:30" s="155" customFormat="1" ht="27.75" customHeight="1" thickBot="1" x14ac:dyDescent="0.45">
      <c r="A80" s="231"/>
      <c r="B80" s="865" t="s">
        <v>153</v>
      </c>
      <c r="C80" s="866"/>
      <c r="D80" s="866"/>
      <c r="E80" s="866"/>
      <c r="F80" s="866"/>
      <c r="G80" s="866"/>
      <c r="H80" s="866"/>
      <c r="I80" s="866"/>
      <c r="J80" s="866"/>
      <c r="K80" s="866"/>
      <c r="L80" s="867"/>
      <c r="M80" s="863">
        <v>5</v>
      </c>
      <c r="N80" s="864"/>
      <c r="O80" s="863">
        <v>6</v>
      </c>
      <c r="P80" s="864"/>
      <c r="Q80" s="863">
        <v>7</v>
      </c>
      <c r="R80" s="864"/>
      <c r="S80" s="863"/>
      <c r="T80" s="864"/>
      <c r="U80" s="416"/>
      <c r="V80" s="189" t="str">
        <f>'Основні дані'!$B$1</f>
        <v>320321122М.оп.xls</v>
      </c>
      <c r="W80" s="897"/>
      <c r="X80" s="897"/>
      <c r="Y80" s="897"/>
      <c r="Z80" s="897"/>
      <c r="AA80" s="897"/>
      <c r="AB80" s="897"/>
      <c r="AC80" s="415"/>
      <c r="AD80" s="189"/>
    </row>
    <row r="81" spans="1:30" s="155" customFormat="1" ht="27.75" customHeight="1" x14ac:dyDescent="0.4">
      <c r="A81" s="188"/>
      <c r="B81" s="821" t="s">
        <v>268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3"/>
      <c r="M81" s="817">
        <v>5</v>
      </c>
      <c r="N81" s="818"/>
      <c r="O81" s="817">
        <v>6</v>
      </c>
      <c r="P81" s="818"/>
      <c r="Q81" s="817">
        <v>7</v>
      </c>
      <c r="R81" s="818"/>
      <c r="S81" s="817">
        <f>COUNT(#REF!)+COUNT(#REF!)+COUNT(#REF!)+COUNT(#REF!)</f>
        <v>0</v>
      </c>
      <c r="T81" s="818"/>
      <c r="U81" s="189"/>
      <c r="V81" s="189"/>
      <c r="W81" s="380"/>
    </row>
    <row r="82" spans="1:30" s="296" customFormat="1" ht="27.75" customHeight="1" x14ac:dyDescent="0.35">
      <c r="A82" s="294"/>
      <c r="B82" s="855" t="s">
        <v>269</v>
      </c>
      <c r="C82" s="856"/>
      <c r="D82" s="856"/>
      <c r="E82" s="856"/>
      <c r="F82" s="856"/>
      <c r="G82" s="856"/>
      <c r="H82" s="856"/>
      <c r="I82" s="856"/>
      <c r="J82" s="856"/>
      <c r="K82" s="856"/>
      <c r="L82" s="857"/>
      <c r="M82" s="819">
        <v>5</v>
      </c>
      <c r="N82" s="820"/>
      <c r="O82" s="819">
        <v>6</v>
      </c>
      <c r="P82" s="820"/>
      <c r="Q82" s="819">
        <v>7</v>
      </c>
      <c r="R82" s="820"/>
      <c r="S82" s="819">
        <f>COUNT(#REF!)+COUNT(#REF!)+COUNT(#REF!)+COUNT(#REF!)</f>
        <v>0</v>
      </c>
      <c r="T82" s="820"/>
      <c r="U82" s="295"/>
      <c r="V82" s="295"/>
      <c r="W82" s="380"/>
    </row>
    <row r="83" spans="1:30" s="296" customFormat="1" ht="27.75" customHeight="1" thickBot="1" x14ac:dyDescent="0.4">
      <c r="A83" s="294"/>
      <c r="B83" s="188"/>
      <c r="C83" s="597"/>
      <c r="D83" s="597"/>
      <c r="E83" s="597"/>
      <c r="F83" s="597"/>
      <c r="G83" s="597"/>
      <c r="H83" s="597"/>
      <c r="I83" s="598"/>
      <c r="J83" s="598"/>
      <c r="K83" s="598"/>
      <c r="L83" s="598"/>
      <c r="M83" s="599"/>
      <c r="N83" s="600"/>
      <c r="O83" s="599"/>
      <c r="P83" s="600"/>
      <c r="Q83" s="599"/>
      <c r="R83" s="600"/>
      <c r="S83" s="599"/>
      <c r="T83" s="600"/>
      <c r="U83" s="295"/>
      <c r="V83" s="295"/>
      <c r="W83" s="380"/>
    </row>
    <row r="84" spans="1:30" s="296" customFormat="1" ht="27.75" customHeight="1" thickBot="1" x14ac:dyDescent="0.4">
      <c r="A84" s="294"/>
      <c r="B84" s="188"/>
      <c r="C84" s="852" t="s">
        <v>55</v>
      </c>
      <c r="D84" s="853"/>
      <c r="E84" s="853"/>
      <c r="F84" s="853"/>
      <c r="G84" s="853"/>
      <c r="H84" s="854"/>
      <c r="I84" s="598"/>
      <c r="J84" s="598"/>
      <c r="K84" s="598"/>
      <c r="L84" s="598"/>
      <c r="M84" s="599"/>
      <c r="N84" s="600"/>
      <c r="O84" s="599"/>
      <c r="P84" s="600"/>
      <c r="Q84" s="599"/>
      <c r="R84" s="600"/>
      <c r="S84" s="599"/>
      <c r="T84" s="600"/>
      <c r="U84" s="295"/>
      <c r="V84" s="295"/>
      <c r="W84" s="380"/>
    </row>
    <row r="85" spans="1:30" s="296" customFormat="1" ht="27.75" customHeight="1" x14ac:dyDescent="0.4">
      <c r="A85" s="294"/>
      <c r="B85" s="294"/>
      <c r="C85" s="190" t="s">
        <v>66</v>
      </c>
      <c r="D85" s="827" t="s">
        <v>69</v>
      </c>
      <c r="E85" s="828"/>
      <c r="F85" s="828"/>
      <c r="G85" s="828"/>
      <c r="H85" s="829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5"/>
      <c r="V85" s="295"/>
      <c r="W85" s="378"/>
    </row>
    <row r="86" spans="1:30" s="296" customFormat="1" ht="27" x14ac:dyDescent="0.4">
      <c r="A86" s="294"/>
      <c r="B86" s="294"/>
      <c r="C86" s="186" t="s">
        <v>70</v>
      </c>
      <c r="D86" s="839" t="s">
        <v>71</v>
      </c>
      <c r="E86" s="840"/>
      <c r="F86" s="840"/>
      <c r="G86" s="840"/>
      <c r="H86" s="841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5"/>
      <c r="V86" s="295"/>
      <c r="W86" s="377"/>
    </row>
    <row r="87" spans="1:30" s="296" customFormat="1" ht="27.75" customHeight="1" x14ac:dyDescent="0.4">
      <c r="A87" s="294"/>
      <c r="B87" s="294"/>
      <c r="C87" s="186" t="s">
        <v>65</v>
      </c>
      <c r="D87" s="836" t="s">
        <v>72</v>
      </c>
      <c r="E87" s="837"/>
      <c r="F87" s="837"/>
      <c r="G87" s="837"/>
      <c r="H87" s="838"/>
      <c r="I87" s="294"/>
      <c r="J87" s="294"/>
      <c r="K87" s="232" t="s">
        <v>159</v>
      </c>
      <c r="L87" s="294"/>
      <c r="M87" s="294"/>
      <c r="N87" s="294"/>
      <c r="O87" s="294"/>
      <c r="P87" s="294"/>
      <c r="Q87" s="294"/>
      <c r="R87" s="294"/>
      <c r="S87" s="294"/>
      <c r="T87" s="294"/>
      <c r="U87" s="295"/>
      <c r="V87" s="295"/>
      <c r="W87" s="153"/>
    </row>
    <row r="88" spans="1:30" s="296" customFormat="1" ht="27.75" customHeight="1" x14ac:dyDescent="0.2">
      <c r="A88" s="294"/>
      <c r="B88" s="294"/>
      <c r="C88" s="186" t="s">
        <v>73</v>
      </c>
      <c r="D88" s="836" t="s">
        <v>78</v>
      </c>
      <c r="E88" s="837"/>
      <c r="F88" s="837"/>
      <c r="G88" s="837"/>
      <c r="H88" s="838"/>
      <c r="I88" s="294"/>
      <c r="J88" s="294"/>
      <c r="K88" s="294"/>
      <c r="L88" s="374"/>
      <c r="M88" s="294"/>
      <c r="N88" s="294"/>
      <c r="O88" s="294"/>
      <c r="P88" s="294"/>
      <c r="Q88" s="294"/>
      <c r="R88" s="294"/>
      <c r="S88" s="294"/>
      <c r="T88" s="294"/>
      <c r="U88" s="295"/>
      <c r="V88" s="295"/>
      <c r="W88" s="153"/>
    </row>
    <row r="89" spans="1:30" s="296" customFormat="1" ht="27.75" customHeight="1" thickBot="1" x14ac:dyDescent="0.45">
      <c r="A89" s="294"/>
      <c r="B89" s="294"/>
      <c r="C89" s="187" t="s">
        <v>74</v>
      </c>
      <c r="D89" s="832" t="s">
        <v>79</v>
      </c>
      <c r="E89" s="833"/>
      <c r="F89" s="833"/>
      <c r="G89" s="833"/>
      <c r="H89" s="834"/>
      <c r="I89" s="294"/>
      <c r="J89" s="294"/>
      <c r="K89" s="232" t="s">
        <v>160</v>
      </c>
      <c r="L89" s="374"/>
      <c r="M89" s="294"/>
      <c r="N89" s="294"/>
      <c r="O89" s="294"/>
      <c r="P89" s="294"/>
      <c r="Q89" s="294"/>
      <c r="R89" s="294"/>
      <c r="S89" s="294"/>
      <c r="T89" s="294"/>
      <c r="U89" s="295"/>
      <c r="V89" s="295"/>
      <c r="W89" s="381"/>
    </row>
    <row r="90" spans="1:30" s="155" customFormat="1" ht="27.75" customHeight="1" x14ac:dyDescent="0.4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197"/>
      <c r="V90" s="189"/>
      <c r="W90" s="381"/>
    </row>
    <row r="91" spans="1:30" s="192" customFormat="1" ht="27.75" customHeight="1" x14ac:dyDescent="0.4">
      <c r="A91" s="231"/>
      <c r="B91" s="231"/>
      <c r="C91" s="232"/>
      <c r="D91" s="232"/>
      <c r="E91" s="232"/>
      <c r="F91" s="232"/>
      <c r="G91" s="232"/>
      <c r="H91" s="232"/>
      <c r="I91" s="231"/>
      <c r="J91" s="231"/>
      <c r="K91" s="231"/>
      <c r="L91" s="231"/>
      <c r="M91" s="231"/>
      <c r="N91" s="231"/>
      <c r="O91" s="231"/>
      <c r="P91" s="231"/>
      <c r="Q91" s="197"/>
      <c r="R91" s="197"/>
      <c r="S91" s="445"/>
    </row>
    <row r="92" spans="1:30" s="192" customFormat="1" ht="27.75" customHeight="1" x14ac:dyDescent="0.4">
      <c r="A92" s="231"/>
      <c r="B92" s="231"/>
      <c r="C92" s="232"/>
      <c r="D92" s="232"/>
      <c r="E92" s="232"/>
      <c r="F92" s="232"/>
      <c r="G92" s="232"/>
      <c r="H92" s="232"/>
      <c r="I92" s="231"/>
      <c r="J92" s="231"/>
      <c r="K92" s="231"/>
      <c r="L92" s="231"/>
      <c r="M92" s="231"/>
      <c r="N92" s="231"/>
      <c r="O92" s="231"/>
      <c r="P92" s="231"/>
      <c r="Q92" s="197"/>
      <c r="R92" s="197"/>
      <c r="S92" s="445"/>
    </row>
    <row r="93" spans="1:30" s="192" customFormat="1" ht="27.75" customHeight="1" x14ac:dyDescent="0.4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197"/>
      <c r="R93" s="197"/>
      <c r="S93" s="445"/>
    </row>
    <row r="94" spans="1:30" s="192" customFormat="1" ht="60.75" customHeight="1" x14ac:dyDescent="0.4">
      <c r="A94" s="231"/>
      <c r="B94" s="468" t="s">
        <v>161</v>
      </c>
      <c r="C94" s="830" t="s">
        <v>232</v>
      </c>
      <c r="D94" s="831"/>
      <c r="E94" s="831"/>
      <c r="F94" s="831"/>
      <c r="G94" s="831"/>
      <c r="H94" s="231"/>
      <c r="I94" s="231"/>
      <c r="J94" s="835" t="s">
        <v>237</v>
      </c>
      <c r="K94" s="835"/>
      <c r="L94" s="835"/>
      <c r="M94" s="835"/>
      <c r="N94" s="835"/>
      <c r="O94" s="835"/>
      <c r="P94" s="835"/>
      <c r="Q94" s="835"/>
      <c r="R94" s="830" t="s">
        <v>271</v>
      </c>
      <c r="S94" s="830"/>
      <c r="T94" s="830"/>
      <c r="U94" s="830"/>
      <c r="V94" s="830"/>
      <c r="W94" s="830"/>
      <c r="X94" s="830"/>
      <c r="Y94" s="231"/>
      <c r="Z94" s="231"/>
      <c r="AA94" s="231"/>
      <c r="AB94" s="231"/>
      <c r="AC94" s="197"/>
      <c r="AD94" s="189"/>
    </row>
    <row r="95" spans="1:30" s="192" customFormat="1" ht="39.75" customHeight="1" x14ac:dyDescent="0.4">
      <c r="A95" s="231"/>
      <c r="B95" s="232"/>
      <c r="C95" s="824"/>
      <c r="D95" s="825"/>
      <c r="E95" s="825"/>
      <c r="F95" s="825"/>
      <c r="G95" s="825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824"/>
      <c r="S95" s="825"/>
      <c r="T95" s="825"/>
      <c r="U95" s="825"/>
      <c r="V95" s="825"/>
      <c r="W95" s="826"/>
      <c r="X95" s="826"/>
      <c r="Y95" s="231"/>
      <c r="Z95" s="231"/>
      <c r="AA95" s="231"/>
      <c r="AB95" s="231"/>
      <c r="AC95" s="197"/>
      <c r="AD95" s="189"/>
    </row>
    <row r="96" spans="1:30" s="192" customFormat="1" ht="18" customHeight="1" x14ac:dyDescent="0.4">
      <c r="A96" s="231"/>
      <c r="B96" s="232"/>
      <c r="C96" s="232"/>
      <c r="D96" s="232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197"/>
      <c r="AD96" s="189"/>
    </row>
    <row r="97" spans="1:30" s="192" customFormat="1" ht="55.5" customHeight="1" x14ac:dyDescent="0.4">
      <c r="A97" s="231"/>
      <c r="B97" s="571" t="s">
        <v>239</v>
      </c>
      <c r="C97" s="830" t="s">
        <v>234</v>
      </c>
      <c r="D97" s="831"/>
      <c r="E97" s="831"/>
      <c r="F97" s="831"/>
      <c r="G97" s="831"/>
      <c r="H97" s="231"/>
      <c r="I97" s="231"/>
      <c r="J97" s="835" t="s">
        <v>270</v>
      </c>
      <c r="K97" s="835"/>
      <c r="L97" s="835"/>
      <c r="M97" s="835"/>
      <c r="N97" s="835"/>
      <c r="O97" s="835"/>
      <c r="P97" s="835"/>
      <c r="Q97" s="835"/>
      <c r="R97" s="830" t="s">
        <v>233</v>
      </c>
      <c r="S97" s="830"/>
      <c r="T97" s="830"/>
      <c r="U97" s="830"/>
      <c r="V97" s="830"/>
      <c r="W97" s="830"/>
      <c r="X97" s="830"/>
      <c r="Y97" s="231"/>
      <c r="Z97" s="231"/>
      <c r="AA97" s="231"/>
      <c r="AB97" s="231"/>
      <c r="AC97" s="197"/>
      <c r="AD97" s="189"/>
    </row>
    <row r="98" spans="1:30" s="192" customFormat="1" ht="39.75" customHeight="1" x14ac:dyDescent="0.4">
      <c r="A98" s="231"/>
      <c r="C98" s="824"/>
      <c r="D98" s="825"/>
      <c r="E98" s="825"/>
      <c r="F98" s="825"/>
      <c r="G98" s="825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824"/>
      <c r="S98" s="825"/>
      <c r="T98" s="825"/>
      <c r="U98" s="825"/>
      <c r="V98" s="825"/>
      <c r="W98" s="826"/>
      <c r="X98" s="826"/>
      <c r="Y98" s="231"/>
      <c r="Z98" s="231"/>
      <c r="AA98" s="231"/>
      <c r="AB98" s="231"/>
      <c r="AC98" s="197"/>
      <c r="AD98" s="189"/>
    </row>
    <row r="99" spans="1:30" ht="27.75" customHeight="1" x14ac:dyDescent="0.4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V99" s="196"/>
      <c r="W99" s="381"/>
    </row>
    <row r="100" spans="1:30" ht="27.75" customHeight="1" x14ac:dyDescent="0.4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V100" s="196"/>
      <c r="W100" s="381"/>
    </row>
    <row r="101" spans="1:30" ht="27.75" customHeight="1" x14ac:dyDescent="0.4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V101" s="196"/>
      <c r="W101" s="381"/>
    </row>
    <row r="102" spans="1:30" ht="27.75" customHeight="1" x14ac:dyDescent="0.4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V102" s="196"/>
      <c r="W102" s="381"/>
    </row>
    <row r="103" spans="1:30" ht="27.75" customHeight="1" x14ac:dyDescent="0.4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V103" s="196"/>
      <c r="W103" s="381"/>
    </row>
    <row r="104" spans="1:30" ht="27.75" customHeight="1" x14ac:dyDescent="0.4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V104" s="196"/>
      <c r="W104" s="381"/>
    </row>
    <row r="105" spans="1:30" ht="27.75" customHeight="1" x14ac:dyDescent="0.4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V105" s="196"/>
      <c r="W105" s="381"/>
    </row>
    <row r="106" spans="1:30" ht="27.75" customHeight="1" x14ac:dyDescent="0.4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V106" s="196"/>
      <c r="W106" s="381"/>
    </row>
    <row r="107" spans="1:30" ht="27.75" customHeight="1" x14ac:dyDescent="0.4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V107" s="196"/>
      <c r="W107" s="381"/>
    </row>
    <row r="108" spans="1:30" ht="27.75" customHeight="1" x14ac:dyDescent="0.4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V108" s="196"/>
      <c r="W108" s="381"/>
    </row>
    <row r="109" spans="1:30" ht="27.75" customHeight="1" x14ac:dyDescent="0.4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V109" s="196"/>
      <c r="W109" s="381"/>
    </row>
    <row r="110" spans="1:30" ht="27.75" customHeight="1" x14ac:dyDescent="0.4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V110" s="196"/>
      <c r="W110" s="381"/>
    </row>
    <row r="111" spans="1:30" ht="27.75" customHeight="1" x14ac:dyDescent="0.4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V111" s="196"/>
      <c r="W111" s="381"/>
    </row>
    <row r="112" spans="1:30" ht="27.75" customHeight="1" x14ac:dyDescent="0.4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V112" s="196"/>
      <c r="W112" s="381"/>
    </row>
    <row r="113" spans="1:23" ht="27.75" customHeight="1" x14ac:dyDescent="0.4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V113" s="196"/>
      <c r="W113" s="381"/>
    </row>
    <row r="114" spans="1:23" ht="27.75" customHeight="1" x14ac:dyDescent="0.4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V114" s="196"/>
      <c r="W114" s="381"/>
    </row>
    <row r="115" spans="1:23" ht="27.75" customHeight="1" x14ac:dyDescent="0.4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V115" s="196"/>
      <c r="W115" s="381"/>
    </row>
    <row r="116" spans="1:23" ht="27.75" customHeight="1" x14ac:dyDescent="0.4">
      <c r="V116" s="196"/>
      <c r="W116" s="381"/>
    </row>
    <row r="117" spans="1:23" ht="27.75" customHeight="1" x14ac:dyDescent="0.4">
      <c r="V117" s="196"/>
      <c r="W117" s="381"/>
    </row>
    <row r="118" spans="1:23" ht="27.75" customHeight="1" x14ac:dyDescent="0.4">
      <c r="V118" s="196"/>
      <c r="W118" s="381"/>
    </row>
    <row r="119" spans="1:23" ht="27.75" customHeight="1" x14ac:dyDescent="0.4">
      <c r="V119" s="196"/>
      <c r="W119" s="381"/>
    </row>
    <row r="120" spans="1:23" ht="27.75" customHeight="1" x14ac:dyDescent="0.4">
      <c r="V120" s="196"/>
      <c r="W120" s="381"/>
    </row>
    <row r="121" spans="1:23" ht="27.75" customHeight="1" x14ac:dyDescent="0.4">
      <c r="V121" s="196"/>
      <c r="W121" s="381"/>
    </row>
    <row r="122" spans="1:23" ht="27.75" customHeight="1" x14ac:dyDescent="0.4">
      <c r="V122" s="196"/>
      <c r="W122" s="381"/>
    </row>
    <row r="123" spans="1:23" ht="27.75" customHeight="1" x14ac:dyDescent="0.4">
      <c r="V123" s="196"/>
      <c r="W123" s="381"/>
    </row>
    <row r="124" spans="1:23" ht="27.75" customHeight="1" x14ac:dyDescent="0.4">
      <c r="V124" s="196"/>
      <c r="W124" s="381"/>
    </row>
    <row r="125" spans="1:23" ht="27.75" customHeight="1" x14ac:dyDescent="0.4">
      <c r="V125" s="196"/>
      <c r="W125" s="381"/>
    </row>
    <row r="126" spans="1:23" ht="27.75" customHeight="1" x14ac:dyDescent="0.4">
      <c r="V126" s="196"/>
      <c r="W126" s="381"/>
    </row>
    <row r="127" spans="1:23" ht="27.75" customHeight="1" x14ac:dyDescent="0.4">
      <c r="V127" s="196"/>
      <c r="W127" s="381"/>
    </row>
    <row r="128" spans="1:23" ht="27.75" customHeight="1" x14ac:dyDescent="0.4">
      <c r="V128" s="196"/>
      <c r="W128" s="381"/>
    </row>
    <row r="129" spans="22:23" ht="27.75" customHeight="1" x14ac:dyDescent="0.4">
      <c r="V129" s="196"/>
      <c r="W129" s="381"/>
    </row>
    <row r="130" spans="22:23" ht="27.75" customHeight="1" x14ac:dyDescent="0.4">
      <c r="V130" s="196"/>
      <c r="W130" s="381"/>
    </row>
    <row r="131" spans="22:23" ht="27.75" customHeight="1" x14ac:dyDescent="0.4">
      <c r="V131" s="196"/>
      <c r="W131" s="381"/>
    </row>
    <row r="132" spans="22:23" ht="27.75" customHeight="1" x14ac:dyDescent="0.4">
      <c r="V132" s="196"/>
      <c r="W132" s="381"/>
    </row>
    <row r="133" spans="22:23" ht="27.75" customHeight="1" x14ac:dyDescent="0.4">
      <c r="V133" s="196"/>
      <c r="W133" s="381"/>
    </row>
    <row r="134" spans="22:23" ht="27.75" customHeight="1" x14ac:dyDescent="0.4">
      <c r="V134" s="196"/>
      <c r="W134" s="381"/>
    </row>
    <row r="135" spans="22:23" ht="27.75" customHeight="1" x14ac:dyDescent="0.4">
      <c r="V135" s="196"/>
      <c r="W135" s="381"/>
    </row>
    <row r="136" spans="22:23" ht="27.75" customHeight="1" x14ac:dyDescent="0.4">
      <c r="V136" s="196"/>
      <c r="W136" s="381"/>
    </row>
    <row r="137" spans="22:23" ht="27.75" customHeight="1" x14ac:dyDescent="0.4">
      <c r="V137" s="196"/>
      <c r="W137" s="381"/>
    </row>
    <row r="138" spans="22:23" ht="27.75" customHeight="1" x14ac:dyDescent="0.4">
      <c r="V138" s="196"/>
      <c r="W138" s="381"/>
    </row>
    <row r="139" spans="22:23" ht="27.75" customHeight="1" x14ac:dyDescent="0.4">
      <c r="V139" s="196"/>
      <c r="W139" s="381"/>
    </row>
    <row r="140" spans="22:23" ht="27.75" customHeight="1" x14ac:dyDescent="0.4">
      <c r="V140" s="196"/>
      <c r="W140" s="381"/>
    </row>
    <row r="141" spans="22:23" ht="27.75" customHeight="1" x14ac:dyDescent="0.4">
      <c r="V141" s="196"/>
      <c r="W141" s="381"/>
    </row>
    <row r="142" spans="22:23" ht="27.75" customHeight="1" x14ac:dyDescent="0.4">
      <c r="V142" s="196"/>
      <c r="W142" s="381"/>
    </row>
    <row r="143" spans="22:23" ht="27.75" customHeight="1" x14ac:dyDescent="0.4">
      <c r="V143" s="196"/>
      <c r="W143" s="381"/>
    </row>
    <row r="144" spans="22:23" ht="27.75" customHeight="1" x14ac:dyDescent="0.4">
      <c r="V144" s="196"/>
      <c r="W144" s="135"/>
    </row>
    <row r="145" spans="22:23" ht="27.75" customHeight="1" x14ac:dyDescent="0.4">
      <c r="V145" s="196"/>
      <c r="W145" s="135"/>
    </row>
    <row r="146" spans="22:23" ht="27.75" customHeight="1" x14ac:dyDescent="0.4">
      <c r="V146" s="196"/>
      <c r="W146" s="135"/>
    </row>
    <row r="147" spans="22:23" ht="27.75" customHeight="1" x14ac:dyDescent="0.4">
      <c r="V147" s="196"/>
      <c r="W147" s="135"/>
    </row>
    <row r="148" spans="22:23" ht="27.75" customHeight="1" x14ac:dyDescent="0.4">
      <c r="V148" s="196"/>
      <c r="W148" s="135"/>
    </row>
    <row r="149" spans="22:23" ht="27.75" customHeight="1" x14ac:dyDescent="0.4">
      <c r="W149" s="135"/>
    </row>
    <row r="150" spans="22:23" ht="27.75" customHeight="1" x14ac:dyDescent="0.4">
      <c r="W150" s="135"/>
    </row>
    <row r="151" spans="22:23" ht="27.75" customHeight="1" x14ac:dyDescent="0.4">
      <c r="W151" s="135"/>
    </row>
    <row r="152" spans="22:23" ht="27.75" customHeight="1" x14ac:dyDescent="0.4">
      <c r="W152" s="135"/>
    </row>
    <row r="153" spans="22:23" ht="27.75" customHeight="1" x14ac:dyDescent="0.4">
      <c r="W153" s="135"/>
    </row>
    <row r="154" spans="22:23" ht="27.75" customHeight="1" x14ac:dyDescent="0.4">
      <c r="W154" s="135"/>
    </row>
    <row r="155" spans="22:23" ht="27.75" customHeight="1" x14ac:dyDescent="0.4">
      <c r="W155" s="135"/>
    </row>
    <row r="156" spans="22:23" ht="27.75" customHeight="1" x14ac:dyDescent="0.4">
      <c r="W156" s="135"/>
    </row>
    <row r="157" spans="22:23" ht="27.75" customHeight="1" x14ac:dyDescent="0.4">
      <c r="W157" s="135"/>
    </row>
    <row r="158" spans="22:23" ht="27.75" customHeight="1" x14ac:dyDescent="0.4">
      <c r="W158" s="135"/>
    </row>
    <row r="159" spans="22:23" ht="27.75" customHeight="1" x14ac:dyDescent="0.4">
      <c r="W159" s="135"/>
    </row>
    <row r="160" spans="22:23" ht="27.75" customHeight="1" x14ac:dyDescent="0.4">
      <c r="W160" s="135"/>
    </row>
    <row r="161" spans="23:23" ht="27.75" customHeight="1" x14ac:dyDescent="0.4">
      <c r="W161" s="135"/>
    </row>
    <row r="162" spans="23:23" ht="27.75" customHeight="1" x14ac:dyDescent="0.4">
      <c r="W162" s="135"/>
    </row>
    <row r="163" spans="23:23" ht="27.75" customHeight="1" x14ac:dyDescent="0.4">
      <c r="W163" s="135"/>
    </row>
    <row r="164" spans="23:23" ht="27.75" customHeight="1" x14ac:dyDescent="0.4">
      <c r="W164" s="135"/>
    </row>
    <row r="165" spans="23:23" ht="27.75" customHeight="1" x14ac:dyDescent="0.4">
      <c r="W165" s="135"/>
    </row>
    <row r="166" spans="23:23" ht="27.75" customHeight="1" x14ac:dyDescent="0.4">
      <c r="W166" s="135"/>
    </row>
    <row r="167" spans="23:23" ht="27.75" customHeight="1" x14ac:dyDescent="0.4">
      <c r="W167" s="135"/>
    </row>
    <row r="168" spans="23:23" ht="27.75" customHeight="1" x14ac:dyDescent="0.4">
      <c r="W168" s="135"/>
    </row>
    <row r="169" spans="23:23" ht="27.75" customHeight="1" x14ac:dyDescent="0.4">
      <c r="W169" s="135"/>
    </row>
    <row r="170" spans="23:23" ht="27.75" customHeight="1" x14ac:dyDescent="0.4">
      <c r="W170" s="135"/>
    </row>
    <row r="171" spans="23:23" ht="27.75" customHeight="1" x14ac:dyDescent="0.4">
      <c r="W171" s="135"/>
    </row>
    <row r="172" spans="23:23" ht="27.75" customHeight="1" x14ac:dyDescent="0.4">
      <c r="W172" s="135"/>
    </row>
    <row r="173" spans="23:23" ht="27.75" customHeight="1" x14ac:dyDescent="0.4">
      <c r="W173" s="135"/>
    </row>
    <row r="174" spans="23:23" ht="27.75" customHeight="1" x14ac:dyDescent="0.4">
      <c r="W174" s="135"/>
    </row>
    <row r="175" spans="23:23" ht="27.75" customHeight="1" x14ac:dyDescent="0.4">
      <c r="W175" s="135"/>
    </row>
    <row r="176" spans="23:23" ht="27.75" customHeight="1" x14ac:dyDescent="0.4">
      <c r="W176" s="135"/>
    </row>
    <row r="177" spans="23:23" ht="27.75" customHeight="1" x14ac:dyDescent="0.4">
      <c r="W177" s="135"/>
    </row>
    <row r="178" spans="23:23" ht="27.75" customHeight="1" x14ac:dyDescent="0.4">
      <c r="W178" s="135"/>
    </row>
    <row r="179" spans="23:23" ht="27.75" customHeight="1" x14ac:dyDescent="0.4">
      <c r="W179" s="135"/>
    </row>
    <row r="180" spans="23:23" ht="27.75" customHeight="1" x14ac:dyDescent="0.4">
      <c r="W180" s="135"/>
    </row>
    <row r="181" spans="23:23" ht="27.75" customHeight="1" x14ac:dyDescent="0.4">
      <c r="W181" s="135"/>
    </row>
    <row r="182" spans="23:23" ht="27.75" customHeight="1" x14ac:dyDescent="0.4">
      <c r="W182" s="135"/>
    </row>
    <row r="183" spans="23:23" ht="27.75" customHeight="1" x14ac:dyDescent="0.4">
      <c r="W183" s="135"/>
    </row>
    <row r="184" spans="23:23" ht="27.75" customHeight="1" x14ac:dyDescent="0.4">
      <c r="W184" s="135"/>
    </row>
    <row r="185" spans="23:23" ht="27.75" customHeight="1" x14ac:dyDescent="0.4">
      <c r="W185" s="135"/>
    </row>
    <row r="186" spans="23:23" ht="27.75" customHeight="1" x14ac:dyDescent="0.4">
      <c r="W186" s="135"/>
    </row>
    <row r="187" spans="23:23" ht="27.75" customHeight="1" x14ac:dyDescent="0.4">
      <c r="W187" s="135"/>
    </row>
    <row r="188" spans="23:23" ht="27.75" customHeight="1" x14ac:dyDescent="0.4">
      <c r="W188" s="135"/>
    </row>
    <row r="189" spans="23:23" ht="27.75" customHeight="1" x14ac:dyDescent="0.4">
      <c r="W189" s="135"/>
    </row>
    <row r="190" spans="23:23" ht="27.75" customHeight="1" x14ac:dyDescent="0.4">
      <c r="W190" s="135"/>
    </row>
    <row r="191" spans="23:23" ht="27.75" customHeight="1" x14ac:dyDescent="0.4">
      <c r="W191" s="135"/>
    </row>
    <row r="192" spans="23:23" ht="27.75" customHeight="1" x14ac:dyDescent="0.4">
      <c r="W192" s="135"/>
    </row>
    <row r="193" spans="23:23" ht="27.75" customHeight="1" x14ac:dyDescent="0.4">
      <c r="W193" s="135"/>
    </row>
    <row r="194" spans="23:23" ht="27.75" customHeight="1" x14ac:dyDescent="0.4">
      <c r="W194" s="135"/>
    </row>
    <row r="195" spans="23:23" ht="27.75" customHeight="1" x14ac:dyDescent="0.4">
      <c r="W195" s="135"/>
    </row>
    <row r="196" spans="23:23" ht="27.75" customHeight="1" x14ac:dyDescent="0.4">
      <c r="W196" s="135"/>
    </row>
    <row r="197" spans="23:23" ht="27.75" customHeight="1" x14ac:dyDescent="0.4">
      <c r="W197" s="135"/>
    </row>
    <row r="198" spans="23:23" ht="27.75" customHeight="1" x14ac:dyDescent="0.4">
      <c r="W198" s="135"/>
    </row>
    <row r="199" spans="23:23" ht="27.75" customHeight="1" x14ac:dyDescent="0.4">
      <c r="W199" s="135"/>
    </row>
    <row r="200" spans="23:23" ht="27.75" customHeight="1" x14ac:dyDescent="0.4">
      <c r="W200" s="135"/>
    </row>
    <row r="201" spans="23:23" ht="27.75" customHeight="1" x14ac:dyDescent="0.4">
      <c r="W201" s="135"/>
    </row>
    <row r="202" spans="23:23" ht="27.75" customHeight="1" x14ac:dyDescent="0.4">
      <c r="W202" s="135"/>
    </row>
    <row r="203" spans="23:23" ht="27.75" customHeight="1" x14ac:dyDescent="0.4">
      <c r="W203" s="135"/>
    </row>
    <row r="204" spans="23:23" ht="27.75" customHeight="1" x14ac:dyDescent="0.4">
      <c r="W204" s="135"/>
    </row>
    <row r="205" spans="23:23" ht="27.75" customHeight="1" x14ac:dyDescent="0.4">
      <c r="W205" s="135"/>
    </row>
    <row r="206" spans="23:23" ht="27.75" customHeight="1" x14ac:dyDescent="0.4">
      <c r="W206" s="135"/>
    </row>
    <row r="207" spans="23:23" ht="27.75" customHeight="1" x14ac:dyDescent="0.4">
      <c r="W207" s="135"/>
    </row>
    <row r="208" spans="23:23" ht="27.75" customHeight="1" x14ac:dyDescent="0.4">
      <c r="W208" s="135"/>
    </row>
    <row r="209" spans="23:23" ht="27.75" customHeight="1" x14ac:dyDescent="0.4">
      <c r="W209" s="135"/>
    </row>
    <row r="210" spans="23:23" ht="27.75" customHeight="1" x14ac:dyDescent="0.4">
      <c r="W210" s="135"/>
    </row>
    <row r="211" spans="23:23" ht="27.75" customHeight="1" x14ac:dyDescent="0.4">
      <c r="W211" s="135"/>
    </row>
    <row r="212" spans="23:23" ht="27.75" customHeight="1" x14ac:dyDescent="0.4">
      <c r="W212" s="135"/>
    </row>
    <row r="213" spans="23:23" ht="27.75" customHeight="1" x14ac:dyDescent="0.4">
      <c r="W213" s="135"/>
    </row>
    <row r="214" spans="23:23" ht="27.75" customHeight="1" x14ac:dyDescent="0.4">
      <c r="W214" s="135"/>
    </row>
    <row r="215" spans="23:23" ht="27.75" customHeight="1" x14ac:dyDescent="0.4">
      <c r="W215" s="135"/>
    </row>
    <row r="216" spans="23:23" ht="27.75" customHeight="1" x14ac:dyDescent="0.4">
      <c r="W216" s="135"/>
    </row>
    <row r="217" spans="23:23" ht="27.75" customHeight="1" x14ac:dyDescent="0.4">
      <c r="W217" s="135"/>
    </row>
    <row r="218" spans="23:23" ht="27.75" customHeight="1" x14ac:dyDescent="0.4">
      <c r="W218" s="135"/>
    </row>
    <row r="219" spans="23:23" ht="27.75" customHeight="1" x14ac:dyDescent="0.4">
      <c r="W219" s="135"/>
    </row>
    <row r="220" spans="23:23" ht="27.75" customHeight="1" x14ac:dyDescent="0.4">
      <c r="W220" s="135"/>
    </row>
    <row r="221" spans="23:23" ht="27.75" customHeight="1" x14ac:dyDescent="0.4">
      <c r="W221" s="135"/>
    </row>
    <row r="222" spans="23:23" ht="27.75" customHeight="1" x14ac:dyDescent="0.4">
      <c r="W222" s="135"/>
    </row>
    <row r="223" spans="23:23" ht="27.75" customHeight="1" x14ac:dyDescent="0.4">
      <c r="W223" s="135"/>
    </row>
    <row r="224" spans="23:23" ht="27.75" customHeight="1" x14ac:dyDescent="0.4">
      <c r="W224" s="135"/>
    </row>
    <row r="225" spans="23:23" ht="27.75" customHeight="1" x14ac:dyDescent="0.4">
      <c r="W225" s="135"/>
    </row>
    <row r="226" spans="23:23" ht="27.75" customHeight="1" x14ac:dyDescent="0.4">
      <c r="W226" s="135"/>
    </row>
    <row r="227" spans="23:23" ht="27.75" customHeight="1" x14ac:dyDescent="0.4">
      <c r="W227" s="135"/>
    </row>
    <row r="228" spans="23:23" ht="27.75" customHeight="1" x14ac:dyDescent="0.4">
      <c r="W228" s="135"/>
    </row>
    <row r="229" spans="23:23" ht="27.75" customHeight="1" x14ac:dyDescent="0.4">
      <c r="W229" s="135"/>
    </row>
    <row r="230" spans="23:23" ht="27.75" customHeight="1" x14ac:dyDescent="0.4">
      <c r="W230" s="135"/>
    </row>
    <row r="231" spans="23:23" ht="27.75" customHeight="1" x14ac:dyDescent="0.4">
      <c r="W231" s="135"/>
    </row>
    <row r="232" spans="23:23" ht="27.75" customHeight="1" x14ac:dyDescent="0.4">
      <c r="W232" s="135"/>
    </row>
    <row r="233" spans="23:23" ht="27.75" customHeight="1" x14ac:dyDescent="0.4">
      <c r="W233" s="135"/>
    </row>
    <row r="234" spans="23:23" ht="27.75" customHeight="1" x14ac:dyDescent="0.4">
      <c r="W234" s="135"/>
    </row>
    <row r="235" spans="23:23" ht="27.75" customHeight="1" x14ac:dyDescent="0.4">
      <c r="W235" s="135"/>
    </row>
    <row r="236" spans="23:23" ht="27.75" customHeight="1" x14ac:dyDescent="0.4">
      <c r="W236" s="135"/>
    </row>
    <row r="237" spans="23:23" ht="27.75" customHeight="1" x14ac:dyDescent="0.4">
      <c r="W237" s="135"/>
    </row>
    <row r="238" spans="23:23" ht="27.75" customHeight="1" x14ac:dyDescent="0.4">
      <c r="W238" s="135"/>
    </row>
    <row r="239" spans="23:23" ht="27.75" customHeight="1" x14ac:dyDescent="0.4">
      <c r="W239" s="135"/>
    </row>
    <row r="240" spans="23:23" ht="27.75" customHeight="1" x14ac:dyDescent="0.4">
      <c r="W240" s="135"/>
    </row>
    <row r="241" spans="23:23" ht="27.75" customHeight="1" x14ac:dyDescent="0.4">
      <c r="W241" s="135"/>
    </row>
    <row r="242" spans="23:23" ht="27.75" customHeight="1" x14ac:dyDescent="0.4">
      <c r="W242" s="135"/>
    </row>
    <row r="243" spans="23:23" ht="27.75" customHeight="1" x14ac:dyDescent="0.4">
      <c r="W243" s="135"/>
    </row>
    <row r="244" spans="23:23" ht="27.75" customHeight="1" x14ac:dyDescent="0.4">
      <c r="W244" s="135"/>
    </row>
    <row r="245" spans="23:23" ht="27.75" customHeight="1" x14ac:dyDescent="0.4">
      <c r="W245" s="135"/>
    </row>
    <row r="246" spans="23:23" ht="27.75" customHeight="1" x14ac:dyDescent="0.4">
      <c r="W246" s="135"/>
    </row>
    <row r="247" spans="23:23" ht="27.75" customHeight="1" x14ac:dyDescent="0.4">
      <c r="W247" s="135"/>
    </row>
    <row r="248" spans="23:23" ht="27.75" customHeight="1" x14ac:dyDescent="0.4">
      <c r="W248" s="135"/>
    </row>
    <row r="249" spans="23:23" ht="27.75" customHeight="1" x14ac:dyDescent="0.4">
      <c r="W249" s="135"/>
    </row>
    <row r="250" spans="23:23" ht="27.75" customHeight="1" x14ac:dyDescent="0.4">
      <c r="W250" s="135"/>
    </row>
    <row r="251" spans="23:23" ht="27.75" customHeight="1" x14ac:dyDescent="0.4">
      <c r="W251" s="135"/>
    </row>
    <row r="252" spans="23:23" ht="27.75" customHeight="1" x14ac:dyDescent="0.4">
      <c r="W252" s="135"/>
    </row>
    <row r="253" spans="23:23" ht="27.75" customHeight="1" x14ac:dyDescent="0.4">
      <c r="W253" s="135"/>
    </row>
    <row r="254" spans="23:23" ht="27.75" customHeight="1" x14ac:dyDescent="0.4">
      <c r="W254" s="135"/>
    </row>
    <row r="255" spans="23:23" ht="27.75" customHeight="1" x14ac:dyDescent="0.4">
      <c r="W255" s="135"/>
    </row>
    <row r="256" spans="23:23" ht="27.75" customHeight="1" x14ac:dyDescent="0.4">
      <c r="W256" s="135"/>
    </row>
    <row r="257" spans="23:23" ht="27.75" customHeight="1" x14ac:dyDescent="0.4">
      <c r="W257" s="135"/>
    </row>
    <row r="258" spans="23:23" ht="27.75" customHeight="1" x14ac:dyDescent="0.4">
      <c r="W258" s="135"/>
    </row>
    <row r="259" spans="23:23" ht="27.75" customHeight="1" x14ac:dyDescent="0.4">
      <c r="W259" s="135"/>
    </row>
    <row r="260" spans="23:23" ht="27.75" customHeight="1" x14ac:dyDescent="0.4">
      <c r="W260" s="135"/>
    </row>
    <row r="261" spans="23:23" ht="27.75" customHeight="1" x14ac:dyDescent="0.4">
      <c r="W261" s="135"/>
    </row>
    <row r="262" spans="23:23" ht="27.75" customHeight="1" x14ac:dyDescent="0.4">
      <c r="W262" s="135"/>
    </row>
    <row r="263" spans="23:23" ht="27.75" customHeight="1" x14ac:dyDescent="0.4">
      <c r="W263" s="135"/>
    </row>
    <row r="264" spans="23:23" ht="27.75" customHeight="1" x14ac:dyDescent="0.4">
      <c r="W264" s="135"/>
    </row>
    <row r="265" spans="23:23" ht="27.75" customHeight="1" x14ac:dyDescent="0.4">
      <c r="W265" s="135"/>
    </row>
    <row r="266" spans="23:23" ht="27.75" customHeight="1" x14ac:dyDescent="0.4">
      <c r="W266" s="135"/>
    </row>
    <row r="267" spans="23:23" ht="27.75" customHeight="1" x14ac:dyDescent="0.4">
      <c r="W267" s="135"/>
    </row>
    <row r="268" spans="23:23" ht="27.75" customHeight="1" x14ac:dyDescent="0.4">
      <c r="W268" s="135"/>
    </row>
    <row r="269" spans="23:23" ht="27.75" customHeight="1" x14ac:dyDescent="0.4">
      <c r="W269" s="135"/>
    </row>
    <row r="270" spans="23:23" ht="27.75" customHeight="1" x14ac:dyDescent="0.4">
      <c r="W270" s="135"/>
    </row>
    <row r="271" spans="23:23" ht="27.75" customHeight="1" x14ac:dyDescent="0.4">
      <c r="W271" s="135"/>
    </row>
    <row r="272" spans="23:23" ht="27.75" customHeight="1" x14ac:dyDescent="0.4">
      <c r="W272" s="135"/>
    </row>
    <row r="273" spans="23:23" ht="27.75" customHeight="1" x14ac:dyDescent="0.4">
      <c r="W273" s="135"/>
    </row>
    <row r="274" spans="23:23" ht="27.75" customHeight="1" x14ac:dyDescent="0.4">
      <c r="W274" s="135"/>
    </row>
    <row r="275" spans="23:23" ht="27.75" customHeight="1" x14ac:dyDescent="0.4">
      <c r="W275" s="135"/>
    </row>
    <row r="276" spans="23:23" ht="27.75" customHeight="1" x14ac:dyDescent="0.4">
      <c r="W276" s="135"/>
    </row>
    <row r="277" spans="23:23" ht="27.75" customHeight="1" x14ac:dyDescent="0.4">
      <c r="W277" s="135"/>
    </row>
    <row r="278" spans="23:23" ht="27.75" customHeight="1" x14ac:dyDescent="0.4">
      <c r="W278" s="135"/>
    </row>
    <row r="279" spans="23:23" ht="27.75" customHeight="1" x14ac:dyDescent="0.4">
      <c r="W279" s="135"/>
    </row>
    <row r="280" spans="23:23" ht="27.75" customHeight="1" x14ac:dyDescent="0.4">
      <c r="W280" s="135"/>
    </row>
    <row r="281" spans="23:23" ht="27.75" customHeight="1" x14ac:dyDescent="0.4">
      <c r="W281" s="135"/>
    </row>
    <row r="282" spans="23:23" ht="27.75" customHeight="1" x14ac:dyDescent="0.4">
      <c r="W282" s="135"/>
    </row>
    <row r="283" spans="23:23" ht="27.75" customHeight="1" x14ac:dyDescent="0.4">
      <c r="W283" s="135"/>
    </row>
    <row r="284" spans="23:23" ht="27.75" customHeight="1" x14ac:dyDescent="0.4">
      <c r="W284" s="135"/>
    </row>
    <row r="285" spans="23:23" ht="27.75" customHeight="1" x14ac:dyDescent="0.4">
      <c r="W285" s="135"/>
    </row>
    <row r="286" spans="23:23" ht="27.75" customHeight="1" x14ac:dyDescent="0.4">
      <c r="W286" s="135"/>
    </row>
    <row r="287" spans="23:23" ht="27.75" customHeight="1" x14ac:dyDescent="0.4">
      <c r="W287" s="135"/>
    </row>
    <row r="288" spans="23:23" ht="27.75" customHeight="1" x14ac:dyDescent="0.4">
      <c r="W288" s="135"/>
    </row>
    <row r="289" spans="23:23" ht="27.75" customHeight="1" x14ac:dyDescent="0.4">
      <c r="W289" s="135"/>
    </row>
    <row r="290" spans="23:23" ht="27.75" customHeight="1" x14ac:dyDescent="0.4">
      <c r="W290" s="135"/>
    </row>
    <row r="291" spans="23:23" ht="27.75" customHeight="1" x14ac:dyDescent="0.4">
      <c r="W291" s="135"/>
    </row>
    <row r="292" spans="23:23" ht="27.75" customHeight="1" x14ac:dyDescent="0.4">
      <c r="W292" s="135"/>
    </row>
    <row r="293" spans="23:23" ht="27.75" customHeight="1" x14ac:dyDescent="0.4">
      <c r="W293" s="135"/>
    </row>
    <row r="294" spans="23:23" ht="27.75" customHeight="1" x14ac:dyDescent="0.4">
      <c r="W294" s="135"/>
    </row>
    <row r="295" spans="23:23" ht="27.75" customHeight="1" x14ac:dyDescent="0.4">
      <c r="W295" s="135"/>
    </row>
    <row r="296" spans="23:23" ht="27.75" customHeight="1" x14ac:dyDescent="0.4">
      <c r="W296" s="135"/>
    </row>
    <row r="297" spans="23:23" ht="27.75" customHeight="1" x14ac:dyDescent="0.4">
      <c r="W297" s="135"/>
    </row>
    <row r="298" spans="23:23" ht="27.75" customHeight="1" x14ac:dyDescent="0.4">
      <c r="W298" s="135"/>
    </row>
    <row r="299" spans="23:23" ht="27.75" customHeight="1" x14ac:dyDescent="0.4">
      <c r="W299" s="135"/>
    </row>
    <row r="300" spans="23:23" ht="27.75" customHeight="1" x14ac:dyDescent="0.4">
      <c r="W300" s="135"/>
    </row>
    <row r="301" spans="23:23" ht="27.75" customHeight="1" x14ac:dyDescent="0.4">
      <c r="W301" s="135"/>
    </row>
    <row r="302" spans="23:23" ht="27.75" customHeight="1" x14ac:dyDescent="0.4">
      <c r="W302" s="135"/>
    </row>
  </sheetData>
  <autoFilter ref="A11:V79"/>
  <mergeCells count="89">
    <mergeCell ref="AA80:AB80"/>
    <mergeCell ref="S80:T80"/>
    <mergeCell ref="W80:X80"/>
    <mergeCell ref="Y80:Z80"/>
    <mergeCell ref="O80:P80"/>
    <mergeCell ref="Q80:R80"/>
    <mergeCell ref="B4:B10"/>
    <mergeCell ref="C5:C10"/>
    <mergeCell ref="B79:L79"/>
    <mergeCell ref="M9:N9"/>
    <mergeCell ref="O9:P9"/>
    <mergeCell ref="M77:N77"/>
    <mergeCell ref="M5:P5"/>
    <mergeCell ref="M6:P6"/>
    <mergeCell ref="G4:L4"/>
    <mergeCell ref="G5:G10"/>
    <mergeCell ref="B75:E75"/>
    <mergeCell ref="D5:D10"/>
    <mergeCell ref="M7:N7"/>
    <mergeCell ref="J97:Q97"/>
    <mergeCell ref="M81:N81"/>
    <mergeCell ref="Q81:R81"/>
    <mergeCell ref="Q82:R82"/>
    <mergeCell ref="M82:N82"/>
    <mergeCell ref="O82:P82"/>
    <mergeCell ref="D88:H88"/>
    <mergeCell ref="Q5:T5"/>
    <mergeCell ref="S7:T7"/>
    <mergeCell ref="O7:P7"/>
    <mergeCell ref="I6:K7"/>
    <mergeCell ref="Q7:R7"/>
    <mergeCell ref="P1:U1"/>
    <mergeCell ref="U4:U10"/>
    <mergeCell ref="Q9:R9"/>
    <mergeCell ref="A2:U2"/>
    <mergeCell ref="F4:F10"/>
    <mergeCell ref="J8:J10"/>
    <mergeCell ref="S9:T9"/>
    <mergeCell ref="C4:E4"/>
    <mergeCell ref="I8:I10"/>
    <mergeCell ref="L5:L10"/>
    <mergeCell ref="M4:T4"/>
    <mergeCell ref="K8:K10"/>
    <mergeCell ref="A4:A10"/>
    <mergeCell ref="H5:K5"/>
    <mergeCell ref="H6:H10"/>
    <mergeCell ref="E5:E10"/>
    <mergeCell ref="A76:A79"/>
    <mergeCell ref="M76:N76"/>
    <mergeCell ref="B76:L76"/>
    <mergeCell ref="M80:N80"/>
    <mergeCell ref="B80:L80"/>
    <mergeCell ref="B77:L77"/>
    <mergeCell ref="B78:L78"/>
    <mergeCell ref="C84:H84"/>
    <mergeCell ref="B82:L82"/>
    <mergeCell ref="R98:X98"/>
    <mergeCell ref="O79:P79"/>
    <mergeCell ref="Q79:R79"/>
    <mergeCell ref="S79:T79"/>
    <mergeCell ref="Q6:T6"/>
    <mergeCell ref="M8:T8"/>
    <mergeCell ref="M78:N78"/>
    <mergeCell ref="M79:N79"/>
    <mergeCell ref="S78:T78"/>
    <mergeCell ref="Q77:R77"/>
    <mergeCell ref="Q76:R76"/>
    <mergeCell ref="Q78:R78"/>
    <mergeCell ref="O77:P77"/>
    <mergeCell ref="O76:P76"/>
    <mergeCell ref="O78:P78"/>
    <mergeCell ref="S77:T77"/>
    <mergeCell ref="S76:T76"/>
    <mergeCell ref="S81:T81"/>
    <mergeCell ref="S82:T82"/>
    <mergeCell ref="O81:P81"/>
    <mergeCell ref="B81:L81"/>
    <mergeCell ref="C98:G98"/>
    <mergeCell ref="R95:X95"/>
    <mergeCell ref="D85:H85"/>
    <mergeCell ref="C95:G95"/>
    <mergeCell ref="C94:G94"/>
    <mergeCell ref="D89:H89"/>
    <mergeCell ref="J94:Q94"/>
    <mergeCell ref="C97:G97"/>
    <mergeCell ref="R94:X94"/>
    <mergeCell ref="R97:X97"/>
    <mergeCell ref="D87:H87"/>
    <mergeCell ref="D86:H86"/>
  </mergeCells>
  <phoneticPr fontId="28" type="noConversion"/>
  <pageMargins left="0.39370078740157483" right="0.19685039370078741" top="0.35433070866141736" bottom="0.74803149606299213" header="0" footer="0"/>
  <pageSetup paperSize="9" scale="32" fitToHeight="2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4:P76"/>
  <sheetViews>
    <sheetView showZeros="0" view="pageBreakPreview" zoomScale="75" zoomScaleNormal="50" workbookViewId="0">
      <pane ySplit="12" topLeftCell="A53" activePane="bottomLeft" state="frozen"/>
      <selection activeCell="J94" sqref="J94:X98"/>
      <selection pane="bottomLeft" activeCell="J94" sqref="J94:X98"/>
    </sheetView>
  </sheetViews>
  <sheetFormatPr defaultRowHeight="15" x14ac:dyDescent="0.2"/>
  <cols>
    <col min="1" max="1" width="10.42578125" style="136" bestFit="1" customWidth="1"/>
    <col min="2" max="2" width="99.28515625" style="136" customWidth="1"/>
    <col min="3" max="4" width="13.28515625" style="136" customWidth="1"/>
    <col min="5" max="12" width="0" style="136" hidden="1" customWidth="1"/>
    <col min="13" max="13" width="9.140625" style="136"/>
    <col min="14" max="14" width="10.42578125" style="136" customWidth="1"/>
    <col min="15" max="15" width="11" style="136" customWidth="1"/>
    <col min="16" max="16" width="9.140625" style="193"/>
    <col min="17" max="16384" width="9.140625" style="136"/>
  </cols>
  <sheetData>
    <row r="4" spans="1:16" ht="15.75" x14ac:dyDescent="0.25">
      <c r="A4" s="898"/>
      <c r="B4" s="899"/>
      <c r="C4" s="902" t="str">
        <f>'Основні дані'!B1</f>
        <v>320321122М.оп.xls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</row>
    <row r="5" spans="1:16" ht="35.25" x14ac:dyDescent="0.3">
      <c r="A5" s="412" t="str">
        <f>CONCATENATE('Основні дані'!A21,"_(",'Основні дані'!B21,")")</f>
        <v>Форма МоП1-18_(1,4)</v>
      </c>
      <c r="B5" s="161" t="s">
        <v>80</v>
      </c>
      <c r="C5" s="910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</row>
    <row r="6" spans="1:16" ht="23.25" x14ac:dyDescent="0.35">
      <c r="A6" s="156"/>
      <c r="B6" s="175" t="s">
        <v>127</v>
      </c>
      <c r="C6" s="904"/>
      <c r="D6" s="905"/>
      <c r="E6" s="176"/>
      <c r="F6" s="176"/>
      <c r="G6" s="176"/>
      <c r="H6" s="176"/>
      <c r="I6" s="176"/>
      <c r="J6" s="176"/>
      <c r="K6" s="176"/>
      <c r="L6" s="176"/>
      <c r="M6" s="903"/>
      <c r="N6" s="903"/>
      <c r="O6" s="903"/>
    </row>
    <row r="7" spans="1:16" ht="52.5" customHeight="1" thickBot="1" x14ac:dyDescent="0.25">
      <c r="A7" s="428"/>
      <c r="B7" s="429" t="s">
        <v>156</v>
      </c>
      <c r="C7" s="906" t="str">
        <f>Титул!Y9</f>
        <v>122</v>
      </c>
      <c r="D7" s="907"/>
      <c r="E7" s="543"/>
      <c r="F7" s="543"/>
      <c r="G7" s="543"/>
      <c r="H7" s="543"/>
      <c r="I7" s="543"/>
      <c r="J7" s="543"/>
      <c r="K7" s="543"/>
      <c r="L7" s="543"/>
      <c r="M7" s="906" t="str">
        <f>Титул!AC9</f>
        <v>Комп'ютерні науки</v>
      </c>
      <c r="N7" s="907"/>
      <c r="O7" s="907"/>
    </row>
    <row r="8" spans="1:16" ht="59.25" customHeight="1" thickBot="1" x14ac:dyDescent="0.25">
      <c r="A8" s="428"/>
      <c r="B8" s="429" t="s">
        <v>162</v>
      </c>
      <c r="C8" s="900">
        <f>Титул!Y10</f>
        <v>0</v>
      </c>
      <c r="D8" s="900"/>
      <c r="E8" s="544"/>
      <c r="F8" s="544"/>
      <c r="G8" s="544"/>
      <c r="H8" s="544"/>
      <c r="I8" s="544"/>
      <c r="J8" s="544"/>
      <c r="K8" s="544"/>
      <c r="L8" s="544"/>
      <c r="M8" s="900">
        <f>Титул!AC10</f>
        <v>0</v>
      </c>
      <c r="N8" s="901"/>
      <c r="O8" s="901"/>
    </row>
    <row r="9" spans="1:16" ht="15.75" thickBot="1" x14ac:dyDescent="0.25">
      <c r="A9" s="912" t="s">
        <v>110</v>
      </c>
      <c r="B9" s="915" t="s">
        <v>81</v>
      </c>
      <c r="C9" s="921" t="s">
        <v>82</v>
      </c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3"/>
      <c r="O9" s="918" t="s">
        <v>83</v>
      </c>
    </row>
    <row r="10" spans="1:16" ht="15" customHeight="1" thickBot="1" x14ac:dyDescent="0.25">
      <c r="A10" s="913"/>
      <c r="B10" s="916"/>
      <c r="C10" s="924" t="s">
        <v>85</v>
      </c>
      <c r="D10" s="924" t="s">
        <v>84</v>
      </c>
      <c r="E10" s="287"/>
      <c r="F10" s="288"/>
      <c r="G10" s="288"/>
      <c r="H10" s="288"/>
      <c r="I10" s="288"/>
      <c r="J10" s="288"/>
      <c r="K10" s="288"/>
      <c r="L10" s="288"/>
      <c r="M10" s="908" t="s">
        <v>86</v>
      </c>
      <c r="N10" s="909"/>
      <c r="O10" s="919"/>
    </row>
    <row r="11" spans="1:16" ht="15.75" thickBot="1" x14ac:dyDescent="0.25">
      <c r="A11" s="914"/>
      <c r="B11" s="917"/>
      <c r="C11" s="925"/>
      <c r="D11" s="925"/>
      <c r="E11" s="289"/>
      <c r="F11" s="290"/>
      <c r="G11" s="290"/>
      <c r="H11" s="290"/>
      <c r="I11" s="290"/>
      <c r="J11" s="290"/>
      <c r="K11" s="290"/>
      <c r="L11" s="291"/>
      <c r="M11" s="286" t="s">
        <v>87</v>
      </c>
      <c r="N11" s="292" t="s">
        <v>88</v>
      </c>
      <c r="O11" s="920"/>
    </row>
    <row r="12" spans="1:16" ht="16.5" thickBot="1" x14ac:dyDescent="0.25">
      <c r="A12" s="237">
        <v>1</v>
      </c>
      <c r="B12" s="238">
        <v>2</v>
      </c>
      <c r="C12" s="238">
        <v>3</v>
      </c>
      <c r="D12" s="238">
        <v>4</v>
      </c>
      <c r="E12" s="239">
        <v>8</v>
      </c>
      <c r="F12" s="240"/>
      <c r="G12" s="241">
        <v>9</v>
      </c>
      <c r="H12" s="240"/>
      <c r="I12" s="241">
        <v>10</v>
      </c>
      <c r="J12" s="240"/>
      <c r="K12" s="241">
        <v>11</v>
      </c>
      <c r="L12" s="239"/>
      <c r="M12" s="238">
        <v>5</v>
      </c>
      <c r="N12" s="238">
        <v>6</v>
      </c>
      <c r="O12" s="157">
        <v>7</v>
      </c>
    </row>
    <row r="13" spans="1:16" s="158" customFormat="1" ht="19.5" thickBot="1" x14ac:dyDescent="0.35">
      <c r="A13" s="273">
        <f>'План НП'!A12</f>
        <v>1</v>
      </c>
      <c r="B13" s="273" t="str">
        <f>'План НП'!B12</f>
        <v>Цикл загальної підготовки</v>
      </c>
      <c r="C13" s="314">
        <f>'План НП'!F12</f>
        <v>9</v>
      </c>
      <c r="D13" s="314">
        <f>'План НП'!G12</f>
        <v>270</v>
      </c>
      <c r="E13" s="274"/>
      <c r="F13" s="275"/>
      <c r="G13" s="275"/>
      <c r="H13" s="275"/>
      <c r="I13" s="275"/>
      <c r="J13" s="275"/>
      <c r="K13" s="275"/>
      <c r="L13" s="276"/>
      <c r="M13" s="308"/>
      <c r="N13" s="309"/>
      <c r="O13" s="310"/>
      <c r="P13" s="268" t="str">
        <f>'Основні дані'!$B$1</f>
        <v>320321122М.оп.xls</v>
      </c>
    </row>
    <row r="14" spans="1:16" s="159" customFormat="1" ht="15.75" x14ac:dyDescent="0.25">
      <c r="A14" s="277" t="str">
        <f>'План НП'!A13</f>
        <v>ЗП 1</v>
      </c>
      <c r="B14" s="305" t="str">
        <f>'План НП'!B13</f>
        <v>Безпека праці та професійної діяльності</v>
      </c>
      <c r="C14" s="315">
        <f>'План НП'!F13</f>
        <v>3</v>
      </c>
      <c r="D14" s="315">
        <f>'План НП'!G13</f>
        <v>90</v>
      </c>
      <c r="E14" s="278"/>
      <c r="F14" s="279"/>
      <c r="G14" s="279"/>
      <c r="H14" s="279"/>
      <c r="I14" s="279"/>
      <c r="J14" s="279"/>
      <c r="K14" s="279"/>
      <c r="L14" s="280"/>
      <c r="M14" s="311">
        <f>'План НП'!C13</f>
        <v>0</v>
      </c>
      <c r="N14" s="311" t="str">
        <f>'План НП'!D13</f>
        <v>11</v>
      </c>
      <c r="O14" s="281">
        <f>'План НП'!U13</f>
        <v>144</v>
      </c>
      <c r="P14" s="268" t="str">
        <f>'Основні дані'!$B$1</f>
        <v>320321122М.оп.xls</v>
      </c>
    </row>
    <row r="15" spans="1:16" s="159" customFormat="1" ht="15.75" x14ac:dyDescent="0.25">
      <c r="A15" s="277" t="str">
        <f>'План НП'!A14</f>
        <v>ЗП 2</v>
      </c>
      <c r="B15" s="305" t="str">
        <f>'План НП'!B14</f>
        <v>Інтелектуальна власність</v>
      </c>
      <c r="C15" s="315">
        <f>'План НП'!F14</f>
        <v>3</v>
      </c>
      <c r="D15" s="315">
        <f>'План НП'!G14</f>
        <v>90</v>
      </c>
      <c r="E15" s="278"/>
      <c r="F15" s="279"/>
      <c r="G15" s="279"/>
      <c r="H15" s="279"/>
      <c r="I15" s="279"/>
      <c r="J15" s="279"/>
      <c r="K15" s="279"/>
      <c r="L15" s="280"/>
      <c r="M15" s="311">
        <f>'План НП'!C14</f>
        <v>0</v>
      </c>
      <c r="N15" s="311" t="str">
        <f>'План НП'!D14</f>
        <v>11</v>
      </c>
      <c r="O15" s="281">
        <f>'План НП'!U14</f>
        <v>325</v>
      </c>
      <c r="P15" s="268" t="str">
        <f>'Основні дані'!$B$1</f>
        <v>320321122М.оп.xls</v>
      </c>
    </row>
    <row r="16" spans="1:16" s="159" customFormat="1" ht="15.75" x14ac:dyDescent="0.25">
      <c r="A16" s="277" t="str">
        <f>'План НП'!A15</f>
        <v>ЗП 3</v>
      </c>
      <c r="B16" s="305" t="str">
        <f>'План НП'!B15</f>
        <v>Організація виробництва та маркетинг</v>
      </c>
      <c r="C16" s="315">
        <f>'План НП'!F15</f>
        <v>3</v>
      </c>
      <c r="D16" s="315">
        <f>'План НП'!G15</f>
        <v>90</v>
      </c>
      <c r="E16" s="278"/>
      <c r="F16" s="279"/>
      <c r="G16" s="279"/>
      <c r="H16" s="279"/>
      <c r="I16" s="279"/>
      <c r="J16" s="279"/>
      <c r="K16" s="279"/>
      <c r="L16" s="280"/>
      <c r="M16" s="311">
        <f>'План НП'!C15</f>
        <v>0</v>
      </c>
      <c r="N16" s="311" t="str">
        <f>'План НП'!D15</f>
        <v>11</v>
      </c>
      <c r="O16" s="281">
        <f>'План НП'!U15</f>
        <v>321</v>
      </c>
      <c r="P16" s="268" t="str">
        <f>'Основні дані'!$B$1</f>
        <v>320321122М.оп.xls</v>
      </c>
    </row>
    <row r="17" spans="1:16" s="159" customFormat="1" ht="15.75" hidden="1" x14ac:dyDescent="0.25">
      <c r="A17" s="277">
        <f>'План НП'!A16</f>
        <v>0</v>
      </c>
      <c r="B17" s="305">
        <f>'План НП'!B16</f>
        <v>0</v>
      </c>
      <c r="C17" s="315">
        <f>'План НП'!F16</f>
        <v>0</v>
      </c>
      <c r="D17" s="315">
        <f>'План НП'!G16</f>
        <v>0</v>
      </c>
      <c r="E17" s="278"/>
      <c r="F17" s="279"/>
      <c r="G17" s="279"/>
      <c r="H17" s="279"/>
      <c r="I17" s="279"/>
      <c r="J17" s="279"/>
      <c r="K17" s="279"/>
      <c r="L17" s="280"/>
      <c r="M17" s="311">
        <f>'План НП'!C16</f>
        <v>0</v>
      </c>
      <c r="N17" s="311">
        <f>'План НП'!D16</f>
        <v>0</v>
      </c>
      <c r="O17" s="281">
        <f>'План НП'!U16</f>
        <v>0</v>
      </c>
      <c r="P17" s="268" t="str">
        <f>'Основні дані'!$B$1</f>
        <v>320321122М.оп.xls</v>
      </c>
    </row>
    <row r="18" spans="1:16" s="159" customFormat="1" ht="15.75" hidden="1" x14ac:dyDescent="0.25">
      <c r="A18" s="277" t="str">
        <f>'План НП'!A17</f>
        <v>ЗП 5</v>
      </c>
      <c r="B18" s="305">
        <f>'План НП'!B17</f>
        <v>0</v>
      </c>
      <c r="C18" s="315">
        <f>'План НП'!F17</f>
        <v>0</v>
      </c>
      <c r="D18" s="315">
        <f>'План НП'!G17</f>
        <v>0</v>
      </c>
      <c r="E18" s="278"/>
      <c r="F18" s="279"/>
      <c r="G18" s="279"/>
      <c r="H18" s="279"/>
      <c r="I18" s="279"/>
      <c r="J18" s="279"/>
      <c r="K18" s="279"/>
      <c r="L18" s="280"/>
      <c r="M18" s="311">
        <f>'План НП'!C17</f>
        <v>0</v>
      </c>
      <c r="N18" s="311">
        <f>'План НП'!D17</f>
        <v>0</v>
      </c>
      <c r="O18" s="281">
        <f>'План НП'!U17</f>
        <v>0</v>
      </c>
      <c r="P18" s="268" t="str">
        <f>'Основні дані'!$B$1</f>
        <v>320321122М.оп.xls</v>
      </c>
    </row>
    <row r="19" spans="1:16" s="159" customFormat="1" ht="15.75" hidden="1" x14ac:dyDescent="0.25">
      <c r="A19" s="277" t="str">
        <f>'План НП'!A18</f>
        <v>ЗП 6</v>
      </c>
      <c r="B19" s="305">
        <f>'План НП'!B18</f>
        <v>0</v>
      </c>
      <c r="C19" s="315">
        <f>'План НП'!F18</f>
        <v>0</v>
      </c>
      <c r="D19" s="315">
        <f>'План НП'!G18</f>
        <v>0</v>
      </c>
      <c r="E19" s="278"/>
      <c r="F19" s="279"/>
      <c r="G19" s="279"/>
      <c r="H19" s="279"/>
      <c r="I19" s="279"/>
      <c r="J19" s="279"/>
      <c r="K19" s="279"/>
      <c r="L19" s="280"/>
      <c r="M19" s="311">
        <f>'План НП'!C18</f>
        <v>0</v>
      </c>
      <c r="N19" s="311">
        <f>'План НП'!D18</f>
        <v>0</v>
      </c>
      <c r="O19" s="281">
        <f>'План НП'!U18</f>
        <v>0</v>
      </c>
      <c r="P19" s="268" t="str">
        <f>'Основні дані'!$B$1</f>
        <v>320321122М.оп.xls</v>
      </c>
    </row>
    <row r="20" spans="1:16" s="159" customFormat="1" ht="15.75" hidden="1" x14ac:dyDescent="0.25">
      <c r="A20" s="277" t="str">
        <f>'План НП'!A19</f>
        <v>ЗП 7</v>
      </c>
      <c r="B20" s="305">
        <f>'План НП'!B19</f>
        <v>0</v>
      </c>
      <c r="C20" s="315">
        <f>'План НП'!F19</f>
        <v>0</v>
      </c>
      <c r="D20" s="315">
        <f>'План НП'!G19</f>
        <v>0</v>
      </c>
      <c r="E20" s="278"/>
      <c r="F20" s="279"/>
      <c r="G20" s="279"/>
      <c r="H20" s="279"/>
      <c r="I20" s="279"/>
      <c r="J20" s="279"/>
      <c r="K20" s="279"/>
      <c r="L20" s="280"/>
      <c r="M20" s="311">
        <f>'План НП'!C19</f>
        <v>0</v>
      </c>
      <c r="N20" s="311">
        <f>'План НП'!D19</f>
        <v>0</v>
      </c>
      <c r="O20" s="281">
        <f>'План НП'!U19</f>
        <v>0</v>
      </c>
      <c r="P20" s="268" t="str">
        <f>'Основні дані'!$B$1</f>
        <v>320321122М.оп.xls</v>
      </c>
    </row>
    <row r="21" spans="1:16" s="159" customFormat="1" ht="15.75" hidden="1" x14ac:dyDescent="0.25">
      <c r="A21" s="277" t="str">
        <f>'План НП'!A20</f>
        <v>ЗП 8</v>
      </c>
      <c r="B21" s="305">
        <f>'План НП'!B20</f>
        <v>0</v>
      </c>
      <c r="C21" s="315">
        <f>'План НП'!F20</f>
        <v>0</v>
      </c>
      <c r="D21" s="315">
        <f>'План НП'!G20</f>
        <v>0</v>
      </c>
      <c r="E21" s="278"/>
      <c r="F21" s="279"/>
      <c r="G21" s="279"/>
      <c r="H21" s="279"/>
      <c r="I21" s="279"/>
      <c r="J21" s="279"/>
      <c r="K21" s="279"/>
      <c r="L21" s="280"/>
      <c r="M21" s="311">
        <f>'План НП'!C20</f>
        <v>0</v>
      </c>
      <c r="N21" s="311">
        <f>'План НП'!D20</f>
        <v>0</v>
      </c>
      <c r="O21" s="281">
        <f>'План НП'!U20</f>
        <v>0</v>
      </c>
      <c r="P21" s="268" t="str">
        <f>'Основні дані'!$B$1</f>
        <v>320321122М.оп.xls</v>
      </c>
    </row>
    <row r="22" spans="1:16" s="159" customFormat="1" ht="15.75" hidden="1" x14ac:dyDescent="0.25">
      <c r="A22" s="277" t="str">
        <f>'План НП'!A21</f>
        <v>ЗП 9</v>
      </c>
      <c r="B22" s="305">
        <f>'План НП'!B21</f>
        <v>0</v>
      </c>
      <c r="C22" s="315">
        <f>'План НП'!F21</f>
        <v>0</v>
      </c>
      <c r="D22" s="315">
        <f>'План НП'!G21</f>
        <v>0</v>
      </c>
      <c r="E22" s="278"/>
      <c r="F22" s="279"/>
      <c r="G22" s="279"/>
      <c r="H22" s="279"/>
      <c r="I22" s="279"/>
      <c r="J22" s="279"/>
      <c r="K22" s="279"/>
      <c r="L22" s="280"/>
      <c r="M22" s="311">
        <f>'План НП'!C21</f>
        <v>0</v>
      </c>
      <c r="N22" s="311">
        <f>'План НП'!D21</f>
        <v>0</v>
      </c>
      <c r="O22" s="281">
        <f>'План НП'!U21</f>
        <v>0</v>
      </c>
      <c r="P22" s="268" t="str">
        <f>'Основні дані'!$B$1</f>
        <v>320321122М.оп.xls</v>
      </c>
    </row>
    <row r="23" spans="1:16" s="159" customFormat="1" ht="15.75" hidden="1" x14ac:dyDescent="0.25">
      <c r="A23" s="277" t="str">
        <f>'План НП'!A22</f>
        <v>ЗП 10</v>
      </c>
      <c r="B23" s="305">
        <f>'План НП'!B22</f>
        <v>0</v>
      </c>
      <c r="C23" s="315">
        <f>'План НП'!F22</f>
        <v>0</v>
      </c>
      <c r="D23" s="315">
        <f>'План НП'!G22</f>
        <v>0</v>
      </c>
      <c r="E23" s="278"/>
      <c r="F23" s="279"/>
      <c r="G23" s="279"/>
      <c r="H23" s="279"/>
      <c r="I23" s="279"/>
      <c r="J23" s="279"/>
      <c r="K23" s="279"/>
      <c r="L23" s="280"/>
      <c r="M23" s="311">
        <f>'План НП'!C22</f>
        <v>0</v>
      </c>
      <c r="N23" s="311">
        <f>'План НП'!D22</f>
        <v>0</v>
      </c>
      <c r="O23" s="281">
        <f>'План НП'!U22</f>
        <v>0</v>
      </c>
      <c r="P23" s="268" t="str">
        <f>'Основні дані'!$B$1</f>
        <v>320321122М.оп.xls</v>
      </c>
    </row>
    <row r="24" spans="1:16" s="159" customFormat="1" ht="18" x14ac:dyDescent="0.25">
      <c r="A24" s="481">
        <f>'План НП'!A23</f>
        <v>2</v>
      </c>
      <c r="B24" s="480" t="str">
        <f>'План НП'!B23</f>
        <v>Цикл професійної підготовки</v>
      </c>
      <c r="C24" s="483">
        <f>'План НП'!F23</f>
        <v>40</v>
      </c>
      <c r="D24" s="483">
        <f>'План НП'!G23</f>
        <v>1200</v>
      </c>
      <c r="E24" s="484"/>
      <c r="F24" s="485"/>
      <c r="G24" s="485"/>
      <c r="H24" s="485"/>
      <c r="I24" s="485"/>
      <c r="J24" s="485"/>
      <c r="K24" s="485"/>
      <c r="L24" s="486"/>
      <c r="M24" s="487">
        <f>'План НП'!C23</f>
        <v>0</v>
      </c>
      <c r="N24" s="487">
        <f>'План НП'!D23</f>
        <v>0</v>
      </c>
      <c r="O24" s="473">
        <f>'План НП'!U23</f>
        <v>0</v>
      </c>
      <c r="P24" s="268" t="str">
        <f>'Основні дані'!$B$1</f>
        <v>320321122М.оп.xls</v>
      </c>
    </row>
    <row r="25" spans="1:16" s="159" customFormat="1" ht="18" hidden="1" x14ac:dyDescent="0.25">
      <c r="A25" s="481" t="str">
        <f>'План НП'!A24</f>
        <v>2.1</v>
      </c>
      <c r="B25" s="480" t="str">
        <f>'План НП'!B24</f>
        <v>Професійна підготовка за спеціальністю</v>
      </c>
      <c r="C25" s="483">
        <f>'План НП'!F24</f>
        <v>40</v>
      </c>
      <c r="D25" s="483">
        <f>'План НП'!G24</f>
        <v>1200</v>
      </c>
      <c r="E25" s="484"/>
      <c r="F25" s="485"/>
      <c r="G25" s="485"/>
      <c r="H25" s="485"/>
      <c r="I25" s="485"/>
      <c r="J25" s="485"/>
      <c r="K25" s="485"/>
      <c r="L25" s="486"/>
      <c r="M25" s="487">
        <f>'План НП'!C24</f>
        <v>0</v>
      </c>
      <c r="N25" s="487">
        <f>'План НП'!D24</f>
        <v>0</v>
      </c>
      <c r="O25" s="473">
        <f>'План НП'!U24</f>
        <v>0</v>
      </c>
      <c r="P25" s="268" t="str">
        <f>'Основні дані'!$B$1</f>
        <v>320321122М.оп.xls</v>
      </c>
    </row>
    <row r="26" spans="1:16" s="159" customFormat="1" ht="15.75" x14ac:dyDescent="0.25">
      <c r="A26" s="277" t="str">
        <f>'План НП'!A25</f>
        <v>ПП1</v>
      </c>
      <c r="B26" s="305" t="str">
        <f>'План НП'!B25</f>
        <v>Стандарти та методології управління IT-проектами</v>
      </c>
      <c r="C26" s="315">
        <f>'План НП'!F25</f>
        <v>6</v>
      </c>
      <c r="D26" s="315">
        <f>'План НП'!G25</f>
        <v>180</v>
      </c>
      <c r="E26" s="278"/>
      <c r="F26" s="279"/>
      <c r="G26" s="279"/>
      <c r="H26" s="279"/>
      <c r="I26" s="279"/>
      <c r="J26" s="279"/>
      <c r="K26" s="279"/>
      <c r="L26" s="280"/>
      <c r="M26" s="311" t="str">
        <f>'План НП'!C25</f>
        <v>9</v>
      </c>
      <c r="N26" s="311">
        <f>'План НП'!D25</f>
        <v>0</v>
      </c>
      <c r="O26" s="281">
        <f>'План НП'!U25</f>
        <v>321</v>
      </c>
      <c r="P26" s="268" t="str">
        <f>'Основні дані'!$B$1</f>
        <v>320321122М.оп.xls</v>
      </c>
    </row>
    <row r="27" spans="1:16" s="159" customFormat="1" ht="15.75" x14ac:dyDescent="0.25">
      <c r="A27" s="277" t="str">
        <f>'План НП'!A26</f>
        <v>ПП2</v>
      </c>
      <c r="B27" s="305" t="str">
        <f>'План НП'!B26</f>
        <v>Методи оцінювання трудомісткості IT-проектів</v>
      </c>
      <c r="C27" s="315">
        <f>'План НП'!F26</f>
        <v>6</v>
      </c>
      <c r="D27" s="315">
        <f>'План НП'!G26</f>
        <v>180</v>
      </c>
      <c r="E27" s="278"/>
      <c r="F27" s="279"/>
      <c r="G27" s="279"/>
      <c r="H27" s="279"/>
      <c r="I27" s="279"/>
      <c r="J27" s="279"/>
      <c r="K27" s="279"/>
      <c r="L27" s="280"/>
      <c r="M27" s="311">
        <f>'План НП'!C26</f>
        <v>0</v>
      </c>
      <c r="N27" s="311" t="str">
        <f>'План НП'!D26</f>
        <v>9</v>
      </c>
      <c r="O27" s="281">
        <f>'План НП'!U26</f>
        <v>321</v>
      </c>
      <c r="P27" s="268" t="str">
        <f>'Основні дані'!$B$1</f>
        <v>320321122М.оп.xls</v>
      </c>
    </row>
    <row r="28" spans="1:16" s="159" customFormat="1" ht="15.75" x14ac:dyDescent="0.25">
      <c r="A28" s="277" t="str">
        <f>'План НП'!A27</f>
        <v>ПП3</v>
      </c>
      <c r="B28" s="305" t="str">
        <f>'План НП'!B27</f>
        <v>Моделі та методи підтримки прийняття рішень (наукова школа кафедри)</v>
      </c>
      <c r="C28" s="315">
        <f>'План НП'!F27</f>
        <v>6</v>
      </c>
      <c r="D28" s="315">
        <f>'План НП'!G27</f>
        <v>180</v>
      </c>
      <c r="E28" s="278"/>
      <c r="F28" s="279"/>
      <c r="G28" s="279"/>
      <c r="H28" s="279"/>
      <c r="I28" s="279"/>
      <c r="J28" s="279"/>
      <c r="K28" s="279"/>
      <c r="L28" s="280"/>
      <c r="M28" s="311" t="str">
        <f>'План НП'!C27</f>
        <v>10</v>
      </c>
      <c r="N28" s="311">
        <f>'План НП'!D27</f>
        <v>0</v>
      </c>
      <c r="O28" s="281">
        <f>'План НП'!U27</f>
        <v>321</v>
      </c>
      <c r="P28" s="268" t="str">
        <f>'Основні дані'!$B$1</f>
        <v>320321122М.оп.xls</v>
      </c>
    </row>
    <row r="29" spans="1:16" s="159" customFormat="1" ht="15.75" x14ac:dyDescent="0.25">
      <c r="A29" s="277" t="str">
        <f>'План НП'!A28</f>
        <v>ПП4</v>
      </c>
      <c r="B29" s="305" t="str">
        <f>'План НП'!B28</f>
        <v>Управління якістю в IT-проектах</v>
      </c>
      <c r="C29" s="315">
        <f>'План НП'!F28</f>
        <v>4</v>
      </c>
      <c r="D29" s="315">
        <f>'План НП'!G28</f>
        <v>120</v>
      </c>
      <c r="E29" s="278"/>
      <c r="F29" s="279"/>
      <c r="G29" s="279"/>
      <c r="H29" s="279"/>
      <c r="I29" s="279"/>
      <c r="J29" s="279"/>
      <c r="K29" s="279"/>
      <c r="L29" s="280"/>
      <c r="M29" s="311">
        <f>'План НП'!C28</f>
        <v>0</v>
      </c>
      <c r="N29" s="311" t="str">
        <f>'План НП'!D28</f>
        <v>10</v>
      </c>
      <c r="O29" s="281">
        <f>'План НП'!U28</f>
        <v>321</v>
      </c>
      <c r="P29" s="268" t="str">
        <f>'Основні дані'!$B$1</f>
        <v>320321122М.оп.xls</v>
      </c>
    </row>
    <row r="30" spans="1:16" s="159" customFormat="1" ht="15.75" x14ac:dyDescent="0.25">
      <c r="A30" s="277" t="str">
        <f>'План НП'!A29</f>
        <v>ПП5</v>
      </c>
      <c r="B30" s="305" t="str">
        <f>'План НП'!B29</f>
        <v>Імітаційне моделювання та аналіз бізнес-систем і процесів</v>
      </c>
      <c r="C30" s="315">
        <f>'План НП'!F29</f>
        <v>4</v>
      </c>
      <c r="D30" s="315">
        <f>'План НП'!G29</f>
        <v>120</v>
      </c>
      <c r="E30" s="278"/>
      <c r="F30" s="279"/>
      <c r="G30" s="279"/>
      <c r="H30" s="279"/>
      <c r="I30" s="279"/>
      <c r="J30" s="279"/>
      <c r="K30" s="279"/>
      <c r="L30" s="280"/>
      <c r="M30" s="311" t="str">
        <f>'План НП'!C29</f>
        <v>10</v>
      </c>
      <c r="N30" s="311">
        <f>'План НП'!D29</f>
        <v>0</v>
      </c>
      <c r="O30" s="281">
        <f>'План НП'!U29</f>
        <v>321</v>
      </c>
      <c r="P30" s="268" t="str">
        <f>'Основні дані'!$B$1</f>
        <v>320321122М.оп.xls</v>
      </c>
    </row>
    <row r="31" spans="1:16" s="159" customFormat="1" ht="15.75" x14ac:dyDescent="0.25">
      <c r="A31" s="277" t="str">
        <f>'План НП'!A30</f>
        <v>ПП7</v>
      </c>
      <c r="B31" s="305" t="str">
        <f>'План НП'!B30</f>
        <v>Додаткові розділи управління ІТ-проектами</v>
      </c>
      <c r="C31" s="315">
        <f>'План НП'!F30</f>
        <v>4</v>
      </c>
      <c r="D31" s="315">
        <f>'План НП'!G30</f>
        <v>120</v>
      </c>
      <c r="E31" s="278"/>
      <c r="F31" s="279"/>
      <c r="G31" s="279"/>
      <c r="H31" s="279"/>
      <c r="I31" s="279"/>
      <c r="J31" s="279"/>
      <c r="K31" s="279"/>
      <c r="L31" s="280"/>
      <c r="M31" s="311">
        <f>'План НП'!C30</f>
        <v>0</v>
      </c>
      <c r="N31" s="311" t="str">
        <f>'План НП'!D30</f>
        <v>11</v>
      </c>
      <c r="O31" s="281">
        <f>'План НП'!U30</f>
        <v>321</v>
      </c>
      <c r="P31" s="268" t="str">
        <f>'Основні дані'!$B$1</f>
        <v>320321122М.оп.xls</v>
      </c>
    </row>
    <row r="32" spans="1:16" s="159" customFormat="1" ht="15.75" x14ac:dyDescent="0.25">
      <c r="A32" s="277" t="str">
        <f>'План НП'!A31</f>
        <v>ПП8</v>
      </c>
      <c r="B32" s="305" t="str">
        <f>'План НП'!B31</f>
        <v>Англійська мова для наукових цілей (частина 1)</v>
      </c>
      <c r="C32" s="315">
        <f>'План НП'!F31</f>
        <v>4</v>
      </c>
      <c r="D32" s="315">
        <f>'План НП'!G31</f>
        <v>120</v>
      </c>
      <c r="E32" s="278"/>
      <c r="F32" s="279"/>
      <c r="G32" s="279"/>
      <c r="H32" s="279"/>
      <c r="I32" s="279"/>
      <c r="J32" s="279"/>
      <c r="K32" s="279"/>
      <c r="L32" s="280"/>
      <c r="M32" s="311">
        <f>'План НП'!C31</f>
        <v>0</v>
      </c>
      <c r="N32" s="311" t="str">
        <f>'План НП'!D31</f>
        <v>9</v>
      </c>
      <c r="O32" s="281">
        <f>'План НП'!U31</f>
        <v>275</v>
      </c>
      <c r="P32" s="268" t="str">
        <f>'Основні дані'!$B$1</f>
        <v>320321122М.оп.xls</v>
      </c>
    </row>
    <row r="33" spans="1:16" s="159" customFormat="1" ht="15.75" x14ac:dyDescent="0.25">
      <c r="A33" s="277" t="str">
        <f>'План НП'!A32</f>
        <v>ПП9</v>
      </c>
      <c r="B33" s="608" t="str">
        <f>'План НП'!B32</f>
        <v>Англійська мова для наукових цілей (частина 2)</v>
      </c>
      <c r="C33" s="315">
        <f>'План НП'!F32</f>
        <v>3</v>
      </c>
      <c r="D33" s="315">
        <f>'План НП'!G32</f>
        <v>90</v>
      </c>
      <c r="E33" s="278"/>
      <c r="F33" s="279"/>
      <c r="G33" s="279"/>
      <c r="H33" s="279"/>
      <c r="I33" s="279"/>
      <c r="J33" s="279"/>
      <c r="K33" s="279"/>
      <c r="L33" s="280"/>
      <c r="M33" s="311">
        <f>'План НП'!C32</f>
        <v>0</v>
      </c>
      <c r="N33" s="311" t="str">
        <f>'План НП'!D32</f>
        <v>10</v>
      </c>
      <c r="O33" s="281">
        <f>'План НП'!U32</f>
        <v>275</v>
      </c>
      <c r="P33" s="268" t="str">
        <f>'Основні дані'!$B$1</f>
        <v>320321122М.оп.xls</v>
      </c>
    </row>
    <row r="34" spans="1:16" s="159" customFormat="1" ht="15.75" x14ac:dyDescent="0.25">
      <c r="A34" s="282" t="str">
        <f>'План НП'!A33</f>
        <v>ПП10</v>
      </c>
      <c r="B34" s="305" t="str">
        <f>'План НП'!B33</f>
        <v>Англійська мова для наукових цілей (частина 3)</v>
      </c>
      <c r="C34" s="315">
        <f>'План НП'!F33</f>
        <v>3</v>
      </c>
      <c r="D34" s="315">
        <f>'План НП'!G33</f>
        <v>90</v>
      </c>
      <c r="E34" s="283"/>
      <c r="F34" s="284"/>
      <c r="G34" s="284"/>
      <c r="H34" s="284"/>
      <c r="I34" s="284"/>
      <c r="J34" s="284"/>
      <c r="K34" s="284"/>
      <c r="L34" s="285"/>
      <c r="M34" s="312" t="str">
        <f>'План НП'!C33</f>
        <v>11</v>
      </c>
      <c r="N34" s="628">
        <f>'План НП'!D33</f>
        <v>0</v>
      </c>
      <c r="O34" s="637">
        <f>'План НП'!U33</f>
        <v>275</v>
      </c>
      <c r="P34" s="268" t="str">
        <f>'Основні дані'!$B$1</f>
        <v>320321122М.оп.xls</v>
      </c>
    </row>
    <row r="35" spans="1:16" s="159" customFormat="1" ht="15.75" hidden="1" x14ac:dyDescent="0.25">
      <c r="A35" s="282">
        <f>'План НП'!A34</f>
        <v>0</v>
      </c>
      <c r="B35" s="305">
        <f>'План НП'!B34</f>
        <v>0</v>
      </c>
      <c r="C35" s="315">
        <f>'План НП'!F34</f>
        <v>0</v>
      </c>
      <c r="D35" s="315">
        <f>'План НП'!G34</f>
        <v>0</v>
      </c>
      <c r="E35" s="283"/>
      <c r="F35" s="284"/>
      <c r="G35" s="284"/>
      <c r="H35" s="284"/>
      <c r="I35" s="284"/>
      <c r="J35" s="284"/>
      <c r="K35" s="284"/>
      <c r="L35" s="285"/>
      <c r="M35" s="312">
        <f>'План НП'!C34</f>
        <v>0</v>
      </c>
      <c r="N35" s="311">
        <f>'План НП'!D34</f>
        <v>0</v>
      </c>
      <c r="O35" s="637">
        <f>'План НП'!U34</f>
        <v>0</v>
      </c>
      <c r="P35" s="268" t="str">
        <f>'Основні дані'!$B$1</f>
        <v>320321122М.оп.xls</v>
      </c>
    </row>
    <row r="36" spans="1:16" s="159" customFormat="1" ht="15.75" hidden="1" x14ac:dyDescent="0.25">
      <c r="A36" s="282" t="str">
        <f>'План НП'!A35</f>
        <v>ПП11</v>
      </c>
      <c r="B36" s="305">
        <f>'План НП'!B35</f>
        <v>0</v>
      </c>
      <c r="C36" s="315">
        <f>'План НП'!F35</f>
        <v>0</v>
      </c>
      <c r="D36" s="315">
        <f>'План НП'!G35</f>
        <v>0</v>
      </c>
      <c r="E36" s="283"/>
      <c r="F36" s="284"/>
      <c r="G36" s="284"/>
      <c r="H36" s="284"/>
      <c r="I36" s="284"/>
      <c r="J36" s="284"/>
      <c r="K36" s="284"/>
      <c r="L36" s="285"/>
      <c r="M36" s="312">
        <f>'План НП'!C35</f>
        <v>0</v>
      </c>
      <c r="N36" s="311">
        <f>'План НП'!D35</f>
        <v>0</v>
      </c>
      <c r="O36" s="637">
        <f>'План НП'!U35</f>
        <v>0</v>
      </c>
      <c r="P36" s="268" t="str">
        <f>'Основні дані'!$B$1</f>
        <v>320321122М.оп.xls</v>
      </c>
    </row>
    <row r="37" spans="1:16" s="159" customFormat="1" ht="15.75" hidden="1" x14ac:dyDescent="0.25">
      <c r="A37" s="282" t="str">
        <f>'План НП'!A36</f>
        <v>ПП12</v>
      </c>
      <c r="B37" s="305">
        <f>'План НП'!B36</f>
        <v>0</v>
      </c>
      <c r="C37" s="315">
        <f>'План НП'!F36</f>
        <v>0</v>
      </c>
      <c r="D37" s="315">
        <f>'План НП'!G36</f>
        <v>0</v>
      </c>
      <c r="E37" s="283"/>
      <c r="F37" s="284"/>
      <c r="G37" s="284"/>
      <c r="H37" s="284"/>
      <c r="I37" s="284"/>
      <c r="J37" s="284"/>
      <c r="K37" s="284"/>
      <c r="L37" s="285"/>
      <c r="M37" s="312">
        <f>'План НП'!C36</f>
        <v>0</v>
      </c>
      <c r="N37" s="311">
        <f>'План НП'!D36</f>
        <v>0</v>
      </c>
      <c r="O37" s="637">
        <f>'План НП'!U36</f>
        <v>0</v>
      </c>
      <c r="P37" s="268" t="str">
        <f>'Основні дані'!$B$1</f>
        <v>320321122М.оп.xls</v>
      </c>
    </row>
    <row r="38" spans="1:16" s="159" customFormat="1" ht="15.75" hidden="1" x14ac:dyDescent="0.25">
      <c r="A38" s="282" t="str">
        <f>'План НП'!A37</f>
        <v>ПП13</v>
      </c>
      <c r="B38" s="305">
        <f>'План НП'!B37</f>
        <v>0</v>
      </c>
      <c r="C38" s="315">
        <f>'План НП'!F37</f>
        <v>0</v>
      </c>
      <c r="D38" s="315">
        <f>'План НП'!G37</f>
        <v>0</v>
      </c>
      <c r="E38" s="283"/>
      <c r="F38" s="284"/>
      <c r="G38" s="284"/>
      <c r="H38" s="284"/>
      <c r="I38" s="284"/>
      <c r="J38" s="284"/>
      <c r="K38" s="284"/>
      <c r="L38" s="285"/>
      <c r="M38" s="312">
        <f>'План НП'!C37</f>
        <v>0</v>
      </c>
      <c r="N38" s="311">
        <f>'План НП'!D37</f>
        <v>0</v>
      </c>
      <c r="O38" s="637">
        <f>'План НП'!U37</f>
        <v>0</v>
      </c>
      <c r="P38" s="268" t="str">
        <f>'Основні дані'!$B$1</f>
        <v>320321122М.оп.xls</v>
      </c>
    </row>
    <row r="39" spans="1:16" s="159" customFormat="1" ht="15.75" hidden="1" x14ac:dyDescent="0.25">
      <c r="A39" s="282" t="str">
        <f>'План НП'!A38</f>
        <v>ПП14</v>
      </c>
      <c r="B39" s="305">
        <f>'План НП'!B38</f>
        <v>0</v>
      </c>
      <c r="C39" s="315">
        <f>'План НП'!F38</f>
        <v>0</v>
      </c>
      <c r="D39" s="315">
        <f>'План НП'!G38</f>
        <v>0</v>
      </c>
      <c r="E39" s="283"/>
      <c r="F39" s="284"/>
      <c r="G39" s="284"/>
      <c r="H39" s="284"/>
      <c r="I39" s="284"/>
      <c r="J39" s="284"/>
      <c r="K39" s="284"/>
      <c r="L39" s="285"/>
      <c r="M39" s="312">
        <f>'План НП'!C38</f>
        <v>0</v>
      </c>
      <c r="N39" s="311">
        <f>'План НП'!D38</f>
        <v>0</v>
      </c>
      <c r="O39" s="637">
        <f>'План НП'!U38</f>
        <v>0</v>
      </c>
      <c r="P39" s="268" t="str">
        <f>'Основні дані'!$B$1</f>
        <v>320321122М.оп.xls</v>
      </c>
    </row>
    <row r="40" spans="1:16" s="159" customFormat="1" ht="15.75" hidden="1" x14ac:dyDescent="0.25">
      <c r="A40" s="282" t="str">
        <f>'План НП'!A39</f>
        <v>ПП15</v>
      </c>
      <c r="B40" s="305">
        <f>'План НП'!B39</f>
        <v>0</v>
      </c>
      <c r="C40" s="315">
        <f>'План НП'!F39</f>
        <v>0</v>
      </c>
      <c r="D40" s="315">
        <f>'План НП'!G39</f>
        <v>0</v>
      </c>
      <c r="E40" s="283"/>
      <c r="F40" s="284"/>
      <c r="G40" s="284"/>
      <c r="H40" s="284"/>
      <c r="I40" s="284"/>
      <c r="J40" s="284"/>
      <c r="K40" s="284"/>
      <c r="L40" s="285"/>
      <c r="M40" s="312">
        <f>'План НП'!C39</f>
        <v>0</v>
      </c>
      <c r="N40" s="311">
        <f>'План НП'!D39</f>
        <v>0</v>
      </c>
      <c r="O40" s="637">
        <f>'План НП'!U39</f>
        <v>0</v>
      </c>
      <c r="P40" s="268" t="str">
        <f>'Основні дані'!$B$1</f>
        <v>320321122М.оп.xls</v>
      </c>
    </row>
    <row r="41" spans="1:16" s="159" customFormat="1" ht="15.75" hidden="1" x14ac:dyDescent="0.25">
      <c r="A41" s="282" t="str">
        <f>'План НП'!A40</f>
        <v>ПП16</v>
      </c>
      <c r="B41" s="305">
        <f>'План НП'!B40</f>
        <v>0</v>
      </c>
      <c r="C41" s="315">
        <f>'План НП'!F40</f>
        <v>0</v>
      </c>
      <c r="D41" s="315">
        <f>'План НП'!G40</f>
        <v>0</v>
      </c>
      <c r="E41" s="283"/>
      <c r="F41" s="284"/>
      <c r="G41" s="284"/>
      <c r="H41" s="284"/>
      <c r="I41" s="284"/>
      <c r="J41" s="284"/>
      <c r="K41" s="284"/>
      <c r="L41" s="285"/>
      <c r="M41" s="312">
        <f>'План НП'!C40</f>
        <v>0</v>
      </c>
      <c r="N41" s="311">
        <f>'План НП'!D40</f>
        <v>0</v>
      </c>
      <c r="O41" s="637">
        <f>'План НП'!U40</f>
        <v>0</v>
      </c>
      <c r="P41" s="268" t="str">
        <f>'Основні дані'!$B$1</f>
        <v>320321122М.оп.xls</v>
      </c>
    </row>
    <row r="42" spans="1:16" s="159" customFormat="1" ht="15.75" hidden="1" x14ac:dyDescent="0.25">
      <c r="A42" s="282" t="str">
        <f>'План НП'!A41</f>
        <v>ПП17</v>
      </c>
      <c r="B42" s="305">
        <f>'План НП'!B41</f>
        <v>0</v>
      </c>
      <c r="C42" s="315">
        <f>'План НП'!F41</f>
        <v>0</v>
      </c>
      <c r="D42" s="315">
        <f>'План НП'!G41</f>
        <v>0</v>
      </c>
      <c r="E42" s="283"/>
      <c r="F42" s="284"/>
      <c r="G42" s="284"/>
      <c r="H42" s="284"/>
      <c r="I42" s="284"/>
      <c r="J42" s="284"/>
      <c r="K42" s="284"/>
      <c r="L42" s="285"/>
      <c r="M42" s="312">
        <f>'План НП'!C41</f>
        <v>0</v>
      </c>
      <c r="N42" s="311">
        <f>'План НП'!D41</f>
        <v>0</v>
      </c>
      <c r="O42" s="637">
        <f>'План НП'!U41</f>
        <v>0</v>
      </c>
      <c r="P42" s="268" t="str">
        <f>'Основні дані'!$B$1</f>
        <v>320321122М.оп.xls</v>
      </c>
    </row>
    <row r="43" spans="1:16" s="159" customFormat="1" ht="16.5" hidden="1" thickBot="1" x14ac:dyDescent="0.3">
      <c r="A43" s="282" t="str">
        <f>'План НП'!A42</f>
        <v>ПП18</v>
      </c>
      <c r="B43" s="305">
        <f>'План НП'!B42</f>
        <v>0</v>
      </c>
      <c r="C43" s="315">
        <f>'План НП'!F42</f>
        <v>0</v>
      </c>
      <c r="D43" s="315">
        <f>'План НП'!G42</f>
        <v>0</v>
      </c>
      <c r="E43" s="283"/>
      <c r="F43" s="284"/>
      <c r="G43" s="284"/>
      <c r="H43" s="284"/>
      <c r="I43" s="284"/>
      <c r="J43" s="284"/>
      <c r="K43" s="284"/>
      <c r="L43" s="285"/>
      <c r="M43" s="312">
        <f>'План НП'!C42</f>
        <v>0</v>
      </c>
      <c r="N43" s="311">
        <f>'План НП'!D42</f>
        <v>0</v>
      </c>
      <c r="O43" s="637">
        <f>'План НП'!U42</f>
        <v>0</v>
      </c>
      <c r="P43" s="268" t="str">
        <f>'Основні дані'!$B$1</f>
        <v>320321122М.оп.xls</v>
      </c>
    </row>
    <row r="44" spans="1:16" s="158" customFormat="1" ht="19.5" hidden="1" thickBot="1" x14ac:dyDescent="0.35">
      <c r="A44" s="273">
        <f>'План НП'!A43</f>
        <v>0</v>
      </c>
      <c r="B44" s="273">
        <f>'План НП'!B43</f>
        <v>0</v>
      </c>
      <c r="C44" s="314">
        <f>'План НП'!F43</f>
        <v>0</v>
      </c>
      <c r="D44" s="314">
        <f>'План НП'!G43</f>
        <v>0</v>
      </c>
      <c r="E44" s="274" t="e">
        <f>#REF!+#REF!</f>
        <v>#REF!</v>
      </c>
      <c r="F44" s="275" t="e">
        <f>#REF!+#REF!</f>
        <v>#REF!</v>
      </c>
      <c r="G44" s="275" t="e">
        <f>#REF!+#REF!</f>
        <v>#REF!</v>
      </c>
      <c r="H44" s="275" t="e">
        <f>#REF!+#REF!</f>
        <v>#REF!</v>
      </c>
      <c r="I44" s="275" t="e">
        <f>#REF!+#REF!</f>
        <v>#REF!</v>
      </c>
      <c r="J44" s="275" t="e">
        <f>#REF!+#REF!</f>
        <v>#REF!</v>
      </c>
      <c r="K44" s="275" t="e">
        <f>#REF!+#REF!</f>
        <v>#REF!</v>
      </c>
      <c r="L44" s="276" t="e">
        <f>#REF!+#REF!</f>
        <v>#REF!</v>
      </c>
      <c r="M44" s="313"/>
      <c r="N44" s="307"/>
      <c r="O44" s="310"/>
      <c r="P44" s="268" t="str">
        <f>'Основні дані'!$B$1</f>
        <v>320321122М.оп.xls</v>
      </c>
    </row>
    <row r="45" spans="1:16" s="159" customFormat="1" ht="15.75" hidden="1" x14ac:dyDescent="0.25">
      <c r="A45" s="282">
        <f>'План НП'!A44</f>
        <v>0</v>
      </c>
      <c r="B45" s="305">
        <f>'План НП'!B44</f>
        <v>0</v>
      </c>
      <c r="C45" s="315">
        <f>'План НП'!F44</f>
        <v>0</v>
      </c>
      <c r="D45" s="315">
        <f>'План НП'!G44</f>
        <v>0</v>
      </c>
      <c r="E45" s="283"/>
      <c r="F45" s="284"/>
      <c r="G45" s="284"/>
      <c r="H45" s="284"/>
      <c r="I45" s="284"/>
      <c r="J45" s="284"/>
      <c r="K45" s="284"/>
      <c r="L45" s="285"/>
      <c r="M45" s="312">
        <f>'План НП'!C44</f>
        <v>0</v>
      </c>
      <c r="N45" s="311">
        <f>'План НП'!D44</f>
        <v>0</v>
      </c>
      <c r="O45" s="638">
        <f>'План НП'!U44</f>
        <v>0</v>
      </c>
      <c r="P45" s="268" t="str">
        <f>'Основні дані'!$B$1</f>
        <v>320321122М.оп.xls</v>
      </c>
    </row>
    <row r="46" spans="1:16" s="159" customFormat="1" ht="15.75" hidden="1" x14ac:dyDescent="0.25">
      <c r="A46" s="282">
        <f>'План НП'!A45</f>
        <v>0</v>
      </c>
      <c r="B46" s="305">
        <f>'План НП'!B45</f>
        <v>0</v>
      </c>
      <c r="C46" s="315">
        <f>'План НП'!F45</f>
        <v>0</v>
      </c>
      <c r="D46" s="315">
        <f>'План НП'!G45</f>
        <v>0</v>
      </c>
      <c r="E46" s="283"/>
      <c r="F46" s="284"/>
      <c r="G46" s="284"/>
      <c r="H46" s="284"/>
      <c r="I46" s="284"/>
      <c r="J46" s="284"/>
      <c r="K46" s="284"/>
      <c r="L46" s="285"/>
      <c r="M46" s="312">
        <f>'План НП'!C45</f>
        <v>0</v>
      </c>
      <c r="N46" s="311">
        <f>'План НП'!D45</f>
        <v>0</v>
      </c>
      <c r="O46" s="637">
        <f>'План НП'!U45</f>
        <v>0</v>
      </c>
      <c r="P46" s="268" t="str">
        <f>'Основні дані'!$B$1</f>
        <v>320321122М.оп.xls</v>
      </c>
    </row>
    <row r="47" spans="1:16" s="159" customFormat="1" ht="18" x14ac:dyDescent="0.25">
      <c r="A47" s="480" t="str">
        <f>'План НП'!A46</f>
        <v>3</v>
      </c>
      <c r="B47" s="631" t="str">
        <f>'План НП'!B46</f>
        <v>Дисципліни вільного вибору</v>
      </c>
      <c r="C47" s="634">
        <f>'План НП'!F46</f>
        <v>0</v>
      </c>
      <c r="D47" s="634">
        <f>'План НП'!G46</f>
        <v>0</v>
      </c>
      <c r="E47" s="630"/>
      <c r="F47" s="480"/>
      <c r="G47" s="480"/>
      <c r="H47" s="480"/>
      <c r="I47" s="480"/>
      <c r="J47" s="480"/>
      <c r="K47" s="480"/>
      <c r="L47" s="480"/>
      <c r="M47" s="631">
        <f>'План НП'!C46</f>
        <v>0</v>
      </c>
      <c r="N47" s="639">
        <f>'План НП'!D46</f>
        <v>0</v>
      </c>
      <c r="O47" s="630">
        <f>'План НП'!U46</f>
        <v>0</v>
      </c>
      <c r="P47" s="268" t="str">
        <f>'Основні дані'!$B$1</f>
        <v>320321122М.оп.xls</v>
      </c>
    </row>
    <row r="48" spans="1:16" s="159" customFormat="1" ht="18.75" thickBot="1" x14ac:dyDescent="0.3">
      <c r="A48" s="480" t="str">
        <f>'План НП'!A47</f>
        <v>3.1</v>
      </c>
      <c r="B48" s="632" t="str">
        <f>'План НП'!B47</f>
        <v>Дисципліни вільного вибору професійної підготовки за блоками</v>
      </c>
      <c r="C48" s="635">
        <f>'План НП'!F47</f>
        <v>23</v>
      </c>
      <c r="D48" s="635">
        <f>'План НП'!G47</f>
        <v>690</v>
      </c>
      <c r="E48" s="630"/>
      <c r="F48" s="480"/>
      <c r="G48" s="480"/>
      <c r="H48" s="480"/>
      <c r="I48" s="480"/>
      <c r="J48" s="480"/>
      <c r="K48" s="480"/>
      <c r="L48" s="480"/>
      <c r="M48" s="632">
        <f>'План НП'!C47</f>
        <v>0</v>
      </c>
      <c r="N48" s="639">
        <f>'План НП'!D47</f>
        <v>0</v>
      </c>
      <c r="O48" s="630">
        <f>'План НП'!U47</f>
        <v>0</v>
      </c>
      <c r="P48" s="268"/>
    </row>
    <row r="49" spans="1:16" s="159" customFormat="1" ht="16.5" thickBot="1" x14ac:dyDescent="0.3">
      <c r="A49" s="560" t="str">
        <f>'План НП'!A48</f>
        <v>3.1.1</v>
      </c>
      <c r="B49" s="633" t="str">
        <f>'План НП'!B48</f>
        <v>Блок дисциплін 01 "Бізнес-аналітика програмної інженерії"</v>
      </c>
      <c r="C49" s="612">
        <f>'План НП'!F48</f>
        <v>23</v>
      </c>
      <c r="D49" s="612">
        <f>'План НП'!G48</f>
        <v>690</v>
      </c>
      <c r="E49" s="636"/>
      <c r="F49" s="560"/>
      <c r="G49" s="560"/>
      <c r="H49" s="560"/>
      <c r="I49" s="560"/>
      <c r="J49" s="560"/>
      <c r="K49" s="560"/>
      <c r="L49" s="560"/>
      <c r="M49" s="633">
        <f>'План НП'!C48</f>
        <v>0</v>
      </c>
      <c r="N49" s="633">
        <f>'План НП'!D48</f>
        <v>0</v>
      </c>
      <c r="O49" s="636">
        <f>'План НП'!U48</f>
        <v>0</v>
      </c>
      <c r="P49" s="268" t="str">
        <f>'Основні дані'!$B$1</f>
        <v>320321122М.оп.xls</v>
      </c>
    </row>
    <row r="50" spans="1:16" s="159" customFormat="1" ht="15.75" x14ac:dyDescent="0.25">
      <c r="A50" s="282" t="str">
        <f>'План НП'!A49</f>
        <v>В 1.1</v>
      </c>
      <c r="B50" s="305" t="str">
        <f>'План НП'!B49</f>
        <v>Вступ до бізнес-аналітики</v>
      </c>
      <c r="C50" s="315">
        <f>'План НП'!F49</f>
        <v>4</v>
      </c>
      <c r="D50" s="315">
        <f>'План НП'!G49</f>
        <v>120</v>
      </c>
      <c r="E50" s="283"/>
      <c r="F50" s="284"/>
      <c r="G50" s="284"/>
      <c r="H50" s="284"/>
      <c r="I50" s="284"/>
      <c r="J50" s="284"/>
      <c r="K50" s="284"/>
      <c r="L50" s="285"/>
      <c r="M50" s="312">
        <f>'План НП'!C49</f>
        <v>0</v>
      </c>
      <c r="N50" s="431" t="str">
        <f>'План НП'!D49</f>
        <v>9</v>
      </c>
      <c r="O50" s="281">
        <f>'План НП'!U49</f>
        <v>321</v>
      </c>
      <c r="P50" s="268" t="str">
        <f>'Основні дані'!$B$1</f>
        <v>320321122М.оп.xls</v>
      </c>
    </row>
    <row r="51" spans="1:16" s="159" customFormat="1" ht="15.75" x14ac:dyDescent="0.25">
      <c r="A51" s="282" t="str">
        <f>'План НП'!A50</f>
        <v>В 1.2</v>
      </c>
      <c r="B51" s="305" t="str">
        <f>'План НП'!B50</f>
        <v>Аналіз і управління вимогами до програмного забезпечення</v>
      </c>
      <c r="C51" s="315">
        <f>'План НП'!F50</f>
        <v>5</v>
      </c>
      <c r="D51" s="315">
        <f>'План НП'!G50</f>
        <v>150</v>
      </c>
      <c r="E51" s="283"/>
      <c r="F51" s="284"/>
      <c r="G51" s="284"/>
      <c r="H51" s="284"/>
      <c r="I51" s="284"/>
      <c r="J51" s="284"/>
      <c r="K51" s="284"/>
      <c r="L51" s="285"/>
      <c r="M51" s="312" t="str">
        <f>'План НП'!C50</f>
        <v>9</v>
      </c>
      <c r="N51" s="431">
        <f>'План НП'!D50</f>
        <v>0</v>
      </c>
      <c r="O51" s="281">
        <f>'План НП'!U50</f>
        <v>321</v>
      </c>
      <c r="P51" s="268" t="str">
        <f>'Основні дані'!$B$1</f>
        <v>320321122М.оп.xls</v>
      </c>
    </row>
    <row r="52" spans="1:16" s="159" customFormat="1" ht="15.75" x14ac:dyDescent="0.25">
      <c r="A52" s="282" t="str">
        <f>'План НП'!A51</f>
        <v>В 1.3</v>
      </c>
      <c r="B52" s="305" t="str">
        <f>'План НП'!B51</f>
        <v>Методи і моделі управління сучасними бізнес-системами</v>
      </c>
      <c r="C52" s="315">
        <f>'План НП'!F51</f>
        <v>4</v>
      </c>
      <c r="D52" s="315">
        <f>'План НП'!G51</f>
        <v>120</v>
      </c>
      <c r="E52" s="283"/>
      <c r="F52" s="284"/>
      <c r="G52" s="284"/>
      <c r="H52" s="284"/>
      <c r="I52" s="284"/>
      <c r="J52" s="284"/>
      <c r="K52" s="284"/>
      <c r="L52" s="285"/>
      <c r="M52" s="312" t="str">
        <f>'План НП'!C51</f>
        <v>10</v>
      </c>
      <c r="N52" s="431">
        <f>'План НП'!D51</f>
        <v>0</v>
      </c>
      <c r="O52" s="281">
        <f>'План НП'!U51</f>
        <v>321</v>
      </c>
      <c r="P52" s="268" t="str">
        <f>'Основні дані'!$B$1</f>
        <v>320321122М.оп.xls</v>
      </c>
    </row>
    <row r="53" spans="1:16" s="159" customFormat="1" ht="15.75" x14ac:dyDescent="0.25">
      <c r="A53" s="282" t="str">
        <f>'План НП'!A52</f>
        <v>В 1.4</v>
      </c>
      <c r="B53" s="305" t="str">
        <f>'План НП'!B52</f>
        <v>Інжиніринг і реінжинірг бізнес-систем</v>
      </c>
      <c r="C53" s="315">
        <f>'План НП'!F52</f>
        <v>4</v>
      </c>
      <c r="D53" s="315">
        <f>'План НП'!G52</f>
        <v>120</v>
      </c>
      <c r="E53" s="283"/>
      <c r="F53" s="284"/>
      <c r="G53" s="284"/>
      <c r="H53" s="284"/>
      <c r="I53" s="284"/>
      <c r="J53" s="284"/>
      <c r="K53" s="284"/>
      <c r="L53" s="285"/>
      <c r="M53" s="312">
        <f>'План НП'!C52</f>
        <v>0</v>
      </c>
      <c r="N53" s="431" t="str">
        <f>'План НП'!D52</f>
        <v>10</v>
      </c>
      <c r="O53" s="281">
        <f>'План НП'!U52</f>
        <v>321</v>
      </c>
      <c r="P53" s="268" t="str">
        <f>'Основні дані'!$B$1</f>
        <v>320321122М.оп.xls</v>
      </c>
    </row>
    <row r="54" spans="1:16" s="159" customFormat="1" ht="15.75" x14ac:dyDescent="0.25">
      <c r="A54" s="282" t="str">
        <f>'План НП'!A53</f>
        <v>В 1.5</v>
      </c>
      <c r="B54" s="305" t="str">
        <f>'План НП'!B53</f>
        <v>Аналіз даних і ВІ-технології</v>
      </c>
      <c r="C54" s="586">
        <f>'План НП'!F53</f>
        <v>3</v>
      </c>
      <c r="D54" s="315">
        <f>'План НП'!G53</f>
        <v>90</v>
      </c>
      <c r="E54" s="283"/>
      <c r="F54" s="284"/>
      <c r="G54" s="284"/>
      <c r="H54" s="284"/>
      <c r="I54" s="284"/>
      <c r="J54" s="284"/>
      <c r="K54" s="284"/>
      <c r="L54" s="285"/>
      <c r="M54" s="585" t="str">
        <f>'План НП'!C53</f>
        <v>11</v>
      </c>
      <c r="N54" s="312">
        <f>'План НП'!D53</f>
        <v>0</v>
      </c>
      <c r="O54" s="281">
        <f>'План НП'!U53</f>
        <v>321</v>
      </c>
      <c r="P54" s="268" t="str">
        <f>'Основні дані'!$B$1</f>
        <v>320321122М.оп.xls</v>
      </c>
    </row>
    <row r="55" spans="1:16" s="159" customFormat="1" ht="15.75" x14ac:dyDescent="0.25">
      <c r="A55" s="582" t="str">
        <f>'План НП'!A54</f>
        <v>В 1.6</v>
      </c>
      <c r="B55" s="305" t="str">
        <f>'План НП'!B54</f>
        <v>Хмарні обчислення</v>
      </c>
      <c r="C55" s="628">
        <f>'План НП'!F54</f>
        <v>3</v>
      </c>
      <c r="D55" s="312">
        <f>'План НП'!G54</f>
        <v>90</v>
      </c>
      <c r="E55" s="305"/>
      <c r="F55" s="305"/>
      <c r="G55" s="305"/>
      <c r="H55" s="305"/>
      <c r="I55" s="305"/>
      <c r="J55" s="305"/>
      <c r="K55" s="305"/>
      <c r="L55" s="305"/>
      <c r="M55" s="628" t="str">
        <f>'План НП'!C54</f>
        <v>11</v>
      </c>
      <c r="N55" s="584">
        <f>'План НП'!D54</f>
        <v>0</v>
      </c>
      <c r="O55" s="281">
        <f>'План НП'!U54</f>
        <v>321</v>
      </c>
      <c r="P55" s="268" t="str">
        <f>'Основні дані'!$B$1</f>
        <v>320321122М.оп.xls</v>
      </c>
    </row>
    <row r="56" spans="1:16" s="159" customFormat="1" ht="18" x14ac:dyDescent="0.25">
      <c r="A56" s="601">
        <f>'План НП'!A55</f>
        <v>0</v>
      </c>
      <c r="B56" s="613" t="str">
        <f>'План НП'!B55</f>
        <v>Практика</v>
      </c>
      <c r="C56" s="627">
        <f>'План НП'!F55</f>
        <v>9</v>
      </c>
      <c r="D56" s="617">
        <f>'План НП'!G55</f>
        <v>270</v>
      </c>
      <c r="E56" s="616"/>
      <c r="F56" s="602"/>
      <c r="G56" s="602"/>
      <c r="H56" s="602"/>
      <c r="I56" s="602"/>
      <c r="J56" s="602"/>
      <c r="K56" s="602"/>
      <c r="L56" s="602"/>
      <c r="M56" s="629">
        <f>'План НП'!C55</f>
        <v>0</v>
      </c>
      <c r="N56" s="624">
        <f>'План НП'!D55</f>
        <v>0</v>
      </c>
      <c r="O56" s="621">
        <f>'План НП'!U55</f>
        <v>0</v>
      </c>
      <c r="P56" s="268"/>
    </row>
    <row r="57" spans="1:16" s="159" customFormat="1" ht="18" x14ac:dyDescent="0.25">
      <c r="A57" s="650">
        <f>'План НП'!A56</f>
        <v>0</v>
      </c>
      <c r="B57" s="651" t="str">
        <f>'План НП'!B56</f>
        <v>Професійна</v>
      </c>
      <c r="C57" s="643">
        <f>'План НП'!F56</f>
        <v>9</v>
      </c>
      <c r="D57" s="644">
        <f>'План НП'!G56</f>
        <v>270</v>
      </c>
      <c r="E57" s="645"/>
      <c r="F57" s="646"/>
      <c r="G57" s="646"/>
      <c r="H57" s="646"/>
      <c r="I57" s="646"/>
      <c r="J57" s="646"/>
      <c r="K57" s="646"/>
      <c r="L57" s="646"/>
      <c r="M57" s="647">
        <f>'План НП'!C56</f>
        <v>0</v>
      </c>
      <c r="N57" s="648" t="str">
        <f>'План НП'!D56</f>
        <v>9-11</v>
      </c>
      <c r="O57" s="649">
        <f>'План НП'!U56</f>
        <v>0</v>
      </c>
      <c r="P57" s="268"/>
    </row>
    <row r="58" spans="1:16" s="159" customFormat="1" ht="15.75" x14ac:dyDescent="0.25">
      <c r="A58" s="422">
        <f>'План НП'!A57</f>
        <v>0</v>
      </c>
      <c r="B58" s="614" t="str">
        <f>'План НП'!B57</f>
        <v>НДР</v>
      </c>
      <c r="C58" s="609">
        <f>'План НП'!F57</f>
        <v>7</v>
      </c>
      <c r="D58" s="441">
        <f>'План НП'!G57</f>
        <v>210</v>
      </c>
      <c r="E58" s="424"/>
      <c r="F58" s="425"/>
      <c r="G58" s="425"/>
      <c r="H58" s="425"/>
      <c r="I58" s="425"/>
      <c r="J58" s="425"/>
      <c r="K58" s="425"/>
      <c r="L58" s="426"/>
      <c r="M58" s="619">
        <f>'План НП'!C57</f>
        <v>0</v>
      </c>
      <c r="N58" s="625" t="str">
        <f>'План НП'!D57</f>
        <v>9-11</v>
      </c>
      <c r="O58" s="622"/>
      <c r="P58" s="268"/>
    </row>
    <row r="59" spans="1:16" s="159" customFormat="1" ht="16.5" thickBot="1" x14ac:dyDescent="0.3">
      <c r="A59" s="449">
        <f>'План НП'!A58</f>
        <v>0</v>
      </c>
      <c r="B59" s="615" t="str">
        <f>'План НП'!B58</f>
        <v>Атестація</v>
      </c>
      <c r="C59" s="610">
        <f>'План НП'!F58</f>
        <v>2</v>
      </c>
      <c r="D59" s="618">
        <f>'План НП'!G58</f>
        <v>60</v>
      </c>
      <c r="E59" s="452"/>
      <c r="F59" s="453"/>
      <c r="G59" s="453"/>
      <c r="H59" s="453"/>
      <c r="I59" s="453"/>
      <c r="J59" s="453"/>
      <c r="K59" s="453"/>
      <c r="L59" s="454"/>
      <c r="M59" s="620">
        <f>'План НП'!C58</f>
        <v>0</v>
      </c>
      <c r="N59" s="626" t="str">
        <f>'План НП'!D58</f>
        <v>11</v>
      </c>
      <c r="O59" s="623"/>
      <c r="P59" s="268"/>
    </row>
    <row r="60" spans="1:16" s="159" customFormat="1" ht="16.5" thickBot="1" x14ac:dyDescent="0.3">
      <c r="A60" s="560" t="str">
        <f>'План НП'!A59</f>
        <v>3.1.2</v>
      </c>
      <c r="B60" s="560" t="str">
        <f>'План НП'!B59</f>
        <v>Блок дисциплін 02: "Управління проектами програмної інженерії"</v>
      </c>
      <c r="C60" s="612">
        <f>'План НП'!F59</f>
        <v>23</v>
      </c>
      <c r="D60" s="611">
        <f>'План НП'!G59</f>
        <v>690</v>
      </c>
      <c r="E60" s="560"/>
      <c r="F60" s="560"/>
      <c r="G60" s="560"/>
      <c r="H60" s="560"/>
      <c r="I60" s="560"/>
      <c r="J60" s="560"/>
      <c r="K60" s="560"/>
      <c r="L60" s="560"/>
      <c r="M60" s="560">
        <f>'План НП'!C59</f>
        <v>0</v>
      </c>
      <c r="N60" s="560">
        <f>'План НП'!D59</f>
        <v>0</v>
      </c>
      <c r="O60" s="560">
        <f>'План НП'!U59</f>
        <v>0</v>
      </c>
      <c r="P60" s="268" t="str">
        <f>'Основні дані'!$B$1</f>
        <v>320321122М.оп.xls</v>
      </c>
    </row>
    <row r="61" spans="1:16" s="159" customFormat="1" ht="15.75" x14ac:dyDescent="0.25">
      <c r="A61" s="282" t="str">
        <f>'План НП'!A60</f>
        <v>В 2.1</v>
      </c>
      <c r="B61" s="305" t="str">
        <f>'План НП'!B60</f>
        <v>Вступ до управління ІТ-проектами</v>
      </c>
      <c r="C61" s="315">
        <f>'План НП'!F60</f>
        <v>4</v>
      </c>
      <c r="D61" s="315">
        <f>'План НП'!G60</f>
        <v>120</v>
      </c>
      <c r="E61" s="283"/>
      <c r="F61" s="284"/>
      <c r="G61" s="284"/>
      <c r="H61" s="284"/>
      <c r="I61" s="284"/>
      <c r="J61" s="284"/>
      <c r="K61" s="284"/>
      <c r="L61" s="285"/>
      <c r="M61" s="312">
        <f>'План НП'!C60</f>
        <v>0</v>
      </c>
      <c r="N61" s="431" t="str">
        <f>'План НП'!D60</f>
        <v>9</v>
      </c>
      <c r="O61" s="281">
        <f>'План НП'!U60</f>
        <v>321</v>
      </c>
      <c r="P61" s="268" t="str">
        <f>'Основні дані'!$B$1</f>
        <v>320321122М.оп.xls</v>
      </c>
    </row>
    <row r="62" spans="1:16" s="159" customFormat="1" ht="15.75" x14ac:dyDescent="0.25">
      <c r="A62" s="282" t="str">
        <f>'План НП'!A61</f>
        <v>В 2.2</v>
      </c>
      <c r="B62" s="305" t="str">
        <f>'План НП'!B61</f>
        <v>Планування, виконання і завершення ІТ-проектів</v>
      </c>
      <c r="C62" s="586">
        <f>'План НП'!F61</f>
        <v>5</v>
      </c>
      <c r="D62" s="583">
        <f>'План НП'!G61</f>
        <v>150</v>
      </c>
      <c r="E62" s="283"/>
      <c r="F62" s="284"/>
      <c r="G62" s="284"/>
      <c r="H62" s="284"/>
      <c r="I62" s="284"/>
      <c r="J62" s="284"/>
      <c r="K62" s="284"/>
      <c r="L62" s="285"/>
      <c r="M62" s="312" t="str">
        <f>'План НП'!C61</f>
        <v>9</v>
      </c>
      <c r="N62" s="431">
        <f>'План НП'!D61</f>
        <v>0</v>
      </c>
      <c r="O62" s="281">
        <f>'План НП'!U61</f>
        <v>321</v>
      </c>
      <c r="P62" s="268" t="str">
        <f>'Основні дані'!$B$1</f>
        <v>320321122М.оп.xls</v>
      </c>
    </row>
    <row r="63" spans="1:16" s="159" customFormat="1" ht="15.75" x14ac:dyDescent="0.25">
      <c r="A63" s="282" t="str">
        <f>'План НП'!A62</f>
        <v>В 2.3</v>
      </c>
      <c r="B63" s="305" t="str">
        <f>'План НП'!B62</f>
        <v>Формування та розвиток команд ІТ-проектів</v>
      </c>
      <c r="C63" s="315">
        <f>'План НП'!F62</f>
        <v>4</v>
      </c>
      <c r="D63" s="586">
        <f>'План НП'!G62</f>
        <v>120</v>
      </c>
      <c r="E63" s="283"/>
      <c r="F63" s="284"/>
      <c r="G63" s="284"/>
      <c r="H63" s="284"/>
      <c r="I63" s="284"/>
      <c r="J63" s="284"/>
      <c r="K63" s="284"/>
      <c r="L63" s="285"/>
      <c r="M63" s="312" t="str">
        <f>'План НП'!C62</f>
        <v>10</v>
      </c>
      <c r="N63" s="431">
        <f>'План НП'!D62</f>
        <v>0</v>
      </c>
      <c r="O63" s="281">
        <f>'План НП'!U62</f>
        <v>321</v>
      </c>
      <c r="P63" s="268" t="str">
        <f>'Основні дані'!$B$1</f>
        <v>320321122М.оп.xls</v>
      </c>
    </row>
    <row r="64" spans="1:16" s="159" customFormat="1" ht="15.75" x14ac:dyDescent="0.25">
      <c r="A64" s="282" t="str">
        <f>'План НП'!A63</f>
        <v>В 2.4</v>
      </c>
      <c r="B64" s="305" t="str">
        <f>'План НП'!B63</f>
        <v>Управління ризиками ІТ-проектів</v>
      </c>
      <c r="C64" s="315">
        <f>'План НП'!F63</f>
        <v>4</v>
      </c>
      <c r="D64" s="315">
        <f>'План НП'!G63</f>
        <v>120</v>
      </c>
      <c r="E64" s="283"/>
      <c r="F64" s="284"/>
      <c r="G64" s="284"/>
      <c r="H64" s="284"/>
      <c r="I64" s="284"/>
      <c r="J64" s="284"/>
      <c r="K64" s="284"/>
      <c r="L64" s="285"/>
      <c r="M64" s="312">
        <f>'План НП'!C63</f>
        <v>0</v>
      </c>
      <c r="N64" s="431" t="str">
        <f>'План НП'!D63</f>
        <v>10</v>
      </c>
      <c r="O64" s="281">
        <f>'План НП'!U63</f>
        <v>321</v>
      </c>
      <c r="P64" s="268" t="str">
        <f>'Основні дані'!$B$1</f>
        <v>320321122М.оп.xls</v>
      </c>
    </row>
    <row r="65" spans="1:16" s="159" customFormat="1" ht="15.75" x14ac:dyDescent="0.25">
      <c r="A65" s="282" t="str">
        <f>'План НП'!A64</f>
        <v>В 2.5</v>
      </c>
      <c r="B65" s="305" t="str">
        <f>'План НП'!B64</f>
        <v>Управління ІТ-стартапами</v>
      </c>
      <c r="C65" s="315">
        <f>'План НП'!F64</f>
        <v>3</v>
      </c>
      <c r="D65" s="315">
        <f>'План НП'!G64</f>
        <v>90</v>
      </c>
      <c r="E65" s="283"/>
      <c r="F65" s="284"/>
      <c r="G65" s="284"/>
      <c r="H65" s="284"/>
      <c r="I65" s="284"/>
      <c r="J65" s="284"/>
      <c r="K65" s="284"/>
      <c r="L65" s="285"/>
      <c r="M65" s="312" t="str">
        <f>'План НП'!C64</f>
        <v>11</v>
      </c>
      <c r="N65" s="431">
        <f>'План НП'!D64</f>
        <v>0</v>
      </c>
      <c r="O65" s="281">
        <f>'План НП'!U64</f>
        <v>321</v>
      </c>
      <c r="P65" s="268" t="str">
        <f>'Основні дані'!$B$1</f>
        <v>320321122М.оп.xls</v>
      </c>
    </row>
    <row r="66" spans="1:16" s="159" customFormat="1" ht="15.75" x14ac:dyDescent="0.25">
      <c r="A66" s="282" t="str">
        <f>'План НП'!A65</f>
        <v>В 2.6</v>
      </c>
      <c r="B66" s="305" t="str">
        <f>'План НП'!B65</f>
        <v>Інформаційна безпека</v>
      </c>
      <c r="C66" s="315">
        <f>'План НП'!F65</f>
        <v>3</v>
      </c>
      <c r="D66" s="315">
        <f>'План НП'!G65</f>
        <v>90</v>
      </c>
      <c r="E66" s="283"/>
      <c r="F66" s="284"/>
      <c r="G66" s="284"/>
      <c r="H66" s="284"/>
      <c r="I66" s="284"/>
      <c r="J66" s="284"/>
      <c r="K66" s="284"/>
      <c r="L66" s="285"/>
      <c r="M66" s="312" t="str">
        <f>'План НП'!C65</f>
        <v>11</v>
      </c>
      <c r="N66" s="431">
        <f>'План НП'!D65</f>
        <v>0</v>
      </c>
      <c r="O66" s="281">
        <f>'План НП'!U65</f>
        <v>321</v>
      </c>
      <c r="P66" s="268" t="str">
        <f>'Основні дані'!$B$1</f>
        <v>320321122М.оп.xls</v>
      </c>
    </row>
    <row r="67" spans="1:16" s="159" customFormat="1" ht="15.75" hidden="1" x14ac:dyDescent="0.25">
      <c r="A67" s="282" t="str">
        <f>'План НП'!A66</f>
        <v>ППс 7</v>
      </c>
      <c r="B67" s="305">
        <f>'План НП'!B66</f>
        <v>0</v>
      </c>
      <c r="C67" s="315">
        <f>'План НП'!F66</f>
        <v>0</v>
      </c>
      <c r="D67" s="315">
        <f>'План НП'!G66</f>
        <v>0</v>
      </c>
      <c r="E67" s="283"/>
      <c r="F67" s="284"/>
      <c r="G67" s="284"/>
      <c r="H67" s="284"/>
      <c r="I67" s="284"/>
      <c r="J67" s="284"/>
      <c r="K67" s="284"/>
      <c r="L67" s="285"/>
      <c r="M67" s="312">
        <f>'План НП'!C66</f>
        <v>0</v>
      </c>
      <c r="N67" s="431">
        <f>'План НП'!D66</f>
        <v>0</v>
      </c>
      <c r="O67" s="281">
        <f>'План НП'!U66</f>
        <v>0</v>
      </c>
      <c r="P67" s="268" t="str">
        <f>'Основні дані'!$B$1</f>
        <v>320321122М.оп.xls</v>
      </c>
    </row>
    <row r="68" spans="1:16" s="159" customFormat="1" ht="15.75" hidden="1" x14ac:dyDescent="0.25">
      <c r="A68" s="282" t="str">
        <f>'План НП'!A67</f>
        <v>ПС19</v>
      </c>
      <c r="B68" s="305">
        <f>'План НП'!B67</f>
        <v>0</v>
      </c>
      <c r="C68" s="315">
        <f>'План НП'!F67</f>
        <v>0</v>
      </c>
      <c r="D68" s="315">
        <f>'План НП'!G67</f>
        <v>0</v>
      </c>
      <c r="E68" s="283"/>
      <c r="F68" s="284"/>
      <c r="G68" s="284"/>
      <c r="H68" s="284"/>
      <c r="I68" s="284"/>
      <c r="J68" s="284"/>
      <c r="K68" s="284"/>
      <c r="L68" s="285"/>
      <c r="M68" s="312">
        <f>'План НП'!C67</f>
        <v>0</v>
      </c>
      <c r="N68" s="431">
        <f>'План НП'!D67</f>
        <v>0</v>
      </c>
      <c r="O68" s="281">
        <f>'План НП'!U67</f>
        <v>0</v>
      </c>
      <c r="P68" s="268" t="str">
        <f>'Основні дані'!$B$1</f>
        <v>320321122М.оп.xls</v>
      </c>
    </row>
    <row r="69" spans="1:16" s="159" customFormat="1" ht="15.75" hidden="1" x14ac:dyDescent="0.25">
      <c r="A69" s="282" t="str">
        <f>'План НП'!A68</f>
        <v>ПС20</v>
      </c>
      <c r="B69" s="305">
        <f>'План НП'!B68</f>
        <v>0</v>
      </c>
      <c r="C69" s="315">
        <f>'План НП'!F68</f>
        <v>0</v>
      </c>
      <c r="D69" s="315">
        <f>'План НП'!G68</f>
        <v>0</v>
      </c>
      <c r="E69" s="283"/>
      <c r="F69" s="284"/>
      <c r="G69" s="284"/>
      <c r="H69" s="284"/>
      <c r="I69" s="284"/>
      <c r="J69" s="284"/>
      <c r="K69" s="284"/>
      <c r="L69" s="285"/>
      <c r="M69" s="312">
        <f>'План НП'!C68</f>
        <v>0</v>
      </c>
      <c r="N69" s="431">
        <f>'План НП'!D68</f>
        <v>0</v>
      </c>
      <c r="O69" s="281">
        <f>'План НП'!U68</f>
        <v>0</v>
      </c>
      <c r="P69" s="268" t="str">
        <f>'Основні дані'!$B$1</f>
        <v>320321122М.оп.xls</v>
      </c>
    </row>
    <row r="70" spans="1:16" s="158" customFormat="1" ht="18.75" x14ac:dyDescent="0.3">
      <c r="A70" s="417">
        <f>'План НП'!A69</f>
        <v>0</v>
      </c>
      <c r="B70" s="482" t="str">
        <f>'План НП'!B69</f>
        <v>Практика</v>
      </c>
      <c r="C70" s="440">
        <f>'План НП'!F69</f>
        <v>9</v>
      </c>
      <c r="D70" s="440">
        <f>'План НП'!G69</f>
        <v>270</v>
      </c>
      <c r="E70" s="418"/>
      <c r="F70" s="419"/>
      <c r="G70" s="419"/>
      <c r="H70" s="419"/>
      <c r="I70" s="419"/>
      <c r="J70" s="419"/>
      <c r="K70" s="419"/>
      <c r="L70" s="420"/>
      <c r="M70" s="421">
        <f>'План НП'!C69</f>
        <v>0</v>
      </c>
      <c r="N70" s="430">
        <f>'План НП'!D69</f>
        <v>0</v>
      </c>
      <c r="O70" s="433"/>
      <c r="P70" s="268" t="str">
        <f>'Основні дані'!$B$1</f>
        <v>320321122М.оп.xls</v>
      </c>
    </row>
    <row r="71" spans="1:16" s="160" customFormat="1" ht="20.25" hidden="1" x14ac:dyDescent="0.3">
      <c r="A71" s="282">
        <f>'План НП'!A70</f>
        <v>0</v>
      </c>
      <c r="B71" s="305">
        <f>'План НП'!B71</f>
        <v>0</v>
      </c>
      <c r="C71" s="315">
        <f>'План НП'!F70</f>
        <v>0</v>
      </c>
      <c r="D71" s="315">
        <f>'План НП'!G70</f>
        <v>0</v>
      </c>
      <c r="E71" s="283"/>
      <c r="F71" s="284"/>
      <c r="G71" s="284"/>
      <c r="H71" s="284"/>
      <c r="I71" s="284"/>
      <c r="J71" s="284"/>
      <c r="K71" s="284"/>
      <c r="L71" s="285"/>
      <c r="M71" s="312">
        <f>'План НП'!C70</f>
        <v>0</v>
      </c>
      <c r="N71" s="431">
        <f>'План НП'!D70</f>
        <v>0</v>
      </c>
      <c r="O71" s="281">
        <f>'План НП'!U70</f>
        <v>0</v>
      </c>
      <c r="P71" s="268" t="str">
        <f>'Основні дані'!$B$1</f>
        <v>320321122М.оп.xls</v>
      </c>
    </row>
    <row r="72" spans="1:16" ht="15.75" hidden="1" x14ac:dyDescent="0.2">
      <c r="A72" s="282">
        <f>'План НП'!A71</f>
        <v>0</v>
      </c>
      <c r="B72" s="305" t="e">
        <f>'План НП'!#REF!</f>
        <v>#REF!</v>
      </c>
      <c r="C72" s="315">
        <f>'План НП'!F71</f>
        <v>0</v>
      </c>
      <c r="D72" s="315">
        <f>'План НП'!G71</f>
        <v>0</v>
      </c>
      <c r="E72" s="283"/>
      <c r="F72" s="284"/>
      <c r="G72" s="284"/>
      <c r="H72" s="284"/>
      <c r="I72" s="284"/>
      <c r="J72" s="284"/>
      <c r="K72" s="284"/>
      <c r="L72" s="285"/>
      <c r="M72" s="312">
        <f>'План НП'!C71</f>
        <v>0</v>
      </c>
      <c r="N72" s="431">
        <f>'План НП'!D71</f>
        <v>0</v>
      </c>
      <c r="O72" s="281">
        <f>'План НП'!U71</f>
        <v>0</v>
      </c>
      <c r="P72" s="268" t="str">
        <f>'Основні дані'!$B$1</f>
        <v>320321122М.оп.xls</v>
      </c>
    </row>
    <row r="73" spans="1:16" ht="15.75" x14ac:dyDescent="0.2">
      <c r="A73" s="282">
        <f>'План НП'!A72</f>
        <v>0</v>
      </c>
      <c r="B73" s="305" t="str">
        <f>'План НП'!B72</f>
        <v>Професійна</v>
      </c>
      <c r="C73" s="315">
        <f>'План НП'!F72</f>
        <v>9</v>
      </c>
      <c r="D73" s="315">
        <f>'План НП'!G72</f>
        <v>270</v>
      </c>
      <c r="E73" s="283"/>
      <c r="F73" s="284"/>
      <c r="G73" s="284"/>
      <c r="H73" s="284"/>
      <c r="I73" s="284"/>
      <c r="J73" s="284"/>
      <c r="K73" s="284"/>
      <c r="L73" s="285"/>
      <c r="M73" s="312">
        <f>'План НП'!C72</f>
        <v>0</v>
      </c>
      <c r="N73" s="431" t="str">
        <f>'План НП'!D72</f>
        <v>9-11</v>
      </c>
      <c r="O73" s="281">
        <f>'План НП'!U72</f>
        <v>0</v>
      </c>
      <c r="P73" s="268" t="str">
        <f>'Основні дані'!$B$1</f>
        <v>320321122М.оп.xls</v>
      </c>
    </row>
    <row r="74" spans="1:16" ht="15.75" x14ac:dyDescent="0.2">
      <c r="A74" s="422">
        <f>'План НП'!A73</f>
        <v>0</v>
      </c>
      <c r="B74" s="423" t="str">
        <f>'План НП'!B73</f>
        <v>НДР</v>
      </c>
      <c r="C74" s="441">
        <f>'План НП'!F73</f>
        <v>7</v>
      </c>
      <c r="D74" s="441">
        <f>'План НП'!G73</f>
        <v>210</v>
      </c>
      <c r="E74" s="424"/>
      <c r="F74" s="425"/>
      <c r="G74" s="425"/>
      <c r="H74" s="425"/>
      <c r="I74" s="425"/>
      <c r="J74" s="425"/>
      <c r="K74" s="425"/>
      <c r="L74" s="426"/>
      <c r="M74" s="427">
        <f>'План НП'!C73</f>
        <v>0</v>
      </c>
      <c r="N74" s="432" t="str">
        <f>'План НП'!D73</f>
        <v>9-11</v>
      </c>
      <c r="O74" s="434"/>
      <c r="P74" s="268" t="str">
        <f>'Основні дані'!$B$1</f>
        <v>320321122М.оп.xls</v>
      </c>
    </row>
    <row r="75" spans="1:16" ht="16.5" thickBot="1" x14ac:dyDescent="0.25">
      <c r="A75" s="449">
        <f>'План НП'!A74</f>
        <v>0</v>
      </c>
      <c r="B75" s="450" t="str">
        <f>'План НП'!B74</f>
        <v>Атестація</v>
      </c>
      <c r="C75" s="451">
        <f>'План НП'!F74</f>
        <v>2</v>
      </c>
      <c r="D75" s="451">
        <f>'План НП'!G74</f>
        <v>60</v>
      </c>
      <c r="E75" s="452"/>
      <c r="F75" s="453"/>
      <c r="G75" s="453"/>
      <c r="H75" s="453"/>
      <c r="I75" s="453"/>
      <c r="J75" s="453"/>
      <c r="K75" s="453"/>
      <c r="L75" s="454"/>
      <c r="M75" s="455">
        <f>'План НП'!C74</f>
        <v>0</v>
      </c>
      <c r="N75" s="456" t="str">
        <f>'План НП'!D74</f>
        <v>11</v>
      </c>
      <c r="O75" s="457"/>
      <c r="P75" s="268" t="str">
        <f>'Основні дані'!$B$1</f>
        <v>320321122М.оп.xls</v>
      </c>
    </row>
    <row r="76" spans="1:16" s="382" customFormat="1" ht="21" thickBot="1" x14ac:dyDescent="0.35">
      <c r="A76" s="458">
        <f>'План НП'!A75</f>
        <v>0</v>
      </c>
      <c r="B76" s="459" t="str">
        <f>'План НП'!B75</f>
        <v>Загальна кількість за термін підготовки</v>
      </c>
      <c r="C76" s="460">
        <f>'План НП'!F75</f>
        <v>90</v>
      </c>
      <c r="D76" s="460">
        <f>'План НП'!G75</f>
        <v>2700</v>
      </c>
      <c r="E76" s="461"/>
      <c r="F76" s="462"/>
      <c r="G76" s="462"/>
      <c r="H76" s="462"/>
      <c r="I76" s="462"/>
      <c r="J76" s="462"/>
      <c r="K76" s="462"/>
      <c r="L76" s="463"/>
      <c r="M76" s="464">
        <f>'План НП'!C75</f>
        <v>0</v>
      </c>
      <c r="N76" s="465">
        <f>'План НП'!D75</f>
        <v>0</v>
      </c>
      <c r="O76" s="466">
        <f>'План НП'!U75</f>
        <v>0</v>
      </c>
      <c r="P76" s="268" t="str">
        <f>'Основні дані'!$B$1</f>
        <v>320321122М.оп.xls</v>
      </c>
    </row>
  </sheetData>
  <autoFilter ref="A12:P72"/>
  <mergeCells count="16"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A4:B4"/>
    <mergeCell ref="M8:O8"/>
    <mergeCell ref="C4:O4"/>
    <mergeCell ref="M6:O6"/>
    <mergeCell ref="C6:D6"/>
    <mergeCell ref="M7:O7"/>
  </mergeCells>
  <phoneticPr fontId="28" type="noConversion"/>
  <pageMargins left="0.39370078740157483" right="0.39370078740157483" top="0.19685039370078741" bottom="0.59055118110236227" header="0" footer="0"/>
  <pageSetup paperSize="9" scale="5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view="pageBreakPreview" topLeftCell="A16" zoomScaleNormal="100" workbookViewId="0">
      <selection activeCell="J94" sqref="J94:X98"/>
    </sheetView>
  </sheetViews>
  <sheetFormatPr defaultRowHeight="12.75" x14ac:dyDescent="0.2"/>
  <sheetData>
    <row r="1" spans="1:16" ht="20.25" customHeight="1" x14ac:dyDescent="0.3">
      <c r="A1" s="926" t="s">
        <v>112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</row>
    <row r="2" spans="1:16" ht="15.75" x14ac:dyDescent="0.25">
      <c r="A2" s="159"/>
    </row>
    <row r="3" spans="1:16" ht="15.75" x14ac:dyDescent="0.25">
      <c r="A3" s="159" t="s">
        <v>104</v>
      </c>
    </row>
    <row r="4" spans="1:16" ht="15.75" x14ac:dyDescent="0.25">
      <c r="A4" s="177" t="s">
        <v>105</v>
      </c>
    </row>
    <row r="5" spans="1:16" ht="15.75" x14ac:dyDescent="0.25">
      <c r="A5" s="178" t="s">
        <v>106</v>
      </c>
    </row>
    <row r="6" spans="1:16" ht="15.75" x14ac:dyDescent="0.25">
      <c r="A6" s="177" t="s">
        <v>28</v>
      </c>
      <c r="B6" s="498" t="s">
        <v>279</v>
      </c>
    </row>
    <row r="7" spans="1:16" ht="15.75" x14ac:dyDescent="0.25">
      <c r="A7" s="177" t="s">
        <v>28</v>
      </c>
      <c r="B7" s="498" t="s">
        <v>280</v>
      </c>
    </row>
    <row r="8" spans="1:16" ht="15.75" x14ac:dyDescent="0.25">
      <c r="A8" s="177" t="s">
        <v>28</v>
      </c>
      <c r="B8" s="498" t="s">
        <v>281</v>
      </c>
    </row>
    <row r="9" spans="1:16" ht="15.75" x14ac:dyDescent="0.25">
      <c r="A9" s="177" t="s">
        <v>28</v>
      </c>
      <c r="B9" s="498" t="s">
        <v>282</v>
      </c>
    </row>
    <row r="10" spans="1:16" ht="15.75" x14ac:dyDescent="0.25">
      <c r="A10" s="177" t="s">
        <v>28</v>
      </c>
      <c r="B10" s="498" t="s">
        <v>283</v>
      </c>
    </row>
    <row r="11" spans="1:16" ht="15.75" x14ac:dyDescent="0.25">
      <c r="A11" s="177" t="s">
        <v>28</v>
      </c>
      <c r="B11" s="498" t="s">
        <v>284</v>
      </c>
    </row>
    <row r="12" spans="1:16" ht="15.75" x14ac:dyDescent="0.25">
      <c r="A12" s="177" t="s">
        <v>28</v>
      </c>
      <c r="B12" s="498" t="s">
        <v>285</v>
      </c>
    </row>
    <row r="13" spans="1:16" ht="15.75" x14ac:dyDescent="0.25">
      <c r="A13" s="177" t="s">
        <v>28</v>
      </c>
      <c r="B13" s="498" t="s">
        <v>286</v>
      </c>
    </row>
    <row r="14" spans="1:16" ht="15.75" x14ac:dyDescent="0.25">
      <c r="A14" s="177" t="s">
        <v>28</v>
      </c>
      <c r="B14" s="498" t="s">
        <v>287</v>
      </c>
    </row>
    <row r="15" spans="1:16" ht="15.75" x14ac:dyDescent="0.25">
      <c r="A15" s="179" t="s">
        <v>107</v>
      </c>
    </row>
    <row r="16" spans="1:16" ht="13.5" x14ac:dyDescent="0.25">
      <c r="A16" s="928" t="s">
        <v>288</v>
      </c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  <c r="P16" s="929"/>
    </row>
    <row r="17" spans="1:16" ht="29.25" customHeight="1" x14ac:dyDescent="0.25">
      <c r="A17" s="178" t="s">
        <v>289</v>
      </c>
    </row>
    <row r="18" spans="1:16" ht="15.75" x14ac:dyDescent="0.25">
      <c r="A18" s="178" t="s">
        <v>108</v>
      </c>
    </row>
    <row r="19" spans="1:16" ht="30.75" customHeight="1" x14ac:dyDescent="0.25">
      <c r="A19" s="178" t="s">
        <v>109</v>
      </c>
    </row>
    <row r="20" spans="1:16" ht="15.75" x14ac:dyDescent="0.25">
      <c r="A20" s="178" t="s">
        <v>113</v>
      </c>
    </row>
    <row r="21" spans="1:16" ht="15.75" customHeight="1" x14ac:dyDescent="0.25">
      <c r="A21" s="178" t="s">
        <v>114</v>
      </c>
    </row>
    <row r="22" spans="1:16" ht="15.75" x14ac:dyDescent="0.25">
      <c r="A22" s="178" t="s">
        <v>126</v>
      </c>
    </row>
    <row r="23" spans="1:16" ht="15.75" x14ac:dyDescent="0.25">
      <c r="A23" s="178" t="s">
        <v>115</v>
      </c>
    </row>
    <row r="24" spans="1:16" ht="15.75" x14ac:dyDescent="0.25">
      <c r="A24" s="178" t="s">
        <v>116</v>
      </c>
    </row>
    <row r="25" spans="1:16" ht="15.75" x14ac:dyDescent="0.25">
      <c r="A25" s="178" t="s">
        <v>117</v>
      </c>
    </row>
    <row r="26" spans="1:16" ht="15.75" x14ac:dyDescent="0.25">
      <c r="A26" s="178" t="s">
        <v>118</v>
      </c>
    </row>
    <row r="27" spans="1:16" ht="13.5" x14ac:dyDescent="0.25">
      <c r="A27" s="930" t="s">
        <v>119</v>
      </c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</row>
    <row r="28" spans="1:16" ht="28.5" customHeight="1" x14ac:dyDescent="0.25">
      <c r="A28" s="178" t="s">
        <v>157</v>
      </c>
    </row>
    <row r="29" spans="1:16" ht="13.5" x14ac:dyDescent="0.25">
      <c r="A29" s="932" t="s">
        <v>120</v>
      </c>
      <c r="B29" s="933"/>
      <c r="C29" s="933"/>
      <c r="D29" s="933"/>
      <c r="E29" s="933"/>
      <c r="F29" s="933"/>
      <c r="G29" s="933"/>
      <c r="H29" s="933"/>
      <c r="I29" s="933"/>
      <c r="J29" s="933"/>
      <c r="K29" s="933"/>
      <c r="L29" s="933"/>
      <c r="M29" s="933"/>
      <c r="N29" s="933"/>
      <c r="O29" s="933"/>
      <c r="P29" s="933"/>
    </row>
    <row r="30" spans="1:16" ht="33" customHeight="1" x14ac:dyDescent="0.25">
      <c r="A30" s="178" t="s">
        <v>121</v>
      </c>
    </row>
    <row r="31" spans="1:16" ht="15.75" x14ac:dyDescent="0.25">
      <c r="A31" s="178" t="s">
        <v>122</v>
      </c>
    </row>
    <row r="32" spans="1:16" ht="28.5" customHeight="1" x14ac:dyDescent="0.25">
      <c r="A32" s="178" t="s">
        <v>123</v>
      </c>
    </row>
    <row r="33" spans="1:1" ht="15.75" x14ac:dyDescent="0.25">
      <c r="A33" s="178" t="s">
        <v>124</v>
      </c>
    </row>
    <row r="34" spans="1:1" ht="15.75" x14ac:dyDescent="0.25">
      <c r="A34" s="178" t="s">
        <v>125</v>
      </c>
    </row>
    <row r="35" spans="1:1" ht="15.75" x14ac:dyDescent="0.25">
      <c r="A35" s="372" t="s">
        <v>134</v>
      </c>
    </row>
    <row r="36" spans="1:1" ht="15.75" x14ac:dyDescent="0.25">
      <c r="A36" s="371" t="s">
        <v>133</v>
      </c>
    </row>
    <row r="37" spans="1:1" ht="15.75" x14ac:dyDescent="0.25">
      <c r="A37" s="372" t="s">
        <v>135</v>
      </c>
    </row>
    <row r="38" spans="1:1" ht="15.75" x14ac:dyDescent="0.25">
      <c r="A38" s="371" t="s">
        <v>136</v>
      </c>
    </row>
    <row r="39" spans="1:1" ht="15.75" x14ac:dyDescent="0.25">
      <c r="A39" s="178"/>
    </row>
    <row r="40" spans="1:1" ht="15.75" x14ac:dyDescent="0.25">
      <c r="A40" s="178"/>
    </row>
    <row r="41" spans="1:1" ht="15.75" x14ac:dyDescent="0.25">
      <c r="A41" s="178"/>
    </row>
    <row r="42" spans="1:1" ht="15.75" x14ac:dyDescent="0.25">
      <c r="A42" s="178"/>
    </row>
    <row r="43" spans="1:1" ht="15.75" x14ac:dyDescent="0.25">
      <c r="A43" s="178"/>
    </row>
    <row r="44" spans="1:1" ht="15.75" x14ac:dyDescent="0.25">
      <c r="A44" s="178"/>
    </row>
    <row r="45" spans="1:1" ht="15.75" x14ac:dyDescent="0.25">
      <c r="A45" s="178"/>
    </row>
    <row r="46" spans="1:1" ht="15.75" x14ac:dyDescent="0.25">
      <c r="A46" s="178"/>
    </row>
    <row r="47" spans="1:1" ht="15.75" x14ac:dyDescent="0.25">
      <c r="A47" s="178"/>
    </row>
    <row r="48" spans="1:1" ht="15.75" x14ac:dyDescent="0.25">
      <c r="A48" s="178"/>
    </row>
    <row r="49" spans="1:1" ht="15.75" x14ac:dyDescent="0.25">
      <c r="A49" s="178"/>
    </row>
    <row r="50" spans="1:1" ht="15.75" x14ac:dyDescent="0.25">
      <c r="A50" s="178"/>
    </row>
    <row r="51" spans="1:1" ht="15.75" x14ac:dyDescent="0.25">
      <c r="A51" s="178"/>
    </row>
    <row r="52" spans="1:1" ht="15.75" x14ac:dyDescent="0.25">
      <c r="A52" s="178"/>
    </row>
    <row r="53" spans="1:1" ht="15.75" x14ac:dyDescent="0.25">
      <c r="A53" s="178"/>
    </row>
    <row r="54" spans="1:1" ht="15.75" x14ac:dyDescent="0.25">
      <c r="A54" s="178"/>
    </row>
    <row r="55" spans="1:1" ht="15.75" x14ac:dyDescent="0.25">
      <c r="A55" s="178"/>
    </row>
    <row r="56" spans="1:1" ht="15.75" x14ac:dyDescent="0.25">
      <c r="A56" s="178"/>
    </row>
    <row r="57" spans="1:1" ht="15.75" x14ac:dyDescent="0.25">
      <c r="A57" s="178"/>
    </row>
    <row r="58" spans="1:1" ht="15.75" x14ac:dyDescent="0.25">
      <c r="A58" s="178"/>
    </row>
    <row r="59" spans="1:1" ht="15.75" x14ac:dyDescent="0.25">
      <c r="A59" s="178"/>
    </row>
    <row r="60" spans="1:1" ht="15.75" x14ac:dyDescent="0.25">
      <c r="A60" s="178"/>
    </row>
    <row r="61" spans="1:1" ht="15.75" x14ac:dyDescent="0.25">
      <c r="A61" s="178"/>
    </row>
    <row r="62" spans="1:1" ht="15.75" x14ac:dyDescent="0.25">
      <c r="A62" s="178"/>
    </row>
    <row r="63" spans="1:1" ht="15.75" x14ac:dyDescent="0.25">
      <c r="A63" s="178"/>
    </row>
    <row r="64" spans="1:1" ht="15.75" x14ac:dyDescent="0.25">
      <c r="A64" s="178"/>
    </row>
    <row r="65" spans="1:14" ht="15.75" x14ac:dyDescent="0.25">
      <c r="A65" s="178"/>
    </row>
    <row r="66" spans="1:14" ht="15.75" x14ac:dyDescent="0.25">
      <c r="A66" s="178"/>
    </row>
    <row r="67" spans="1:14" ht="15.75" x14ac:dyDescent="0.25">
      <c r="A67" s="178"/>
    </row>
    <row r="68" spans="1:14" ht="15.75" x14ac:dyDescent="0.25">
      <c r="A68" s="178"/>
    </row>
    <row r="69" spans="1:14" ht="15.75" x14ac:dyDescent="0.25">
      <c r="A69" s="178"/>
    </row>
    <row r="70" spans="1:14" ht="15.75" x14ac:dyDescent="0.25">
      <c r="A70" s="178"/>
    </row>
    <row r="71" spans="1:14" ht="15.75" x14ac:dyDescent="0.25">
      <c r="A71" s="178"/>
    </row>
    <row r="72" spans="1:14" ht="15.75" x14ac:dyDescent="0.25">
      <c r="A72" s="178"/>
    </row>
    <row r="73" spans="1:14" ht="15.75" x14ac:dyDescent="0.25">
      <c r="A73" s="178"/>
    </row>
    <row r="74" spans="1:14" ht="15.75" x14ac:dyDescent="0.25">
      <c r="A74" s="178"/>
    </row>
    <row r="75" spans="1:14" ht="15.75" x14ac:dyDescent="0.25">
      <c r="A75" s="178"/>
    </row>
    <row r="76" spans="1:14" ht="15.75" x14ac:dyDescent="0.25">
      <c r="A76" s="178"/>
    </row>
    <row r="77" spans="1:14" ht="15.75" x14ac:dyDescent="0.25">
      <c r="A77" s="247"/>
      <c r="B77" s="248"/>
      <c r="C77" s="248"/>
      <c r="D77" s="248"/>
      <c r="E77" s="248"/>
      <c r="F77" s="248"/>
      <c r="G77" s="248"/>
      <c r="H77" s="248"/>
    </row>
    <row r="78" spans="1:14" ht="15.75" x14ac:dyDescent="0.25">
      <c r="A78" s="178"/>
    </row>
    <row r="79" spans="1:14" ht="15.75" x14ac:dyDescent="0.25">
      <c r="A79" s="194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</row>
    <row r="80" spans="1:14" ht="15.75" x14ac:dyDescent="0.25">
      <c r="A80" s="178"/>
    </row>
  </sheetData>
  <mergeCells count="4">
    <mergeCell ref="A1:P1"/>
    <mergeCell ref="A16:P16"/>
    <mergeCell ref="A27:P27"/>
    <mergeCell ref="A29:P29"/>
  </mergeCells>
  <phoneticPr fontId="28" type="noConversion"/>
  <pageMargins left="0.75" right="0.75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Довідник</vt:lpstr>
      <vt:lpstr>Основні дані</vt:lpstr>
      <vt:lpstr>Титул</vt:lpstr>
      <vt:lpstr>План НП</vt:lpstr>
      <vt:lpstr>Зміст</vt:lpstr>
      <vt:lpstr>Інструкція</vt:lpstr>
      <vt:lpstr>Зміст!Заголовки_для_печати</vt:lpstr>
      <vt:lpstr>'План НП'!Заголовки_для_печати</vt:lpstr>
      <vt:lpstr>Зміст!Область_печати</vt:lpstr>
      <vt:lpstr>Інструкція!Область_печати</vt:lpstr>
      <vt:lpstr>'Основні дані'!Область_печати</vt:lpstr>
      <vt:lpstr>'План НП'!Область_печати</vt:lpstr>
      <vt:lpstr>Титул!Область_печати</vt:lpstr>
    </vt:vector>
  </TitlesOfParts>
  <Company>НТУ "ХПІ"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creator>Бичкова Т.А.</dc:creator>
  <cp:lastModifiedBy>705</cp:lastModifiedBy>
  <cp:lastPrinted>2018-06-21T11:29:01Z</cp:lastPrinted>
  <dcterms:created xsi:type="dcterms:W3CDTF">2002-01-25T08:51:42Z</dcterms:created>
  <dcterms:modified xsi:type="dcterms:W3CDTF">2019-06-14T10:52:07Z</dcterms:modified>
</cp:coreProperties>
</file>