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785" windowHeight="13245" tabRatio="598" firstSheet="2" activeTab="5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Перелік  дисц" sheetId="6" r:id="rId6"/>
    <sheet name="Зміст" sheetId="7" r:id="rId7"/>
  </sheets>
  <definedNames>
    <definedName name="_xlnm._FilterDatabase" localSheetId="6" hidden="1">'Зміст'!$A$12:$P$215</definedName>
    <definedName name="_xlnm._FilterDatabase" localSheetId="5" hidden="1">'Перелік  дисц'!$A$11:$V$27</definedName>
    <definedName name="_xlnm._FilterDatabase" localSheetId="4" hidden="1">'План НП'!$A$11:$V$221</definedName>
    <definedName name="_xlnm.Print_Titles" localSheetId="6">'Зміст'!$12:$12</definedName>
    <definedName name="_xlnm.Print_Titles" localSheetId="5">'Перелік  дисц'!$11:$11</definedName>
    <definedName name="_xlnm.Print_Titles" localSheetId="4">'План НП'!$11:$11</definedName>
    <definedName name="_xlnm.Print_Area" localSheetId="6">'Зміст'!$A$4:$O$216</definedName>
    <definedName name="_xlnm.Print_Area" localSheetId="2">'Основні дані'!$A$1:$B$22</definedName>
    <definedName name="_xlnm.Print_Area" localSheetId="5">'Перелік  дисц'!$A$1:$U$53</definedName>
    <definedName name="_xlnm.Print_Area" localSheetId="4">'План НП'!$A$1:$U$262</definedName>
    <definedName name="_xlnm.Print_Area" localSheetId="3">'Титул'!$A$1:$BA$39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</t>
        </r>
        <r>
          <rPr>
            <sz val="16"/>
            <rFont val="Tahoma"/>
            <family val="2"/>
          </rPr>
          <t>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      </r>
      </text>
    </comment>
  </commentList>
</comments>
</file>

<file path=xl/sharedStrings.xml><?xml version="1.0" encoding="utf-8"?>
<sst xmlns="http://schemas.openxmlformats.org/spreadsheetml/2006/main" count="1136" uniqueCount="854">
  <si>
    <t>сум</t>
  </si>
  <si>
    <t>Т теор.навчання</t>
  </si>
  <si>
    <t>буквы укр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</si>
  <si>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</si>
  <si>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</si>
  <si>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</si>
  <si>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</si>
  <si>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</si>
  <si>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</si>
  <si>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</si>
  <si>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</si>
  <si>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</si>
  <si>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</si>
  <si>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</si>
  <si>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</si>
  <si>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</si>
  <si>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</si>
  <si>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</si>
  <si>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</si>
  <si>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</si>
  <si>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</si>
  <si>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</si>
  <si>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</si>
  <si>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</si>
  <si>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</si>
  <si>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</si>
  <si>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</si>
  <si>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</si>
  <si>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</si>
  <si>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</si>
  <si>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</si>
  <si>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</si>
  <si>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</si>
  <si>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</si>
  <si>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</si>
  <si>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</si>
  <si>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</si>
  <si>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</si>
  <si>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</si>
  <si>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</si>
  <si>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</si>
  <si>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</si>
  <si>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</si>
  <si>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</si>
  <si>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</si>
  <si>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</si>
  <si>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</si>
  <si>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</si>
  <si>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</si>
  <si>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</si>
  <si>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</si>
  <si>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</si>
  <si>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</si>
  <si>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</si>
  <si>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</si>
  <si>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</si>
  <si>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</si>
  <si>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</si>
  <si>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</si>
  <si>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</si>
  <si>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</si>
  <si>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</si>
  <si>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</si>
  <si>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</si>
  <si>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</si>
  <si>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</si>
  <si>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</si>
  <si>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</si>
  <si>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</si>
  <si>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</si>
  <si>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</si>
  <si>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</si>
  <si>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</si>
  <si>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</si>
  <si>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</si>
  <si>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</si>
  <si>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</si>
  <si>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</si>
  <si>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</si>
  <si>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</si>
  <si>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</si>
  <si>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</si>
  <si>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2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</si>
  <si>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</si>
  <si>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</si>
  <si>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</si>
  <si>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</si>
  <si>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</si>
  <si>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</si>
  <si>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</si>
  <si>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</si>
  <si>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</si>
  <si>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</si>
  <si>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НАВЧАЛЬНИЙ ПЛАН №</t>
  </si>
  <si>
    <t>Форма навчання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</si>
  <si>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</si>
  <si>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</si>
  <si>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</si>
  <si>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</si>
  <si>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</si>
  <si>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</si>
  <si>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</si>
  <si>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</si>
  <si>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t>№ з/п</t>
  </si>
  <si>
    <t>МІНІСТЕРСТВО ОСВІТИ І НАУКИ УКРАЇНИ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</si>
  <si>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</si>
  <si>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</si>
  <si>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</si>
  <si>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</si>
  <si>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</si>
  <si>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</si>
  <si>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№ пп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</si>
  <si>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</si>
  <si>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</si>
  <si>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</si>
  <si>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</si>
  <si>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</si>
  <si>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</si>
  <si>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</si>
  <si>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</si>
  <si>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</si>
  <si>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(освітній рівень)</t>
  </si>
  <si>
    <t>за спеціальністю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</si>
  <si>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</si>
  <si>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</si>
  <si>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</si>
  <si>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в галузі знань</t>
  </si>
  <si>
    <t>Форма : плани МАГІСТР</t>
  </si>
  <si>
    <t>другого (магістерського) рівня</t>
  </si>
  <si>
    <t xml:space="preserve">Кваліфікація  </t>
  </si>
  <si>
    <t>НДР</t>
  </si>
  <si>
    <t>Науково-дослідна робота</t>
  </si>
  <si>
    <t>№ зп</t>
  </si>
  <si>
    <t>Електричні станції</t>
  </si>
  <si>
    <t>Шифр інституту (факультету)</t>
  </si>
  <si>
    <r>
      <t xml:space="preserve">освітнього ступеня </t>
    </r>
    <r>
      <rPr>
        <b/>
        <sz val="16"/>
        <rFont val="Arial"/>
        <family val="2"/>
      </rPr>
      <t>бакалавра</t>
    </r>
  </si>
  <si>
    <t>Загальна підготовка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</si>
  <si>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</si>
  <si>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</si>
  <si>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</si>
  <si>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</si>
  <si>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</si>
  <si>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</si>
  <si>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</si>
  <si>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</si>
  <si>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</si>
  <si>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</si>
  <si>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</si>
  <si>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</si>
  <si>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</si>
  <si>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</si>
  <si>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</si>
  <si>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</si>
  <si>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</si>
  <si>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</si>
  <si>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</si>
  <si>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</si>
  <si>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</si>
  <si>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</si>
  <si>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</si>
  <si>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</si>
  <si>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</si>
  <si>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</si>
  <si>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</si>
  <si>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</si>
  <si>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</si>
  <si>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</si>
  <si>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</si>
  <si>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</si>
  <si>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</si>
  <si>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</si>
  <si>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</si>
  <si>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</si>
  <si>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</si>
  <si>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</si>
  <si>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</si>
  <si>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</si>
  <si>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</si>
  <si>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</si>
  <si>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</si>
  <si>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</si>
  <si>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</si>
  <si>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</si>
  <si>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</si>
  <si>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</si>
  <si>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</si>
  <si>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</si>
  <si>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</si>
  <si>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</si>
  <si>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</si>
  <si>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</si>
  <si>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</si>
  <si>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</si>
  <si>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</si>
  <si>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</si>
  <si>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</si>
  <si>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</si>
  <si>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</si>
  <si>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</si>
  <si>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</si>
  <si>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</si>
  <si>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</si>
  <si>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</si>
  <si>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</si>
  <si>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</si>
  <si>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</si>
  <si>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</si>
  <si>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</si>
  <si>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</si>
  <si>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</si>
  <si>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</si>
  <si>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</si>
  <si>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</si>
  <si>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</si>
  <si>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</si>
  <si>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</si>
  <si>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</si>
  <si>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</si>
  <si>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</si>
  <si>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</si>
  <si>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</si>
  <si>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</si>
  <si>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</si>
  <si>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</si>
  <si>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</si>
  <si>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</si>
  <si>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</si>
  <si>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</si>
  <si>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</si>
  <si>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</si>
  <si>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</si>
  <si>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</si>
  <si>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</si>
  <si>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Завідувач кафедри</t>
  </si>
  <si>
    <t>Безпека праці і навколишнього середовища</t>
  </si>
  <si>
    <t>Органічна хімія, біохімія , лакофарбових матеріалів та покрить</t>
  </si>
  <si>
    <t>Менеджменту іноваційного підриємства та міжнародних економічних відносин</t>
  </si>
  <si>
    <t>Міжнародного бізнесу та фінансів</t>
  </si>
  <si>
    <t>Українознавство, культурологія та історія науки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</si>
  <si>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</si>
  <si>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</si>
  <si>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</si>
  <si>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</si>
  <si>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</si>
  <si>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Назва освітньої програми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</si>
  <si>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</si>
  <si>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</si>
  <si>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</si>
  <si>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</si>
  <si>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</si>
  <si>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</si>
  <si>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</si>
  <si>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</si>
  <si>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</si>
  <si>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</si>
  <si>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</si>
  <si>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</si>
  <si>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</si>
  <si>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</si>
  <si>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</si>
  <si>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</si>
  <si>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</si>
  <si>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</si>
  <si>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</si>
  <si>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</si>
  <si>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</si>
  <si>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</si>
  <si>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</si>
  <si>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</si>
  <si>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</si>
  <si>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</si>
  <si>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</si>
  <si>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</si>
  <si>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</si>
  <si>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</si>
  <si>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</si>
  <si>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</si>
  <si>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</si>
  <si>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</si>
  <si>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</si>
  <si>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</si>
  <si>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</si>
  <si>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</si>
  <si>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</si>
  <si>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</si>
  <si>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</si>
  <si>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</si>
  <si>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</si>
  <si>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</si>
  <si>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</si>
  <si>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</si>
  <si>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</si>
  <si>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</si>
  <si>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</si>
  <si>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</si>
  <si>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</si>
  <si>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</si>
  <si>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</si>
  <si>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</si>
  <si>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</si>
  <si>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</si>
  <si>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</si>
  <si>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</si>
  <si>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</si>
  <si>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</si>
  <si>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</si>
  <si>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</si>
  <si>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</si>
  <si>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</si>
  <si>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</si>
  <si>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</si>
  <si>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</si>
  <si>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</si>
  <si>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</si>
  <si>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</si>
  <si>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</si>
  <si>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</si>
  <si>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</si>
  <si>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</si>
  <si>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</si>
  <si>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</si>
  <si>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</si>
  <si>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</si>
  <si>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</si>
  <si>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</si>
  <si>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</si>
  <si>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</si>
  <si>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</si>
  <si>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</si>
  <si>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</si>
  <si>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</si>
  <si>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</si>
  <si>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</si>
  <si>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</si>
  <si>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</si>
  <si>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</si>
  <si>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</si>
  <si>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</si>
  <si>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</si>
  <si>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</si>
  <si>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</si>
  <si>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</si>
  <si>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</si>
  <si>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</si>
  <si>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</si>
  <si>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</si>
  <si>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</si>
  <si>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</si>
  <si>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</si>
  <si>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</si>
  <si>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</si>
  <si>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</si>
  <si>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</si>
  <si>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</si>
  <si>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</si>
  <si>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</si>
  <si>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</si>
  <si>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</si>
  <si>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</si>
  <si>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</si>
  <si>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</si>
  <si>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</si>
  <si>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</si>
  <si>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</si>
  <si>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</si>
  <si>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</si>
  <si>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</si>
  <si>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</si>
  <si>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</si>
  <si>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</si>
  <si>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</si>
  <si>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</si>
  <si>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</si>
  <si>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</si>
  <si>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</si>
  <si>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</si>
  <si>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</si>
  <si>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</si>
  <si>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</si>
  <si>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</si>
  <si>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</si>
  <si>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</si>
  <si>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</si>
  <si>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</si>
  <si>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</si>
  <si>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</si>
  <si>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</si>
  <si>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</si>
  <si>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</si>
  <si>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</si>
  <si>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</si>
  <si>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</si>
  <si>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</si>
  <si>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</si>
  <si>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</si>
  <si>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</si>
  <si>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</si>
  <si>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</si>
  <si>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</si>
  <si>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</si>
  <si>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</si>
  <si>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</si>
  <si>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</si>
  <si>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</si>
  <si>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</si>
  <si>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</si>
  <si>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</si>
  <si>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</si>
  <si>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</si>
  <si>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</si>
  <si>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</si>
  <si>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</si>
  <si>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</si>
  <si>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</si>
  <si>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</si>
  <si>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</si>
  <si>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</si>
  <si>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</si>
  <si>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</si>
  <si>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</si>
  <si>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</si>
  <si>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</si>
  <si>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</si>
  <si>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</si>
  <si>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</si>
  <si>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</si>
  <si>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</si>
  <si>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</si>
  <si>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</si>
  <si>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</si>
  <si>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</si>
  <si>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</si>
  <si>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</si>
  <si>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</si>
  <si>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</si>
  <si>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</si>
  <si>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</si>
  <si>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</si>
  <si>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</si>
  <si>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</si>
  <si>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</si>
  <si>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</si>
  <si>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</si>
  <si>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</si>
  <si>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</si>
  <si>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</si>
  <si>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</si>
  <si>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</si>
  <si>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</si>
  <si>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</si>
  <si>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</si>
  <si>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</si>
  <si>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</si>
  <si>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</si>
  <si>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</si>
  <si>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</si>
  <si>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</si>
  <si>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</si>
  <si>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</si>
  <si>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</si>
  <si>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</si>
  <si>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</si>
  <si>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</si>
  <si>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</si>
  <si>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</si>
  <si>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</si>
  <si>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</si>
  <si>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</si>
  <si>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</si>
  <si>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</si>
  <si>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</si>
  <si>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</si>
  <si>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</si>
  <si>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</si>
  <si>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</si>
  <si>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</si>
  <si>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</si>
  <si>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>Скорочена назва інституту (факультету)</t>
  </si>
  <si>
    <t>Номер освітньої програми</t>
  </si>
  <si>
    <t>Рік (останні 2 цифри)</t>
  </si>
  <si>
    <t xml:space="preserve">Євген СОКОЛ </t>
  </si>
  <si>
    <t>ЗП 7</t>
  </si>
  <si>
    <t>Обов'язкові освітні компоненти</t>
  </si>
  <si>
    <t>1.1</t>
  </si>
  <si>
    <t>1.2</t>
  </si>
  <si>
    <t>Вибіркові освітні компоненти</t>
  </si>
  <si>
    <t>2.1</t>
  </si>
  <si>
    <t>2.1.1</t>
  </si>
  <si>
    <t>ВП1.1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</si>
  <si>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</si>
  <si>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</si>
  <si>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</si>
  <si>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</si>
  <si>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</si>
  <si>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</si>
  <si>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</si>
  <si>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</si>
  <si>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</si>
  <si>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2.1.2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</si>
  <si>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</si>
  <si>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</si>
  <si>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</si>
  <si>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</si>
  <si>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</si>
  <si>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</si>
  <si>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</si>
  <si>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</si>
  <si>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</si>
  <si>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</si>
  <si>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 xml:space="preserve"> Профільований пакет дисциплін 03"Назва пакету"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</si>
  <si>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</si>
  <si>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</si>
  <si>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</si>
  <si>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</si>
  <si>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</si>
  <si>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</si>
  <si>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</si>
  <si>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</si>
  <si>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</si>
  <si>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</si>
  <si>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</si>
  <si>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 xml:space="preserve"> Профільований пакет дисциплін 04"Назва пакету"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</si>
  <si>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</si>
  <si>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</si>
  <si>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</si>
  <si>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</si>
  <si>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</si>
  <si>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</si>
  <si>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</si>
  <si>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</si>
  <si>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</si>
  <si>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</si>
  <si>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</si>
  <si>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2.1.5</t>
  </si>
  <si>
    <t xml:space="preserve"> Профільований пакет дисциплін 05"Назва пакету"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</si>
  <si>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</si>
  <si>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</si>
  <si>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</si>
  <si>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</si>
  <si>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</si>
  <si>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</si>
  <si>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</si>
  <si>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</si>
  <si>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</si>
  <si>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</si>
  <si>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2.1.6</t>
  </si>
  <si>
    <t xml:space="preserve"> Профільований пакет дисциплін 06"Назва пакету"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</si>
  <si>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</si>
  <si>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</si>
  <si>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</si>
  <si>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</si>
  <si>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</si>
  <si>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</si>
  <si>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</si>
  <si>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</si>
  <si>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</si>
  <si>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</si>
  <si>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2.1.7</t>
  </si>
  <si>
    <t xml:space="preserve"> Профільований пакет дисциплін 07"Назва пакету"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</si>
  <si>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</si>
  <si>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</si>
  <si>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</si>
  <si>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</si>
  <si>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</si>
  <si>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</si>
  <si>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</si>
  <si>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</si>
  <si>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</si>
  <si>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</si>
  <si>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2.1.8</t>
  </si>
  <si>
    <t xml:space="preserve"> Профільований пакет дисциплін 08"Назва пакету"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</si>
  <si>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</si>
  <si>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</si>
  <si>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</si>
  <si>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</si>
  <si>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</si>
  <si>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</si>
  <si>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</si>
  <si>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</si>
  <si>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</si>
  <si>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</si>
  <si>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2.1.9</t>
  </si>
  <si>
    <t xml:space="preserve"> Профільований пакет дисциплін 09"Назва пакету"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</si>
  <si>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</si>
  <si>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</si>
  <si>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</si>
  <si>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</si>
  <si>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</si>
  <si>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</si>
  <si>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</si>
  <si>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</si>
  <si>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</si>
  <si>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</si>
  <si>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2.1.10</t>
  </si>
  <si>
    <t xml:space="preserve"> Профільований пакет дисциплін 10"Назва пакету"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</si>
  <si>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</si>
  <si>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</si>
  <si>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</si>
  <si>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</si>
  <si>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</si>
  <si>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</si>
  <si>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</si>
  <si>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</si>
  <si>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</si>
  <si>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</si>
  <si>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2.1.11</t>
  </si>
  <si>
    <t xml:space="preserve"> Профільований пакет дисциплін 11"Назва пакету"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</si>
  <si>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</si>
  <si>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</si>
  <si>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</si>
  <si>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</si>
  <si>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</si>
  <si>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</si>
  <si>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</si>
  <si>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</si>
  <si>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</si>
  <si>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</si>
  <si>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2.1.12</t>
  </si>
  <si>
    <t xml:space="preserve"> Профільований пакет дисциплін 12"Назва пакету"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</si>
  <si>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</si>
  <si>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</si>
  <si>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</si>
  <si>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</si>
  <si>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</si>
  <si>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</si>
  <si>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</si>
  <si>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</si>
  <si>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</si>
  <si>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</si>
  <si>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2.1.13</t>
  </si>
  <si>
    <t xml:space="preserve"> Профільований пакет дисциплін 13"Назва пакету"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</si>
  <si>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</si>
  <si>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</si>
  <si>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</si>
  <si>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</si>
  <si>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</si>
  <si>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</si>
  <si>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</si>
  <si>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</si>
  <si>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</si>
  <si>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</si>
  <si>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2.1.14</t>
  </si>
  <si>
    <t xml:space="preserve"> Профільований пакет дисциплін 14"Назва пакету"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</si>
  <si>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</si>
  <si>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</si>
  <si>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</si>
  <si>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</si>
  <si>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</si>
  <si>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</si>
  <si>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</si>
  <si>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</si>
  <si>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</si>
  <si>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</si>
  <si>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2.1.15</t>
  </si>
  <si>
    <t xml:space="preserve"> Профільований пакет дисциплін 15"Назва пакету"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</si>
  <si>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</si>
  <si>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</si>
  <si>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</si>
  <si>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</si>
  <si>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</si>
  <si>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</si>
  <si>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</si>
  <si>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</si>
  <si>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</si>
  <si>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</si>
  <si>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2.1.16</t>
  </si>
  <si>
    <t xml:space="preserve"> Профільований пакет дисциплін 16"Назва пакету"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</si>
  <si>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</si>
  <si>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</si>
  <si>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</si>
  <si>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</si>
  <si>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</si>
  <si>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</si>
  <si>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</si>
  <si>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</si>
  <si>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</si>
  <si>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</si>
  <si>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</si>
  <si>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</si>
  <si>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</si>
  <si>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</si>
  <si>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</si>
  <si>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</si>
  <si>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</si>
  <si>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</si>
  <si>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</si>
  <si>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</si>
  <si>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</si>
  <si>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Дисципліна 8</t>
  </si>
  <si>
    <t>Дисципліна 9</t>
  </si>
  <si>
    <t>Дисципліна 10</t>
  </si>
  <si>
    <t>ВВП11</t>
  </si>
  <si>
    <t>Дисципліна 11</t>
  </si>
  <si>
    <t>ВВП12</t>
  </si>
  <si>
    <t>Дисципліна 12</t>
  </si>
  <si>
    <t>ВВП13</t>
  </si>
  <si>
    <t>Дисципліна 13</t>
  </si>
  <si>
    <t>ВВП14</t>
  </si>
  <si>
    <t>Дисципліна 14</t>
  </si>
  <si>
    <t>ВВП15</t>
  </si>
  <si>
    <t>Дисципліна 15</t>
  </si>
  <si>
    <t>ВВП16</t>
  </si>
  <si>
    <t>Дисципліна 16</t>
  </si>
  <si>
    <t>ВВП17</t>
  </si>
  <si>
    <t>Дисципліна 17</t>
  </si>
  <si>
    <t>ВВП18</t>
  </si>
  <si>
    <t>Дисципліна 18</t>
  </si>
  <si>
    <t>ВВП19</t>
  </si>
  <si>
    <t>Дисципліна 19</t>
  </si>
  <si>
    <t>ВВП20</t>
  </si>
  <si>
    <t>Дисципліна 20</t>
  </si>
  <si>
    <t>ВВП21</t>
  </si>
  <si>
    <t>Дисципліна 21</t>
  </si>
  <si>
    <t>ВВП22</t>
  </si>
  <si>
    <t>Дисципліна 22</t>
  </si>
  <si>
    <t>ВВП23</t>
  </si>
  <si>
    <t>Дисципліна 23</t>
  </si>
  <si>
    <t>ВВП24</t>
  </si>
  <si>
    <t>Дисципліна 24</t>
  </si>
  <si>
    <t>ВВП25</t>
  </si>
  <si>
    <t>Дисципліна 25</t>
  </si>
  <si>
    <t>ВВП26</t>
  </si>
  <si>
    <t>Дисципліна 26</t>
  </si>
  <si>
    <t>ВВП27</t>
  </si>
  <si>
    <t>Дисципліна 27</t>
  </si>
  <si>
    <t>ВВП28</t>
  </si>
  <si>
    <t>Дисципліна 28</t>
  </si>
  <si>
    <t>ВВП29</t>
  </si>
  <si>
    <t>Дисципліна 29</t>
  </si>
  <si>
    <t>ВВП30</t>
  </si>
  <si>
    <t>Дисципліна 30</t>
  </si>
  <si>
    <t>ВВП31</t>
  </si>
  <si>
    <t>Дисципліна 31</t>
  </si>
  <si>
    <t>ВВП32</t>
  </si>
  <si>
    <t>Дисципліна 32</t>
  </si>
  <si>
    <t>ВВП33</t>
  </si>
  <si>
    <t>Дисципліна 33</t>
  </si>
  <si>
    <t>ВВП34</t>
  </si>
  <si>
    <t>Дисципліна 34</t>
  </si>
  <si>
    <t>ВВП35</t>
  </si>
  <si>
    <t>Дисципліна 35</t>
  </si>
  <si>
    <t>ВВП36</t>
  </si>
  <si>
    <t>Дисципліна 36</t>
  </si>
  <si>
    <t>ВВП37</t>
  </si>
  <si>
    <t>Дисципліна 37</t>
  </si>
  <si>
    <t>ВВП38</t>
  </si>
  <si>
    <t>Дисципліна 38</t>
  </si>
  <si>
    <t>ВВП39</t>
  </si>
  <si>
    <t>Дисципліна 39</t>
  </si>
  <si>
    <t>ВВП40</t>
  </si>
  <si>
    <t>Дисципліна 40</t>
  </si>
  <si>
    <t>освітньо-професійний</t>
  </si>
  <si>
    <t>ОСВІТНЬО-ПРОФЕСІЙНА ПРОГРАМА</t>
  </si>
  <si>
    <t>Преддипломна</t>
  </si>
  <si>
    <t>1 курс</t>
  </si>
  <si>
    <t>2 курс</t>
  </si>
  <si>
    <t>Спеціальна (фахова) підготовка</t>
  </si>
  <si>
    <t>СП1</t>
  </si>
  <si>
    <t>СП2</t>
  </si>
  <si>
    <t>СП3</t>
  </si>
  <si>
    <t>СП4</t>
  </si>
  <si>
    <t>СП5</t>
  </si>
  <si>
    <t>СП6</t>
  </si>
  <si>
    <t>СП7</t>
  </si>
  <si>
    <t>СП8</t>
  </si>
  <si>
    <t>СП9</t>
  </si>
  <si>
    <t>СП10</t>
  </si>
  <si>
    <t>Основи наукових досліджень</t>
  </si>
  <si>
    <t>Переддипломна практика</t>
  </si>
  <si>
    <t xml:space="preserve">Атестація </t>
  </si>
  <si>
    <t>Профільна підготовка</t>
  </si>
  <si>
    <t>3</t>
  </si>
  <si>
    <t>__________________________</t>
  </si>
  <si>
    <t>___________________________</t>
  </si>
  <si>
    <t xml:space="preserve">назва кафедри </t>
  </si>
  <si>
    <t>Захист кваліфікаційної роботи</t>
  </si>
  <si>
    <t>Підготовка кваліфікаційної роботи</t>
  </si>
  <si>
    <t>122-Комп'ютерні науки</t>
  </si>
  <si>
    <t>Системи штучного інтелекту</t>
  </si>
  <si>
    <t>КІТ-М718</t>
  </si>
  <si>
    <t>011 - Освітні, педагогічні науки</t>
  </si>
  <si>
    <t>Педагогіка вищої школи</t>
  </si>
  <si>
    <t>СГТ-М618</t>
  </si>
  <si>
    <t>281 - Публічне управління та адміністрування</t>
  </si>
  <si>
    <t>Адміністратівний менеджмент</t>
  </si>
  <si>
    <t>СГТ-М718</t>
  </si>
  <si>
    <t xml:space="preserve">Дисципліни вільного вибору  профільної підготовки згідно переліку  (перелік додається) </t>
  </si>
  <si>
    <t>Перелік   дісциплін вільного вибору профільної підготовки</t>
  </si>
  <si>
    <t xml:space="preserve">Дисципліни вільного вибору профільної підготовки </t>
  </si>
  <si>
    <t>СП11</t>
  </si>
  <si>
    <t>СП12</t>
  </si>
  <si>
    <t>СП13</t>
  </si>
  <si>
    <t>СП14</t>
  </si>
  <si>
    <t>СП15</t>
  </si>
  <si>
    <t>.з</t>
  </si>
  <si>
    <t>заочна</t>
  </si>
  <si>
    <t>підпис                                                                   ПІБ</t>
  </si>
  <si>
    <t>підпис                                                                  ПІБ</t>
  </si>
  <si>
    <t>підпис                                                                 ПІБ</t>
  </si>
  <si>
    <t>Н</t>
  </si>
  <si>
    <t>Х</t>
  </si>
  <si>
    <t>В</t>
  </si>
  <si>
    <t>Настановна сесія</t>
  </si>
  <si>
    <t>Лабораторно-екзаменаційна сесія</t>
  </si>
  <si>
    <t>Термін здачі контрольних робіт</t>
  </si>
  <si>
    <t>Термін здачі звіту з практики</t>
  </si>
  <si>
    <t>Вільний час студента</t>
  </si>
  <si>
    <t>Кваліфікаційний іспит</t>
  </si>
  <si>
    <t>Форма Моп3-21</t>
  </si>
  <si>
    <t>180</t>
  </si>
  <si>
    <t>ННІХТІ</t>
  </si>
  <si>
    <t>5</t>
  </si>
  <si>
    <t>18</t>
  </si>
  <si>
    <t>Виробництво та технології</t>
  </si>
  <si>
    <t>181</t>
  </si>
  <si>
    <t>Харчові технології</t>
  </si>
  <si>
    <t>магістр з харчових технологій</t>
  </si>
  <si>
    <t>Березка Т.О. 0973241684</t>
  </si>
  <si>
    <t>Інноваційне підприємництво та управління стартап проектами</t>
  </si>
  <si>
    <t>Іноземна мова за професійним спрямуванням</t>
  </si>
  <si>
    <t>Інтелектуальна власність</t>
  </si>
  <si>
    <t>1</t>
  </si>
  <si>
    <t>Перспективи розвитку технологій харчових виробництв</t>
  </si>
  <si>
    <t>Технологія та використання ефірних олій</t>
  </si>
  <si>
    <t>Управління якістю, основи системи безпеки та експертиза харчової продукції</t>
  </si>
  <si>
    <t>PЕ</t>
  </si>
  <si>
    <t>Інженерне проектування харчових технологій ч.1</t>
  </si>
  <si>
    <t>Інженерне проектування харчових технологій ч.2</t>
  </si>
  <si>
    <t>Актуальні питання технологій видобування жирів</t>
  </si>
  <si>
    <t>Інноваційні технології переробки жирів</t>
  </si>
  <si>
    <t>Хімія ліпідів</t>
  </si>
  <si>
    <t xml:space="preserve">Актуальні питання пивоваріння і технологій безалкогольних напоїв </t>
  </si>
  <si>
    <t>Сучасні технології вина, коньяку, спирту та лікеро-горілчаних виробів</t>
  </si>
  <si>
    <t>Біохімія солоду і пива</t>
  </si>
  <si>
    <t xml:space="preserve"> Профільований пакет дисциплін 01  "Технології жирів, жирозамінників і ефірних масел"</t>
  </si>
  <si>
    <t>Хімія вуглеводнів</t>
  </si>
  <si>
    <t>Сучасні  технології жирозамінників</t>
  </si>
  <si>
    <t>Технології  переробки вторинних продуктів</t>
  </si>
  <si>
    <t>Технології дріжджів та продуктів мікробного походження</t>
  </si>
  <si>
    <t>PE</t>
  </si>
  <si>
    <t>Харчові добавки в технологіях продуктів бродіння і напоях</t>
  </si>
  <si>
    <t>Харчові добавки в  олійножирових виробництвах</t>
  </si>
  <si>
    <t>Технологічні аспекти зберігання і транспортування харчової продукції</t>
  </si>
  <si>
    <t>________________Олександр ТРУШ</t>
  </si>
  <si>
    <t>Директор навчально-наукового інституту хімічних технологій та інженерії</t>
  </si>
  <si>
    <t>_______________ Ігор РИЩЕНКО</t>
  </si>
  <si>
    <t>Гарант освітньої програми зі спеціальності 181 "Харчові технології"</t>
  </si>
  <si>
    <t>Завідувач кафедри технології жирів та продуктів бродіння</t>
  </si>
  <si>
    <t>___________Павло НЕКРАСОВ</t>
  </si>
  <si>
    <t>______________Ігор ДЕМИДОВ</t>
  </si>
  <si>
    <t xml:space="preserve"> Профільований  пакет дисциплін 02  "Технології продуктів бродіння і виноробства"</t>
  </si>
  <si>
    <t>22</t>
  </si>
  <si>
    <t>протокол №___  від 27 травня 2022 р.</t>
  </si>
  <si>
    <t>"___"_______________ 2022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</si>
</sst>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"/>
    <numFmt numFmtId="198" formatCode="[$€-2]\ ###,000_);[Red]\([$€-2]\ ###,000\)"/>
    <numFmt numFmtId="199" formatCode="0.000"/>
    <numFmt numFmtId="200" formatCode="[$-422]d\ mmmm\ yyyy&quot; р.&quot;"/>
  </numFmts>
  <fonts count="1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18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 Cyr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0"/>
      <color indexed="12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b/>
      <sz val="16"/>
      <name val="Tahoma"/>
      <family val="2"/>
    </font>
    <font>
      <b/>
      <sz val="19"/>
      <name val="Arial"/>
      <family val="2"/>
    </font>
    <font>
      <b/>
      <sz val="21"/>
      <color indexed="12"/>
      <name val="Arial"/>
      <family val="2"/>
    </font>
    <font>
      <sz val="19"/>
      <name val="Arial"/>
      <family val="2"/>
    </font>
    <font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Arial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9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7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7" fontId="8" fillId="0" borderId="0" xfId="0" applyNumberFormat="1" applyFont="1" applyBorder="1" applyAlignment="1" applyProtection="1">
      <alignment horizontal="center" vertical="center"/>
      <protection/>
    </xf>
    <xf numFmtId="197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7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0" fontId="30" fillId="34" borderId="15" xfId="0" applyFont="1" applyFill="1" applyBorder="1" applyAlignment="1" applyProtection="1">
      <alignment shrinkToFit="1"/>
      <protection hidden="1"/>
    </xf>
    <xf numFmtId="0" fontId="42" fillId="0" borderId="16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16" fillId="0" borderId="0" xfId="0" applyNumberFormat="1" applyFont="1" applyAlignment="1" applyProtection="1">
      <alignment horizontal="right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0" fontId="30" fillId="34" borderId="18" xfId="0" applyFont="1" applyFill="1" applyBorder="1" applyAlignment="1" applyProtection="1">
      <alignment shrinkToFit="1"/>
      <protection hidden="1"/>
    </xf>
    <xf numFmtId="0" fontId="36" fillId="5" borderId="14" xfId="0" applyFont="1" applyFill="1" applyBorder="1" applyAlignment="1" applyProtection="1">
      <alignment shrinkToFit="1"/>
      <protection hidden="1"/>
    </xf>
    <xf numFmtId="0" fontId="36" fillId="5" borderId="15" xfId="0" applyFont="1" applyFill="1" applyBorder="1" applyAlignment="1" applyProtection="1">
      <alignment shrinkToFit="1"/>
      <protection hidden="1"/>
    </xf>
    <xf numFmtId="0" fontId="41" fillId="35" borderId="19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48" fillId="33" borderId="12" xfId="0" applyFont="1" applyFill="1" applyBorder="1" applyAlignment="1" applyProtection="1">
      <alignment shrinkToFit="1"/>
      <protection hidden="1"/>
    </xf>
    <xf numFmtId="0" fontId="11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4" fillId="0" borderId="20" xfId="0" applyFont="1" applyBorder="1" applyAlignment="1" applyProtection="1">
      <alignment horizontal="center" textRotation="90" wrapText="1"/>
      <protection hidden="1"/>
    </xf>
    <xf numFmtId="0" fontId="46" fillId="0" borderId="21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2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3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4" fillId="0" borderId="0" xfId="0" applyFont="1" applyAlignment="1">
      <alignment/>
    </xf>
    <xf numFmtId="0" fontId="11" fillId="0" borderId="26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27" xfId="0" applyNumberFormat="1" applyFont="1" applyBorder="1" applyAlignment="1" applyProtection="1">
      <alignment vertical="center" wrapText="1"/>
      <protection hidden="1"/>
    </xf>
    <xf numFmtId="0" fontId="11" fillId="0" borderId="28" xfId="0" applyNumberFormat="1" applyFont="1" applyBorder="1" applyAlignment="1" applyProtection="1">
      <alignment vertical="center" wrapText="1"/>
      <protection hidden="1"/>
    </xf>
    <xf numFmtId="0" fontId="11" fillId="0" borderId="29" xfId="0" applyNumberFormat="1" applyFont="1" applyBorder="1" applyAlignment="1" applyProtection="1">
      <alignment vertical="center" wrapText="1"/>
      <protection hidden="1"/>
    </xf>
    <xf numFmtId="0" fontId="47" fillId="33" borderId="0" xfId="0" applyFont="1" applyFill="1" applyAlignment="1">
      <alignment/>
    </xf>
    <xf numFmtId="49" fontId="55" fillId="33" borderId="24" xfId="0" applyNumberFormat="1" applyFont="1" applyFill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7" fontId="46" fillId="2" borderId="22" xfId="0" applyNumberFormat="1" applyFont="1" applyFill="1" applyBorder="1" applyAlignment="1" applyProtection="1">
      <alignment horizontal="center" vertical="center"/>
      <protection hidden="1"/>
    </xf>
    <xf numFmtId="197" fontId="46" fillId="2" borderId="21" xfId="0" applyNumberFormat="1" applyFont="1" applyFill="1" applyBorder="1" applyAlignment="1" applyProtection="1">
      <alignment horizontal="center" vertical="center"/>
      <protection hidden="1"/>
    </xf>
    <xf numFmtId="197" fontId="46" fillId="0" borderId="30" xfId="0" applyNumberFormat="1" applyFont="1" applyBorder="1" applyAlignment="1" applyProtection="1">
      <alignment horizontal="center" vertical="center"/>
      <protection locked="0"/>
    </xf>
    <xf numFmtId="197" fontId="46" fillId="0" borderId="21" xfId="0" applyNumberFormat="1" applyFont="1" applyBorder="1" applyAlignment="1" applyProtection="1">
      <alignment horizontal="center" vertical="center"/>
      <protection locked="0"/>
    </xf>
    <xf numFmtId="197" fontId="46" fillId="0" borderId="31" xfId="0" applyNumberFormat="1" applyFont="1" applyBorder="1" applyAlignment="1" applyProtection="1">
      <alignment horizontal="center" vertical="center"/>
      <protection locked="0"/>
    </xf>
    <xf numFmtId="197" fontId="46" fillId="2" borderId="32" xfId="0" applyNumberFormat="1" applyFont="1" applyFill="1" applyBorder="1" applyAlignment="1" applyProtection="1">
      <alignment horizontal="center" vertical="center"/>
      <protection hidden="1"/>
    </xf>
    <xf numFmtId="197" fontId="5" fillId="33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hidden="1"/>
    </xf>
    <xf numFmtId="49" fontId="43" fillId="0" borderId="31" xfId="0" applyNumberFormat="1" applyFont="1" applyBorder="1" applyAlignment="1" applyProtection="1">
      <alignment horizontal="center" vertical="center" wrapText="1"/>
      <protection locked="0"/>
    </xf>
    <xf numFmtId="49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8" xfId="0" applyNumberFormat="1" applyFont="1" applyBorder="1" applyAlignment="1" applyProtection="1">
      <alignment horizontal="left" vertical="center" wrapText="1"/>
      <protection hidden="1"/>
    </xf>
    <xf numFmtId="0" fontId="10" fillId="0" borderId="34" xfId="0" applyNumberFormat="1" applyFont="1" applyBorder="1" applyAlignment="1" applyProtection="1">
      <alignment horizontal="center" vertical="center" wrapText="1"/>
      <protection hidden="1"/>
    </xf>
    <xf numFmtId="0" fontId="10" fillId="0" borderId="35" xfId="0" applyNumberFormat="1" applyFont="1" applyBorder="1" applyAlignment="1" applyProtection="1">
      <alignment horizontal="center" vertical="center" wrapText="1"/>
      <protection hidden="1"/>
    </xf>
    <xf numFmtId="0" fontId="10" fillId="0" borderId="36" xfId="0" applyNumberFormat="1" applyFont="1" applyBorder="1" applyAlignment="1" applyProtection="1">
      <alignment horizontal="center" vertical="center" wrapText="1"/>
      <protection hidden="1"/>
    </xf>
    <xf numFmtId="0" fontId="5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NumberFormat="1" applyFont="1" applyBorder="1" applyAlignment="1" applyProtection="1">
      <alignment horizontal="center" vertical="center" wrapText="1"/>
      <protection hidden="1"/>
    </xf>
    <xf numFmtId="0" fontId="13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38" xfId="0" applyNumberFormat="1" applyFont="1" applyBorder="1" applyAlignment="1" applyProtection="1">
      <alignment horizontal="center" vertical="center" wrapText="1"/>
      <protection hidden="1"/>
    </xf>
    <xf numFmtId="0" fontId="13" fillId="0" borderId="28" xfId="0" applyNumberFormat="1" applyFont="1" applyBorder="1" applyAlignment="1" applyProtection="1">
      <alignment vertical="center" textRotation="90" wrapText="1"/>
      <protection hidden="1"/>
    </xf>
    <xf numFmtId="0" fontId="13" fillId="0" borderId="33" xfId="0" applyNumberFormat="1" applyFont="1" applyBorder="1" applyAlignment="1" applyProtection="1">
      <alignment vertical="center" textRotation="90" wrapText="1"/>
      <protection hidden="1"/>
    </xf>
    <xf numFmtId="0" fontId="13" fillId="0" borderId="29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55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/>
      <protection hidden="1"/>
    </xf>
    <xf numFmtId="0" fontId="9" fillId="0" borderId="23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43" fillId="0" borderId="39" xfId="0" applyNumberFormat="1" applyFont="1" applyBorder="1" applyAlignment="1" applyProtection="1">
      <alignment horizontal="center" vertical="center" wrapText="1"/>
      <protection locked="0"/>
    </xf>
    <xf numFmtId="49" fontId="44" fillId="0" borderId="31" xfId="0" applyNumberFormat="1" applyFont="1" applyBorder="1" applyAlignment="1" applyProtection="1">
      <alignment horizontal="left" vertical="center"/>
      <protection locked="0"/>
    </xf>
    <xf numFmtId="0" fontId="43" fillId="33" borderId="24" xfId="0" applyFont="1" applyFill="1" applyBorder="1" applyAlignment="1" applyProtection="1">
      <alignment/>
      <protection locked="0"/>
    </xf>
    <xf numFmtId="0" fontId="11" fillId="0" borderId="36" xfId="0" applyNumberFormat="1" applyFont="1" applyBorder="1" applyAlignment="1" applyProtection="1">
      <alignment horizontal="left" vertical="center" wrapText="1" shrinkToFit="1"/>
      <protection hidden="1"/>
    </xf>
    <xf numFmtId="0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1" xfId="0" applyNumberFormat="1" applyFont="1" applyBorder="1" applyAlignment="1" applyProtection="1">
      <alignment horizontal="center" vertical="center" wrapText="1"/>
      <protection hidden="1"/>
    </xf>
    <xf numFmtId="197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197" fontId="10" fillId="0" borderId="31" xfId="0" applyNumberFormat="1" applyFont="1" applyBorder="1" applyAlignment="1" applyProtection="1">
      <alignment horizontal="center" vertical="center" wrapText="1"/>
      <protection hidden="1"/>
    </xf>
    <xf numFmtId="0" fontId="50" fillId="36" borderId="0" xfId="0" applyFont="1" applyFill="1" applyAlignment="1" applyProtection="1">
      <alignment/>
      <protection hidden="1"/>
    </xf>
    <xf numFmtId="0" fontId="5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3" fillId="0" borderId="0" xfId="0" applyFont="1" applyBorder="1" applyAlignment="1" applyProtection="1">
      <alignment horizontal="center" vertical="top"/>
      <protection hidden="1"/>
    </xf>
    <xf numFmtId="0" fontId="64" fillId="0" borderId="35" xfId="0" applyFont="1" applyBorder="1" applyAlignment="1" applyProtection="1">
      <alignment horizontal="center" vertical="top"/>
      <protection hidden="1"/>
    </xf>
    <xf numFmtId="0" fontId="64" fillId="0" borderId="41" xfId="0" applyFont="1" applyBorder="1" applyAlignment="1" applyProtection="1">
      <alignment horizontal="center" vertical="top"/>
      <protection hidden="1"/>
    </xf>
    <xf numFmtId="0" fontId="64" fillId="0" borderId="0" xfId="0" applyFont="1" applyBorder="1" applyAlignment="1" applyProtection="1">
      <alignment horizontal="center" vertical="top"/>
      <protection hidden="1"/>
    </xf>
    <xf numFmtId="0" fontId="64" fillId="0" borderId="41" xfId="0" applyFont="1" applyBorder="1" applyAlignment="1" applyProtection="1">
      <alignment horizontal="center"/>
      <protection hidden="1"/>
    </xf>
    <xf numFmtId="0" fontId="64" fillId="0" borderId="42" xfId="0" applyFont="1" applyBorder="1" applyAlignment="1" applyProtection="1">
      <alignment horizontal="center"/>
      <protection hidden="1"/>
    </xf>
    <xf numFmtId="0" fontId="64" fillId="0" borderId="43" xfId="0" applyFont="1" applyBorder="1" applyAlignment="1" applyProtection="1">
      <alignment horizontal="center"/>
      <protection hidden="1"/>
    </xf>
    <xf numFmtId="0" fontId="64" fillId="0" borderId="41" xfId="0" applyFont="1" applyBorder="1" applyAlignment="1" applyProtection="1">
      <alignment horizontal="left"/>
      <protection hidden="1"/>
    </xf>
    <xf numFmtId="0" fontId="64" fillId="0" borderId="44" xfId="0" applyFont="1" applyBorder="1" applyAlignment="1" applyProtection="1">
      <alignment horizontal="center"/>
      <protection hidden="1"/>
    </xf>
    <xf numFmtId="0" fontId="65" fillId="0" borderId="41" xfId="0" applyFont="1" applyBorder="1" applyAlignment="1" applyProtection="1">
      <alignment horizontal="center"/>
      <protection hidden="1"/>
    </xf>
    <xf numFmtId="0" fontId="65" fillId="0" borderId="42" xfId="0" applyFont="1" applyBorder="1" applyAlignment="1" applyProtection="1">
      <alignment horizontal="center"/>
      <protection hidden="1"/>
    </xf>
    <xf numFmtId="0" fontId="65" fillId="0" borderId="41" xfId="0" applyFont="1" applyBorder="1" applyAlignment="1" applyProtection="1">
      <alignment horizontal="left"/>
      <protection hidden="1"/>
    </xf>
    <xf numFmtId="0" fontId="64" fillId="0" borderId="45" xfId="0" applyFont="1" applyBorder="1" applyAlignment="1" applyProtection="1">
      <alignment horizontal="center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63" fillId="0" borderId="44" xfId="0" applyFont="1" applyBorder="1" applyAlignment="1" applyProtection="1">
      <alignment horizontal="center" vertical="center"/>
      <protection hidden="1"/>
    </xf>
    <xf numFmtId="0" fontId="64" fillId="0" borderId="46" xfId="0" applyFont="1" applyBorder="1" applyAlignment="1" applyProtection="1">
      <alignment horizontal="center" vertical="center" wrapText="1"/>
      <protection hidden="1"/>
    </xf>
    <xf numFmtId="0" fontId="65" fillId="0" borderId="46" xfId="0" applyNumberFormat="1" applyFont="1" applyBorder="1" applyAlignment="1" applyProtection="1">
      <alignment horizontal="right"/>
      <protection hidden="1"/>
    </xf>
    <xf numFmtId="0" fontId="65" fillId="0" borderId="44" xfId="0" applyNumberFormat="1" applyFont="1" applyBorder="1" applyAlignment="1" applyProtection="1">
      <alignment horizontal="center"/>
      <protection hidden="1"/>
    </xf>
    <xf numFmtId="0" fontId="10" fillId="0" borderId="44" xfId="0" applyNumberFormat="1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left"/>
      <protection hidden="1"/>
    </xf>
    <xf numFmtId="0" fontId="3" fillId="0" borderId="47" xfId="0" applyFont="1" applyBorder="1" applyAlignment="1" applyProtection="1">
      <alignment/>
      <protection hidden="1"/>
    </xf>
    <xf numFmtId="0" fontId="9" fillId="0" borderId="47" xfId="0" applyFont="1" applyBorder="1" applyAlignment="1" applyProtection="1">
      <alignment horizontal="left"/>
      <protection hidden="1"/>
    </xf>
    <xf numFmtId="0" fontId="3" fillId="0" borderId="47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61" fillId="0" borderId="44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 horizontal="center" vertical="top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13" fillId="0" borderId="16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left"/>
      <protection hidden="1"/>
    </xf>
    <xf numFmtId="0" fontId="10" fillId="0" borderId="16" xfId="0" applyFont="1" applyBorder="1" applyAlignment="1" applyProtection="1">
      <alignment/>
      <protection hidden="1"/>
    </xf>
    <xf numFmtId="0" fontId="50" fillId="0" borderId="45" xfId="0" applyFont="1" applyBorder="1" applyAlignment="1" applyProtection="1">
      <alignment/>
      <protection hidden="1"/>
    </xf>
    <xf numFmtId="0" fontId="10" fillId="0" borderId="49" xfId="0" applyFont="1" applyBorder="1" applyAlignment="1" applyProtection="1">
      <alignment/>
      <protection hidden="1"/>
    </xf>
    <xf numFmtId="0" fontId="10" fillId="0" borderId="49" xfId="0" applyFont="1" applyBorder="1" applyAlignment="1" applyProtection="1">
      <alignment horizontal="center"/>
      <protection hidden="1"/>
    </xf>
    <xf numFmtId="0" fontId="10" fillId="0" borderId="50" xfId="0" applyFont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41" fillId="0" borderId="41" xfId="0" applyFont="1" applyBorder="1" applyAlignment="1" applyProtection="1">
      <alignment/>
      <protection hidden="1"/>
    </xf>
    <xf numFmtId="197" fontId="46" fillId="0" borderId="5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horizontal="left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 locked="0"/>
    </xf>
    <xf numFmtId="0" fontId="28" fillId="0" borderId="0" xfId="0" applyFont="1" applyBorder="1" applyAlignment="1" applyProtection="1">
      <alignment horizontal="center"/>
      <protection hidden="1" locked="0"/>
    </xf>
    <xf numFmtId="0" fontId="43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hidden="1" locked="0"/>
    </xf>
    <xf numFmtId="49" fontId="16" fillId="0" borderId="0" xfId="0" applyNumberFormat="1" applyFont="1" applyFill="1" applyAlignment="1" applyProtection="1">
      <alignment/>
      <protection hidden="1"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44" fillId="0" borderId="20" xfId="0" applyFont="1" applyBorder="1" applyAlignment="1" applyProtection="1">
      <alignment horizontal="center" textRotation="90" wrapText="1"/>
      <protection hidden="1" locked="0"/>
    </xf>
    <xf numFmtId="0" fontId="7" fillId="0" borderId="24" xfId="0" applyFont="1" applyBorder="1" applyAlignment="1" applyProtection="1">
      <alignment horizontal="center"/>
      <protection hidden="1" locked="0"/>
    </xf>
    <xf numFmtId="0" fontId="7" fillId="0" borderId="25" xfId="0" applyFont="1" applyBorder="1" applyAlignment="1" applyProtection="1">
      <alignment horizontal="center"/>
      <protection hidden="1" locked="0"/>
    </xf>
    <xf numFmtId="0" fontId="7" fillId="0" borderId="0" xfId="0" applyFont="1" applyAlignment="1" applyProtection="1">
      <alignment/>
      <protection hidden="1"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hidden="1"/>
    </xf>
    <xf numFmtId="0" fontId="54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67" fillId="37" borderId="14" xfId="0" applyFont="1" applyFill="1" applyBorder="1" applyAlignment="1" applyProtection="1">
      <alignment vertical="top" shrinkToFit="1"/>
      <protection hidden="1"/>
    </xf>
    <xf numFmtId="0" fontId="64" fillId="0" borderId="52" xfId="0" applyFont="1" applyBorder="1" applyAlignment="1" applyProtection="1">
      <alignment horizontal="right" vertical="center" wrapText="1"/>
      <protection hidden="1"/>
    </xf>
    <xf numFmtId="0" fontId="64" fillId="0" borderId="52" xfId="0" applyNumberFormat="1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54" xfId="0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43" xfId="0" applyFont="1" applyBorder="1" applyAlignment="1" applyProtection="1">
      <alignment horizontal="center" vertical="center" wrapText="1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55" fillId="33" borderId="24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97" fontId="5" fillId="33" borderId="2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 locked="0"/>
    </xf>
    <xf numFmtId="197" fontId="46" fillId="3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Continuous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3" fillId="0" borderId="51" xfId="0" applyNumberFormat="1" applyFont="1" applyBorder="1" applyAlignment="1" applyProtection="1">
      <alignment/>
      <protection locked="0"/>
    </xf>
    <xf numFmtId="0" fontId="8" fillId="0" borderId="51" xfId="0" applyNumberFormat="1" applyFont="1" applyBorder="1" applyAlignment="1" applyProtection="1">
      <alignment horizontal="left"/>
      <protection locked="0"/>
    </xf>
    <xf numFmtId="49" fontId="8" fillId="0" borderId="5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9" xfId="0" applyNumberFormat="1" applyFont="1" applyFill="1" applyBorder="1" applyAlignment="1" applyProtection="1">
      <alignment horizontal="left" vertical="center" wrapText="1" shrinkToFit="1"/>
      <protection hidden="1"/>
    </xf>
    <xf numFmtId="197" fontId="7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24" xfId="0" applyNumberFormat="1" applyFont="1" applyFill="1" applyBorder="1" applyAlignment="1" applyProtection="1">
      <alignment horizontal="center" vertical="center" wrapText="1"/>
      <protection hidden="1"/>
    </xf>
    <xf numFmtId="197" fontId="46" fillId="0" borderId="56" xfId="0" applyNumberFormat="1" applyFont="1" applyBorder="1" applyAlignment="1" applyProtection="1">
      <alignment horizontal="center" vertical="center"/>
      <protection locked="0"/>
    </xf>
    <xf numFmtId="197" fontId="46" fillId="0" borderId="32" xfId="0" applyNumberFormat="1" applyFont="1" applyBorder="1" applyAlignment="1" applyProtection="1">
      <alignment horizontal="center" vertical="center"/>
      <protection locked="0"/>
    </xf>
    <xf numFmtId="0" fontId="72" fillId="0" borderId="21" xfId="0" applyFont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wrapText="1"/>
      <protection hidden="1" locked="0"/>
    </xf>
    <xf numFmtId="0" fontId="7" fillId="0" borderId="57" xfId="0" applyFont="1" applyFill="1" applyBorder="1" applyAlignment="1" applyProtection="1">
      <alignment shrinkToFit="1"/>
      <protection hidden="1"/>
    </xf>
    <xf numFmtId="49" fontId="11" fillId="0" borderId="49" xfId="0" applyNumberFormat="1" applyFont="1" applyBorder="1" applyAlignment="1" applyProtection="1">
      <alignment vertical="center" wrapText="1"/>
      <protection hidden="1"/>
    </xf>
    <xf numFmtId="0" fontId="46" fillId="0" borderId="2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 horizontal="left" vertical="justify"/>
      <protection locked="0"/>
    </xf>
    <xf numFmtId="0" fontId="71" fillId="0" borderId="0" xfId="0" applyFont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5" xfId="0" applyFont="1" applyFill="1" applyBorder="1" applyAlignment="1" applyProtection="1">
      <alignment shrinkToFit="1"/>
      <protection hidden="1"/>
    </xf>
    <xf numFmtId="0" fontId="0" fillId="0" borderId="41" xfId="0" applyBorder="1" applyAlignment="1">
      <alignment horizontal="center"/>
    </xf>
    <xf numFmtId="49" fontId="44" fillId="10" borderId="31" xfId="0" applyNumberFormat="1" applyFont="1" applyFill="1" applyBorder="1" applyAlignment="1" applyProtection="1">
      <alignment horizontal="left" vertical="center"/>
      <protection locked="0"/>
    </xf>
    <xf numFmtId="49" fontId="43" fillId="10" borderId="31" xfId="0" applyNumberFormat="1" applyFont="1" applyFill="1" applyBorder="1" applyAlignment="1" applyProtection="1">
      <alignment horizontal="center" vertical="center" wrapText="1"/>
      <protection locked="0"/>
    </xf>
    <xf numFmtId="197" fontId="46" fillId="10" borderId="21" xfId="0" applyNumberFormat="1" applyFont="1" applyFill="1" applyBorder="1" applyAlignment="1" applyProtection="1">
      <alignment horizontal="center" vertical="center"/>
      <protection hidden="1"/>
    </xf>
    <xf numFmtId="197" fontId="46" fillId="10" borderId="51" xfId="0" applyNumberFormat="1" applyFont="1" applyFill="1" applyBorder="1" applyAlignment="1" applyProtection="1">
      <alignment horizontal="center" vertical="center"/>
      <protection locked="0"/>
    </xf>
    <xf numFmtId="197" fontId="46" fillId="10" borderId="21" xfId="0" applyNumberFormat="1" applyFont="1" applyFill="1" applyBorder="1" applyAlignment="1" applyProtection="1">
      <alignment horizontal="center" vertical="center"/>
      <protection locked="0"/>
    </xf>
    <xf numFmtId="197" fontId="46" fillId="10" borderId="58" xfId="0" applyNumberFormat="1" applyFont="1" applyFill="1" applyBorder="1" applyAlignment="1" applyProtection="1">
      <alignment horizontal="center" vertical="center"/>
      <protection locked="0"/>
    </xf>
    <xf numFmtId="197" fontId="46" fillId="10" borderId="31" xfId="0" applyNumberFormat="1" applyFont="1" applyFill="1" applyBorder="1" applyAlignment="1" applyProtection="1">
      <alignment horizontal="center" vertical="center"/>
      <protection locked="0"/>
    </xf>
    <xf numFmtId="0" fontId="72" fillId="10" borderId="31" xfId="0" applyFont="1" applyFill="1" applyBorder="1" applyAlignment="1" applyProtection="1">
      <alignment horizontal="center" vertical="center" wrapText="1"/>
      <protection locked="0"/>
    </xf>
    <xf numFmtId="49" fontId="43" fillId="10" borderId="31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10" fillId="10" borderId="18" xfId="0" applyNumberFormat="1" applyFont="1" applyFill="1" applyBorder="1" applyAlignment="1" applyProtection="1">
      <alignment horizontal="left" vertical="center" wrapText="1"/>
      <protection hidden="1"/>
    </xf>
    <xf numFmtId="0" fontId="53" fillId="10" borderId="31" xfId="0" applyNumberFormat="1" applyFont="1" applyFill="1" applyBorder="1" applyAlignment="1" applyProtection="1">
      <alignment horizontal="center" vertical="center" wrapText="1"/>
      <protection hidden="1"/>
    </xf>
    <xf numFmtId="0" fontId="11" fillId="10" borderId="36" xfId="0" applyNumberFormat="1" applyFont="1" applyFill="1" applyBorder="1" applyAlignment="1" applyProtection="1">
      <alignment horizontal="left" vertical="center" wrapText="1" shrinkToFit="1"/>
      <protection hidden="1"/>
    </xf>
    <xf numFmtId="197" fontId="10" fillId="10" borderId="3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4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59" xfId="0" applyFont="1" applyBorder="1" applyAlignment="1">
      <alignment horizontal="center"/>
    </xf>
    <xf numFmtId="197" fontId="46" fillId="10" borderId="59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1" fontId="18" fillId="33" borderId="17" xfId="0" applyNumberFormat="1" applyFont="1" applyFill="1" applyBorder="1" applyAlignment="1" applyProtection="1">
      <alignment horizontal="center" vertical="center" wrapText="1"/>
      <protection hidden="1"/>
    </xf>
    <xf numFmtId="197" fontId="66" fillId="0" borderId="0" xfId="0" applyNumberFormat="1" applyFont="1" applyAlignment="1" applyProtection="1">
      <alignment horizontal="left"/>
      <protection hidden="1"/>
    </xf>
    <xf numFmtId="0" fontId="52" fillId="35" borderId="41" xfId="0" applyFont="1" applyFill="1" applyBorder="1" applyAlignment="1">
      <alignment/>
    </xf>
    <xf numFmtId="0" fontId="75" fillId="35" borderId="4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8" fillId="0" borderId="50" xfId="0" applyFont="1" applyBorder="1" applyAlignment="1">
      <alignment horizontal="center" vertical="center" wrapText="1"/>
    </xf>
    <xf numFmtId="0" fontId="78" fillId="0" borderId="20" xfId="0" applyFont="1" applyBorder="1" applyAlignment="1">
      <alignment vertical="center" wrapText="1"/>
    </xf>
    <xf numFmtId="0" fontId="78" fillId="0" borderId="5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50" xfId="0" applyFont="1" applyBorder="1" applyAlignment="1">
      <alignment vertical="center" wrapText="1"/>
    </xf>
    <xf numFmtId="0" fontId="34" fillId="0" borderId="14" xfId="0" applyFont="1" applyFill="1" applyBorder="1" applyAlignment="1" applyProtection="1">
      <alignment vertical="center" shrinkToFit="1"/>
      <protection hidden="1"/>
    </xf>
    <xf numFmtId="0" fontId="36" fillId="0" borderId="15" xfId="0" applyFont="1" applyFill="1" applyBorder="1" applyAlignment="1" applyProtection="1">
      <alignment vertical="center" shrinkToFit="1"/>
      <protection hidden="1"/>
    </xf>
    <xf numFmtId="49" fontId="55" fillId="33" borderId="24" xfId="0" applyNumberFormat="1" applyFont="1" applyFill="1" applyBorder="1" applyAlignment="1" applyProtection="1">
      <alignment horizontal="left" vertical="top"/>
      <protection hidden="1"/>
    </xf>
    <xf numFmtId="197" fontId="5" fillId="37" borderId="50" xfId="0" applyNumberFormat="1" applyFont="1" applyFill="1" applyBorder="1" applyAlignment="1" applyProtection="1">
      <alignment horizontal="center" vertical="center"/>
      <protection hidden="1"/>
    </xf>
    <xf numFmtId="49" fontId="28" fillId="37" borderId="24" xfId="0" applyNumberFormat="1" applyFont="1" applyFill="1" applyBorder="1" applyAlignment="1" applyProtection="1">
      <alignment horizontal="left" vertical="top" wrapText="1"/>
      <protection hidden="1"/>
    </xf>
    <xf numFmtId="49" fontId="57" fillId="37" borderId="24" xfId="0" applyNumberFormat="1" applyFont="1" applyFill="1" applyBorder="1" applyAlignment="1" applyProtection="1">
      <alignment horizontal="left" vertical="top"/>
      <protection hidden="1"/>
    </xf>
    <xf numFmtId="197" fontId="28" fillId="37" borderId="50" xfId="0" applyNumberFormat="1" applyFont="1" applyFill="1" applyBorder="1" applyAlignment="1" applyProtection="1">
      <alignment horizontal="center" vertical="center"/>
      <protection hidden="1"/>
    </xf>
    <xf numFmtId="49" fontId="28" fillId="37" borderId="24" xfId="0" applyNumberFormat="1" applyFont="1" applyFill="1" applyBorder="1" applyAlignment="1" applyProtection="1">
      <alignment horizontal="left" vertical="center"/>
      <protection hidden="1"/>
    </xf>
    <xf numFmtId="197" fontId="28" fillId="37" borderId="17" xfId="0" applyNumberFormat="1" applyFont="1" applyFill="1" applyBorder="1" applyAlignment="1" applyProtection="1">
      <alignment horizontal="center" vertical="center"/>
      <protection hidden="1"/>
    </xf>
    <xf numFmtId="49" fontId="5" fillId="10" borderId="2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31" xfId="0" applyNumberFormat="1" applyFont="1" applyFill="1" applyBorder="1" applyAlignment="1" applyProtection="1">
      <alignment horizontal="left" vertical="center"/>
      <protection locked="0"/>
    </xf>
    <xf numFmtId="49" fontId="28" fillId="37" borderId="31" xfId="0" applyNumberFormat="1" applyFont="1" applyFill="1" applyBorder="1" applyAlignment="1" applyProtection="1">
      <alignment horizontal="left" vertical="center" wrapText="1"/>
      <protection locked="0"/>
    </xf>
    <xf numFmtId="49" fontId="43" fillId="37" borderId="31" xfId="0" applyNumberFormat="1" applyFont="1" applyFill="1" applyBorder="1" applyAlignment="1" applyProtection="1">
      <alignment horizontal="center" vertical="center" wrapText="1"/>
      <protection locked="0"/>
    </xf>
    <xf numFmtId="197" fontId="46" fillId="37" borderId="31" xfId="0" applyNumberFormat="1" applyFont="1" applyFill="1" applyBorder="1" applyAlignment="1" applyProtection="1">
      <alignment horizontal="center" vertical="center"/>
      <protection hidden="1"/>
    </xf>
    <xf numFmtId="0" fontId="72" fillId="37" borderId="31" xfId="0" applyFont="1" applyFill="1" applyBorder="1" applyAlignment="1" applyProtection="1">
      <alignment horizontal="center" vertical="center" wrapText="1"/>
      <protection locked="0"/>
    </xf>
    <xf numFmtId="49" fontId="55" fillId="33" borderId="24" xfId="0" applyNumberFormat="1" applyFont="1" applyFill="1" applyBorder="1" applyAlignment="1" applyProtection="1">
      <alignment horizontal="left" vertical="center"/>
      <protection locked="0"/>
    </xf>
    <xf numFmtId="49" fontId="57" fillId="37" borderId="24" xfId="0" applyNumberFormat="1" applyFont="1" applyFill="1" applyBorder="1" applyAlignment="1" applyProtection="1">
      <alignment horizontal="left" vertical="top"/>
      <protection locked="0"/>
    </xf>
    <xf numFmtId="49" fontId="28" fillId="37" borderId="24" xfId="0" applyNumberFormat="1" applyFont="1" applyFill="1" applyBorder="1" applyAlignment="1" applyProtection="1">
      <alignment horizontal="left" vertical="top" wrapText="1"/>
      <protection locked="0"/>
    </xf>
    <xf numFmtId="197" fontId="5" fillId="37" borderId="24" xfId="0" applyNumberFormat="1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wrapText="1"/>
      <protection locked="0"/>
    </xf>
    <xf numFmtId="0" fontId="43" fillId="0" borderId="3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4" xfId="0" applyNumberFormat="1" applyFont="1" applyFill="1" applyBorder="1" applyAlignment="1" applyProtection="1">
      <alignment horizontal="left" vertical="center"/>
      <protection locked="0"/>
    </xf>
    <xf numFmtId="197" fontId="46" fillId="2" borderId="31" xfId="0" applyNumberFormat="1" applyFont="1" applyFill="1" applyBorder="1" applyAlignment="1" applyProtection="1">
      <alignment horizontal="center" vertical="center"/>
      <protection hidden="1"/>
    </xf>
    <xf numFmtId="197" fontId="46" fillId="0" borderId="59" xfId="0" applyNumberFormat="1" applyFont="1" applyBorder="1" applyAlignment="1" applyProtection="1">
      <alignment horizontal="center" vertical="center"/>
      <protection locked="0"/>
    </xf>
    <xf numFmtId="197" fontId="5" fillId="37" borderId="17" xfId="0" applyNumberFormat="1" applyFont="1" applyFill="1" applyBorder="1" applyAlignment="1" applyProtection="1">
      <alignment horizontal="center" vertical="center"/>
      <protection locked="0"/>
    </xf>
    <xf numFmtId="0" fontId="28" fillId="37" borderId="24" xfId="0" applyNumberFormat="1" applyFont="1" applyFill="1" applyBorder="1" applyAlignment="1" applyProtection="1">
      <alignment horizontal="left" vertical="top" wrapText="1"/>
      <protection hidden="1"/>
    </xf>
    <xf numFmtId="0" fontId="8" fillId="37" borderId="12" xfId="0" applyNumberFormat="1" applyFont="1" applyFill="1" applyBorder="1" applyAlignment="1" applyProtection="1">
      <alignment horizontal="left" vertical="center" wrapText="1"/>
      <protection hidden="1"/>
    </xf>
    <xf numFmtId="197" fontId="8" fillId="37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7" borderId="28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33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29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27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24" xfId="0" applyNumberFormat="1" applyFont="1" applyFill="1" applyBorder="1" applyAlignment="1" applyProtection="1">
      <alignment horizontal="left" vertical="center" wrapText="1"/>
      <protection hidden="1"/>
    </xf>
    <xf numFmtId="1" fontId="18" fillId="37" borderId="17" xfId="0" applyNumberFormat="1" applyFont="1" applyFill="1" applyBorder="1" applyAlignment="1" applyProtection="1">
      <alignment horizontal="center" vertical="center" wrapText="1"/>
      <protection hidden="1"/>
    </xf>
    <xf numFmtId="197" fontId="11" fillId="37" borderId="31" xfId="0" applyNumberFormat="1" applyFont="1" applyFill="1" applyBorder="1" applyAlignment="1" applyProtection="1">
      <alignment horizontal="center" vertical="center" wrapText="1"/>
      <protection hidden="1"/>
    </xf>
    <xf numFmtId="0" fontId="11" fillId="37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37" borderId="35" xfId="0" applyNumberFormat="1" applyFont="1" applyFill="1" applyBorder="1" applyAlignment="1" applyProtection="1">
      <alignment horizontal="center" vertical="center" wrapText="1"/>
      <protection hidden="1"/>
    </xf>
    <xf numFmtId="0" fontId="11" fillId="37" borderId="36" xfId="0" applyNumberFormat="1" applyFont="1" applyFill="1" applyBorder="1" applyAlignment="1" applyProtection="1">
      <alignment horizontal="center" vertical="center" wrapText="1"/>
      <protection hidden="1"/>
    </xf>
    <xf numFmtId="0" fontId="11" fillId="37" borderId="31" xfId="0" applyNumberFormat="1" applyFont="1" applyFill="1" applyBorder="1" applyAlignment="1" applyProtection="1">
      <alignment horizontal="center" vertical="center" wrapText="1"/>
      <protection hidden="1"/>
    </xf>
    <xf numFmtId="0" fontId="53" fillId="37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36" xfId="0" applyNumberFormat="1" applyFont="1" applyFill="1" applyBorder="1" applyAlignment="1" applyProtection="1">
      <alignment horizontal="left" vertical="center" wrapText="1" shrinkToFit="1"/>
      <protection hidden="1"/>
    </xf>
    <xf numFmtId="49" fontId="8" fillId="37" borderId="14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60" xfId="0" applyNumberFormat="1" applyFont="1" applyFill="1" applyBorder="1" applyAlignment="1" applyProtection="1">
      <alignment horizontal="left" vertical="center" wrapText="1" shrinkToFit="1"/>
      <protection hidden="1"/>
    </xf>
    <xf numFmtId="197" fontId="10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61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62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60" xfId="0" applyNumberFormat="1" applyFont="1" applyFill="1" applyBorder="1" applyAlignment="1" applyProtection="1">
      <alignment horizontal="center" vertical="center" wrapText="1"/>
      <protection hidden="1"/>
    </xf>
    <xf numFmtId="0" fontId="53" fillId="37" borderId="25" xfId="0" applyNumberFormat="1" applyFont="1" applyFill="1" applyBorder="1" applyAlignment="1" applyProtection="1">
      <alignment horizontal="center" vertical="center" wrapText="1"/>
      <protection hidden="1"/>
    </xf>
    <xf numFmtId="49" fontId="81" fillId="0" borderId="31" xfId="0" applyNumberFormat="1" applyFont="1" applyBorder="1" applyAlignment="1" applyProtection="1">
      <alignment horizontal="left" vertical="top" wrapText="1"/>
      <protection locked="0"/>
    </xf>
    <xf numFmtId="49" fontId="46" fillId="0" borderId="21" xfId="0" applyNumberFormat="1" applyFont="1" applyBorder="1" applyAlignment="1" applyProtection="1">
      <alignment horizontal="center" vertical="center" wrapText="1"/>
      <protection locked="0"/>
    </xf>
    <xf numFmtId="49" fontId="46" fillId="0" borderId="31" xfId="0" applyNumberFormat="1" applyFont="1" applyBorder="1" applyAlignment="1" applyProtection="1">
      <alignment horizontal="center" vertical="center" wrapText="1"/>
      <protection locked="0"/>
    </xf>
    <xf numFmtId="49" fontId="46" fillId="0" borderId="39" xfId="0" applyNumberFormat="1" applyFont="1" applyBorder="1" applyAlignment="1" applyProtection="1">
      <alignment horizontal="center" vertical="center" wrapText="1"/>
      <protection locked="0"/>
    </xf>
    <xf numFmtId="49" fontId="46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21" xfId="0" applyFont="1" applyBorder="1" applyAlignment="1" applyProtection="1">
      <alignment horizontal="center" vertical="center" wrapText="1"/>
      <protection locked="0"/>
    </xf>
    <xf numFmtId="197" fontId="46" fillId="0" borderId="58" xfId="0" applyNumberFormat="1" applyFont="1" applyBorder="1" applyAlignment="1" applyProtection="1">
      <alignment horizontal="center" vertical="center"/>
      <protection locked="0"/>
    </xf>
    <xf numFmtId="197" fontId="46" fillId="35" borderId="31" xfId="0" applyNumberFormat="1" applyFont="1" applyFill="1" applyBorder="1" applyAlignment="1" applyProtection="1">
      <alignment horizontal="center" vertical="center"/>
      <protection locked="0"/>
    </xf>
    <xf numFmtId="49" fontId="81" fillId="0" borderId="21" xfId="0" applyNumberFormat="1" applyFont="1" applyBorder="1" applyAlignment="1" applyProtection="1">
      <alignment horizontal="left" vertical="top" wrapText="1"/>
      <protection locked="0"/>
    </xf>
    <xf numFmtId="1" fontId="44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44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41" xfId="0" applyNumberFormat="1" applyFont="1" applyBorder="1" applyAlignment="1" applyProtection="1">
      <alignment horizontal="left" vertical="top" wrapText="1"/>
      <protection locked="0"/>
    </xf>
    <xf numFmtId="1" fontId="72" fillId="0" borderId="31" xfId="0" applyNumberFormat="1" applyFont="1" applyBorder="1" applyAlignment="1" applyProtection="1">
      <alignment horizontal="center" vertical="center" wrapText="1"/>
      <protection locked="0"/>
    </xf>
    <xf numFmtId="0" fontId="72" fillId="0" borderId="31" xfId="0" applyFont="1" applyBorder="1" applyAlignment="1" applyProtection="1">
      <alignment horizontal="center" vertical="center" wrapText="1"/>
      <protection locked="0"/>
    </xf>
    <xf numFmtId="49" fontId="10" fillId="37" borderId="63" xfId="0" applyNumberFormat="1" applyFont="1" applyFill="1" applyBorder="1" applyAlignment="1" applyProtection="1">
      <alignment horizontal="center" vertical="center" wrapText="1"/>
      <protection hidden="1"/>
    </xf>
    <xf numFmtId="49" fontId="10" fillId="37" borderId="6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wrapText="1"/>
      <protection hidden="1"/>
    </xf>
    <xf numFmtId="0" fontId="9" fillId="0" borderId="65" xfId="0" applyFont="1" applyBorder="1" applyAlignment="1" applyProtection="1">
      <alignment horizontal="center" wrapText="1"/>
      <protection hidden="1"/>
    </xf>
    <xf numFmtId="49" fontId="46" fillId="0" borderId="66" xfId="0" applyNumberFormat="1" applyFont="1" applyBorder="1" applyAlignment="1" applyProtection="1">
      <alignment horizontal="center" vertical="center" wrapText="1"/>
      <protection locked="0"/>
    </xf>
    <xf numFmtId="197" fontId="46" fillId="2" borderId="16" xfId="0" applyNumberFormat="1" applyFont="1" applyFill="1" applyBorder="1" applyAlignment="1" applyProtection="1">
      <alignment horizontal="center" vertical="center"/>
      <protection hidden="1"/>
    </xf>
    <xf numFmtId="197" fontId="46" fillId="0" borderId="0" xfId="0" applyNumberFormat="1" applyFont="1" applyBorder="1" applyAlignment="1" applyProtection="1">
      <alignment horizontal="center" vertical="center"/>
      <protection locked="0"/>
    </xf>
    <xf numFmtId="197" fontId="46" fillId="0" borderId="16" xfId="0" applyNumberFormat="1" applyFont="1" applyBorder="1" applyAlignment="1" applyProtection="1">
      <alignment horizontal="center" vertical="center"/>
      <protection locked="0"/>
    </xf>
    <xf numFmtId="197" fontId="46" fillId="35" borderId="16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49" fontId="83" fillId="0" borderId="66" xfId="0" applyNumberFormat="1" applyFont="1" applyBorder="1" applyAlignment="1" applyProtection="1">
      <alignment horizontal="left" vertical="top" wrapText="1"/>
      <protection locked="0"/>
    </xf>
    <xf numFmtId="49" fontId="83" fillId="0" borderId="21" xfId="0" applyNumberFormat="1" applyFont="1" applyBorder="1" applyAlignment="1" applyProtection="1">
      <alignment horizontal="left" vertical="top" wrapText="1"/>
      <protection locked="0"/>
    </xf>
    <xf numFmtId="197" fontId="46" fillId="2" borderId="30" xfId="0" applyNumberFormat="1" applyFont="1" applyFill="1" applyBorder="1" applyAlignment="1" applyProtection="1">
      <alignment horizontal="center" vertical="center"/>
      <protection hidden="1"/>
    </xf>
    <xf numFmtId="197" fontId="46" fillId="35" borderId="30" xfId="0" applyNumberFormat="1" applyFont="1" applyFill="1" applyBorder="1" applyAlignment="1" applyProtection="1">
      <alignment horizontal="center" vertical="center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49" fontId="43" fillId="0" borderId="31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197" fontId="46" fillId="39" borderId="21" xfId="0" applyNumberFormat="1" applyFont="1" applyFill="1" applyBorder="1" applyAlignment="1" applyProtection="1">
      <alignment horizontal="center" vertical="center"/>
      <protection hidden="1"/>
    </xf>
    <xf numFmtId="49" fontId="28" fillId="17" borderId="22" xfId="0" applyNumberFormat="1" applyFont="1" applyFill="1" applyBorder="1" applyAlignment="1" applyProtection="1">
      <alignment horizontal="left" vertical="center"/>
      <protection locked="0"/>
    </xf>
    <xf numFmtId="0" fontId="28" fillId="17" borderId="22" xfId="0" applyNumberFormat="1" applyFont="1" applyFill="1" applyBorder="1" applyAlignment="1" applyProtection="1">
      <alignment horizontal="left" vertical="top" wrapText="1"/>
      <protection hidden="1"/>
    </xf>
    <xf numFmtId="49" fontId="43" fillId="17" borderId="22" xfId="0" applyNumberFormat="1" applyFont="1" applyFill="1" applyBorder="1" applyAlignment="1" applyProtection="1">
      <alignment horizontal="center" vertical="center" wrapText="1"/>
      <protection locked="0"/>
    </xf>
    <xf numFmtId="197" fontId="45" fillId="17" borderId="22" xfId="0" applyNumberFormat="1" applyFont="1" applyFill="1" applyBorder="1" applyAlignment="1" applyProtection="1">
      <alignment horizontal="center" vertical="center"/>
      <protection hidden="1"/>
    </xf>
    <xf numFmtId="0" fontId="9" fillId="40" borderId="61" xfId="0" applyFont="1" applyFill="1" applyBorder="1" applyAlignment="1" applyProtection="1">
      <alignment horizontal="center" wrapText="1"/>
      <protection hidden="1"/>
    </xf>
    <xf numFmtId="0" fontId="9" fillId="41" borderId="62" xfId="0" applyFont="1" applyFill="1" applyBorder="1" applyAlignment="1" applyProtection="1">
      <alignment horizontal="center" wrapText="1"/>
      <protection hidden="1"/>
    </xf>
    <xf numFmtId="0" fontId="9" fillId="40" borderId="62" xfId="0" applyFont="1" applyFill="1" applyBorder="1" applyAlignment="1" applyProtection="1">
      <alignment horizontal="center" wrapText="1"/>
      <protection hidden="1"/>
    </xf>
    <xf numFmtId="0" fontId="9" fillId="41" borderId="62" xfId="0" applyNumberFormat="1" applyFont="1" applyFill="1" applyBorder="1" applyAlignment="1" applyProtection="1">
      <alignment horizontal="center"/>
      <protection hidden="1"/>
    </xf>
    <xf numFmtId="0" fontId="9" fillId="40" borderId="62" xfId="0" applyNumberFormat="1" applyFont="1" applyFill="1" applyBorder="1" applyAlignment="1" applyProtection="1">
      <alignment horizontal="center"/>
      <protection hidden="1"/>
    </xf>
    <xf numFmtId="0" fontId="9" fillId="41" borderId="67" xfId="0" applyNumberFormat="1" applyFont="1" applyFill="1" applyBorder="1" applyAlignment="1" applyProtection="1">
      <alignment horizontal="center"/>
      <protection hidden="1"/>
    </xf>
    <xf numFmtId="0" fontId="9" fillId="0" borderId="68" xfId="0" applyNumberFormat="1" applyFont="1" applyFill="1" applyBorder="1" applyAlignment="1" applyProtection="1">
      <alignment horizontal="center"/>
      <protection hidden="1"/>
    </xf>
    <xf numFmtId="0" fontId="9" fillId="40" borderId="23" xfId="0" applyNumberFormat="1" applyFont="1" applyFill="1" applyBorder="1" applyAlignment="1" applyProtection="1">
      <alignment horizontal="center"/>
      <protection hidden="1"/>
    </xf>
    <xf numFmtId="0" fontId="8" fillId="0" borderId="24" xfId="0" applyNumberFormat="1" applyFont="1" applyFill="1" applyBorder="1" applyAlignment="1" applyProtection="1">
      <alignment horizontal="center"/>
      <protection hidden="1"/>
    </xf>
    <xf numFmtId="0" fontId="9" fillId="41" borderId="23" xfId="0" applyNumberFormat="1" applyFont="1" applyFill="1" applyBorder="1" applyAlignment="1" applyProtection="1">
      <alignment horizontal="center"/>
      <protection hidden="1"/>
    </xf>
    <xf numFmtId="197" fontId="46" fillId="17" borderId="24" xfId="0" applyNumberFormat="1" applyFont="1" applyFill="1" applyBorder="1" applyAlignment="1" applyProtection="1">
      <alignment horizontal="center" vertical="center"/>
      <protection hidden="1"/>
    </xf>
    <xf numFmtId="197" fontId="46" fillId="17" borderId="22" xfId="0" applyNumberFormat="1" applyFont="1" applyFill="1" applyBorder="1" applyAlignment="1" applyProtection="1">
      <alignment horizontal="center" vertical="center"/>
      <protection hidden="1"/>
    </xf>
    <xf numFmtId="197" fontId="46" fillId="10" borderId="69" xfId="0" applyNumberFormat="1" applyFont="1" applyFill="1" applyBorder="1" applyAlignment="1" applyProtection="1">
      <alignment horizontal="center" vertical="center"/>
      <protection locked="0"/>
    </xf>
    <xf numFmtId="197" fontId="46" fillId="10" borderId="41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vertical="center" wrapText="1"/>
      <protection locked="0"/>
    </xf>
    <xf numFmtId="49" fontId="33" fillId="0" borderId="48" xfId="0" applyNumberFormat="1" applyFont="1" applyBorder="1" applyAlignment="1" applyProtection="1">
      <alignment horizontal="left" wrapText="1"/>
      <protection locked="0"/>
    </xf>
    <xf numFmtId="49" fontId="33" fillId="0" borderId="40" xfId="0" applyNumberFormat="1" applyFont="1" applyBorder="1" applyAlignment="1" applyProtection="1">
      <alignment vertical="top" wrapText="1"/>
      <protection locked="0"/>
    </xf>
    <xf numFmtId="49" fontId="35" fillId="0" borderId="67" xfId="0" applyNumberFormat="1" applyFont="1" applyBorder="1" applyAlignment="1" applyProtection="1">
      <alignment horizontal="left" wrapText="1"/>
      <protection locked="0"/>
    </xf>
    <xf numFmtId="49" fontId="37" fillId="0" borderId="40" xfId="0" applyNumberFormat="1" applyFont="1" applyBorder="1" applyAlignment="1" applyProtection="1">
      <alignment vertical="top" wrapText="1"/>
      <protection locked="0"/>
    </xf>
    <xf numFmtId="49" fontId="35" fillId="0" borderId="67" xfId="0" applyNumberFormat="1" applyFont="1" applyBorder="1" applyAlignment="1" applyProtection="1">
      <alignment horizontal="left" vertical="center" wrapText="1"/>
      <protection locked="0"/>
    </xf>
    <xf numFmtId="49" fontId="38" fillId="0" borderId="70" xfId="0" applyNumberFormat="1" applyFont="1" applyBorder="1" applyAlignment="1" applyProtection="1">
      <alignment horizontal="left" wrapText="1"/>
      <protection locked="0"/>
    </xf>
    <xf numFmtId="49" fontId="69" fillId="0" borderId="40" xfId="0" applyNumberFormat="1" applyFont="1" applyBorder="1" applyAlignment="1" applyProtection="1">
      <alignment vertical="top" wrapText="1"/>
      <protection locked="0"/>
    </xf>
    <xf numFmtId="49" fontId="69" fillId="0" borderId="71" xfId="0" applyNumberFormat="1" applyFont="1" applyBorder="1" applyAlignment="1" applyProtection="1">
      <alignment vertical="top" wrapText="1"/>
      <protection locked="0"/>
    </xf>
    <xf numFmtId="49" fontId="17" fillId="0" borderId="67" xfId="0" applyNumberFormat="1" applyFont="1" applyBorder="1" applyAlignment="1" applyProtection="1">
      <alignment horizontal="left" vertical="center" wrapText="1"/>
      <protection locked="0"/>
    </xf>
    <xf numFmtId="0" fontId="39" fillId="0" borderId="67" xfId="0" applyFont="1" applyBorder="1" applyAlignment="1" applyProtection="1">
      <alignment vertical="top" wrapText="1"/>
      <protection locked="0"/>
    </xf>
    <xf numFmtId="0" fontId="40" fillId="0" borderId="67" xfId="0" applyFont="1" applyBorder="1" applyAlignment="1" applyProtection="1">
      <alignment vertical="top" wrapText="1"/>
      <protection locked="0"/>
    </xf>
    <xf numFmtId="49" fontId="40" fillId="0" borderId="13" xfId="0" applyNumberFormat="1" applyFont="1" applyBorder="1" applyAlignment="1" applyProtection="1">
      <alignment horizontal="left" wrapText="1"/>
      <protection locked="0"/>
    </xf>
    <xf numFmtId="49" fontId="42" fillId="0" borderId="13" xfId="0" applyNumberFormat="1" applyFont="1" applyBorder="1" applyAlignment="1" applyProtection="1">
      <alignment wrapText="1"/>
      <protection locked="0"/>
    </xf>
    <xf numFmtId="49" fontId="73" fillId="0" borderId="21" xfId="0" applyNumberFormat="1" applyFont="1" applyBorder="1" applyAlignment="1" applyProtection="1">
      <alignment horizontal="left" vertical="top" wrapText="1"/>
      <protection locked="0"/>
    </xf>
    <xf numFmtId="0" fontId="73" fillId="35" borderId="31" xfId="0" applyFont="1" applyFill="1" applyBorder="1" applyAlignment="1" applyProtection="1">
      <alignment horizontal="left" vertical="center" wrapText="1"/>
      <protection locked="0"/>
    </xf>
    <xf numFmtId="0" fontId="73" fillId="35" borderId="21" xfId="0" applyFont="1" applyFill="1" applyBorder="1" applyAlignment="1" applyProtection="1">
      <alignment horizontal="left" vertical="center" wrapText="1"/>
      <protection locked="0"/>
    </xf>
    <xf numFmtId="49" fontId="43" fillId="0" borderId="21" xfId="0" applyNumberFormat="1" applyFont="1" applyBorder="1" applyAlignment="1" applyProtection="1">
      <alignment horizontal="center" vertical="center" wrapText="1"/>
      <protection locked="0"/>
    </xf>
    <xf numFmtId="0" fontId="73" fillId="0" borderId="31" xfId="0" applyFont="1" applyBorder="1" applyAlignment="1" applyProtection="1">
      <alignment wrapText="1"/>
      <protection locked="0"/>
    </xf>
    <xf numFmtId="49" fontId="73" fillId="0" borderId="21" xfId="0" applyNumberFormat="1" applyFont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wrapText="1"/>
      <protection locked="0"/>
    </xf>
    <xf numFmtId="49" fontId="73" fillId="0" borderId="31" xfId="0" applyNumberFormat="1" applyFont="1" applyBorder="1" applyAlignment="1" applyProtection="1">
      <alignment horizontal="center" vertical="center" wrapText="1"/>
      <protection locked="0"/>
    </xf>
    <xf numFmtId="49" fontId="73" fillId="0" borderId="39" xfId="0" applyNumberFormat="1" applyFont="1" applyBorder="1" applyAlignment="1" applyProtection="1">
      <alignment horizontal="center" vertical="center" wrapText="1"/>
      <protection locked="0"/>
    </xf>
    <xf numFmtId="49" fontId="73" fillId="0" borderId="42" xfId="0" applyNumberFormat="1" applyFont="1" applyBorder="1" applyAlignment="1" applyProtection="1">
      <alignment horizontal="left" vertical="center" wrapText="1" shrinkToFit="1"/>
      <protection locked="0"/>
    </xf>
    <xf numFmtId="49" fontId="43" fillId="0" borderId="21" xfId="0" applyNumberFormat="1" applyFont="1" applyBorder="1" applyAlignment="1" applyProtection="1">
      <alignment horizontal="left" vertical="top" wrapText="1"/>
      <protection locked="0"/>
    </xf>
    <xf numFmtId="197" fontId="44" fillId="38" borderId="21" xfId="0" applyNumberFormat="1" applyFont="1" applyFill="1" applyBorder="1" applyAlignment="1" applyProtection="1">
      <alignment horizontal="center" vertical="center"/>
      <protection locked="0"/>
    </xf>
    <xf numFmtId="197" fontId="44" fillId="35" borderId="31" xfId="0" applyNumberFormat="1" applyFont="1" applyFill="1" applyBorder="1" applyAlignment="1" applyProtection="1">
      <alignment horizontal="center" vertical="center"/>
      <protection locked="0"/>
    </xf>
    <xf numFmtId="0" fontId="121" fillId="35" borderId="31" xfId="0" applyFont="1" applyFill="1" applyBorder="1" applyAlignment="1" applyProtection="1">
      <alignment vertical="center" wrapText="1"/>
      <protection locked="0"/>
    </xf>
    <xf numFmtId="0" fontId="121" fillId="35" borderId="21" xfId="0" applyFont="1" applyFill="1" applyBorder="1" applyAlignment="1" applyProtection="1">
      <alignment vertical="center" wrapText="1"/>
      <protection locked="0"/>
    </xf>
    <xf numFmtId="0" fontId="43" fillId="0" borderId="31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18" fillId="0" borderId="7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76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1" fontId="8" fillId="4" borderId="24" xfId="0" applyNumberFormat="1" applyFont="1" applyFill="1" applyBorder="1" applyAlignment="1" applyProtection="1">
      <alignment horizontal="center"/>
      <protection hidden="1"/>
    </xf>
    <xf numFmtId="1" fontId="9" fillId="0" borderId="24" xfId="0" applyNumberFormat="1" applyFont="1" applyBorder="1" applyAlignment="1" applyProtection="1">
      <alignment horizontal="center"/>
      <protection hidden="1"/>
    </xf>
    <xf numFmtId="49" fontId="8" fillId="0" borderId="26" xfId="0" applyNumberFormat="1" applyFont="1" applyBorder="1" applyAlignment="1" applyProtection="1">
      <alignment horizontal="center" vertical="center"/>
      <protection hidden="1"/>
    </xf>
    <xf numFmtId="49" fontId="8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" fontId="8" fillId="4" borderId="26" xfId="0" applyNumberFormat="1" applyFont="1" applyFill="1" applyBorder="1" applyAlignment="1" applyProtection="1">
      <alignment horizontal="center"/>
      <protection hidden="1"/>
    </xf>
    <xf numFmtId="1" fontId="8" fillId="4" borderId="27" xfId="0" applyNumberFormat="1" applyFont="1" applyFill="1" applyBorder="1" applyAlignment="1" applyProtection="1">
      <alignment horizontal="center"/>
      <protection hidden="1"/>
    </xf>
    <xf numFmtId="1" fontId="8" fillId="4" borderId="17" xfId="0" applyNumberFormat="1" applyFont="1" applyFill="1" applyBorder="1" applyAlignment="1" applyProtection="1">
      <alignment horizontal="center"/>
      <protection hidden="1"/>
    </xf>
    <xf numFmtId="0" fontId="48" fillId="0" borderId="0" xfId="0" applyFont="1" applyAlignment="1" applyProtection="1">
      <alignment/>
      <protection hidden="1"/>
    </xf>
    <xf numFmtId="1" fontId="8" fillId="34" borderId="24" xfId="0" applyNumberFormat="1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49" fontId="17" fillId="0" borderId="0" xfId="0" applyNumberFormat="1" applyFont="1" applyBorder="1" applyAlignment="1" applyProtection="1">
      <alignment horizontal="center" wrapText="1"/>
      <protection locked="0"/>
    </xf>
    <xf numFmtId="0" fontId="42" fillId="0" borderId="0" xfId="0" applyNumberFormat="1" applyFont="1" applyAlignment="1">
      <alignment horizontal="center" wrapText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textRotation="90"/>
      <protection hidden="1"/>
    </xf>
    <xf numFmtId="0" fontId="8" fillId="0" borderId="20" xfId="0" applyFont="1" applyBorder="1" applyAlignment="1" applyProtection="1">
      <alignment horizontal="center" vertical="center" textRotation="90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26" xfId="0" applyNumberFormat="1" applyFont="1" applyBorder="1" applyAlignment="1" applyProtection="1">
      <alignment horizontal="center" vertical="center"/>
      <protection hidden="1"/>
    </xf>
    <xf numFmtId="0" fontId="8" fillId="0" borderId="27" xfId="0" applyNumberFormat="1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 wrapText="1"/>
      <protection hidden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49" fontId="10" fillId="0" borderId="43" xfId="0" applyNumberFormat="1" applyFont="1" applyBorder="1" applyAlignment="1" applyProtection="1">
      <alignment horizontal="left" vertical="center" wrapText="1"/>
      <protection locked="0"/>
    </xf>
    <xf numFmtId="49" fontId="10" fillId="0" borderId="47" xfId="0" applyNumberFormat="1" applyFont="1" applyBorder="1" applyAlignment="1" applyProtection="1">
      <alignment horizontal="left" vertical="center" wrapText="1"/>
      <protection locked="0"/>
    </xf>
    <xf numFmtId="49" fontId="10" fillId="0" borderId="48" xfId="0" applyNumberFormat="1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33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197" fontId="8" fillId="0" borderId="43" xfId="0" applyNumberFormat="1" applyFont="1" applyBorder="1" applyAlignment="1" applyProtection="1">
      <alignment horizontal="center" vertical="center"/>
      <protection hidden="1"/>
    </xf>
    <xf numFmtId="197" fontId="8" fillId="0" borderId="47" xfId="0" applyNumberFormat="1" applyFont="1" applyBorder="1" applyAlignment="1" applyProtection="1">
      <alignment horizontal="center" vertical="center"/>
      <protection hidden="1"/>
    </xf>
    <xf numFmtId="197" fontId="8" fillId="0" borderId="48" xfId="0" applyNumberFormat="1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0" fillId="0" borderId="43" xfId="0" applyNumberFormat="1" applyFont="1" applyBorder="1" applyAlignment="1" applyProtection="1">
      <alignment horizontal="left" vertical="center" wrapText="1"/>
      <protection locked="0"/>
    </xf>
    <xf numFmtId="0" fontId="10" fillId="0" borderId="47" xfId="0" applyNumberFormat="1" applyFont="1" applyBorder="1" applyAlignment="1" applyProtection="1">
      <alignment horizontal="left" vertical="center" wrapText="1"/>
      <protection locked="0"/>
    </xf>
    <xf numFmtId="0" fontId="10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97" fontId="8" fillId="0" borderId="43" xfId="0" applyNumberFormat="1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8" fillId="0" borderId="43" xfId="0" applyNumberFormat="1" applyFont="1" applyBorder="1" applyAlignment="1" applyProtection="1">
      <alignment horizontal="center" vertical="center" wrapText="1"/>
      <protection hidden="1"/>
    </xf>
    <xf numFmtId="0" fontId="8" fillId="0" borderId="59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8" fillId="0" borderId="59" xfId="0" applyNumberFormat="1" applyFont="1" applyBorder="1" applyAlignment="1" applyProtection="1">
      <alignment horizontal="left" vertical="center" wrapText="1"/>
      <protection locked="0"/>
    </xf>
    <xf numFmtId="0" fontId="0" fillId="0" borderId="59" xfId="0" applyNumberForma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0" fontId="8" fillId="0" borderId="26" xfId="0" applyNumberFormat="1" applyFont="1" applyBorder="1" applyAlignment="1" applyProtection="1">
      <alignment horizontal="center" vertical="center" wrapText="1"/>
      <protection hidden="1"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10" fillId="0" borderId="26" xfId="0" applyNumberFormat="1" applyFont="1" applyBorder="1" applyAlignment="1" applyProtection="1">
      <alignment horizontal="left" vertical="center" wrapText="1"/>
      <protection locked="0"/>
    </xf>
    <xf numFmtId="0" fontId="10" fillId="0" borderId="27" xfId="0" applyNumberFormat="1" applyFont="1" applyBorder="1" applyAlignment="1" applyProtection="1">
      <alignment horizontal="left" vertical="center" wrapText="1"/>
      <protection locked="0"/>
    </xf>
    <xf numFmtId="0" fontId="10" fillId="0" borderId="17" xfId="0" applyNumberFormat="1" applyFont="1" applyBorder="1" applyAlignment="1" applyProtection="1">
      <alignment horizontal="left" vertical="center" wrapText="1"/>
      <protection locked="0"/>
    </xf>
    <xf numFmtId="197" fontId="8" fillId="0" borderId="45" xfId="0" applyNumberFormat="1" applyFont="1" applyBorder="1" applyAlignment="1" applyProtection="1">
      <alignment horizontal="center" vertical="center"/>
      <protection hidden="1" locked="0"/>
    </xf>
    <xf numFmtId="197" fontId="8" fillId="0" borderId="49" xfId="0" applyNumberFormat="1" applyFont="1" applyBorder="1" applyAlignment="1" applyProtection="1">
      <alignment horizontal="center" vertical="center"/>
      <protection hidden="1" locked="0"/>
    </xf>
    <xf numFmtId="197" fontId="8" fillId="0" borderId="50" xfId="0" applyNumberFormat="1" applyFont="1" applyBorder="1" applyAlignment="1" applyProtection="1">
      <alignment horizontal="center" vertical="center"/>
      <protection hidden="1"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59" xfId="0" applyNumberFormat="1" applyFont="1" applyBorder="1" applyAlignment="1" applyProtection="1">
      <alignment horizontal="left" wrapText="1"/>
      <protection locked="0"/>
    </xf>
    <xf numFmtId="0" fontId="64" fillId="0" borderId="59" xfId="0" applyFont="1" applyBorder="1" applyAlignment="1" applyProtection="1">
      <alignment horizontal="center" vertical="top"/>
      <protection hidden="1"/>
    </xf>
    <xf numFmtId="0" fontId="62" fillId="0" borderId="26" xfId="0" applyFont="1" applyBorder="1" applyAlignment="1" applyProtection="1">
      <alignment horizontal="center" vertical="top"/>
      <protection hidden="1"/>
    </xf>
    <xf numFmtId="0" fontId="62" fillId="0" borderId="17" xfId="0" applyFont="1" applyBorder="1" applyAlignment="1" applyProtection="1">
      <alignment horizontal="center" vertical="top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62" fillId="0" borderId="26" xfId="0" applyFont="1" applyBorder="1" applyAlignment="1" applyProtection="1">
      <alignment horizontal="center"/>
      <protection hidden="1"/>
    </xf>
    <xf numFmtId="0" fontId="62" fillId="0" borderId="27" xfId="0" applyFont="1" applyBorder="1" applyAlignment="1" applyProtection="1">
      <alignment horizontal="center"/>
      <protection hidden="1"/>
    </xf>
    <xf numFmtId="0" fontId="62" fillId="0" borderId="17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43" xfId="0" applyNumberFormat="1" applyFont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8" fillId="0" borderId="43" xfId="0" applyNumberFormat="1" applyFont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hidden="1"/>
    </xf>
    <xf numFmtId="1" fontId="8" fillId="0" borderId="48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43" xfId="0" applyNumberFormat="1" applyFont="1" applyBorder="1" applyAlignment="1" applyProtection="1">
      <alignment horizontal="center" vertical="center"/>
      <protection hidden="1"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48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top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6" fillId="0" borderId="0" xfId="0" applyFont="1" applyBorder="1" applyAlignment="1" applyProtection="1">
      <alignment/>
      <protection locked="0"/>
    </xf>
    <xf numFmtId="0" fontId="84" fillId="0" borderId="0" xfId="0" applyFont="1" applyBorder="1" applyAlignment="1" applyProtection="1">
      <alignment horizontal="left" vertical="justify"/>
      <protection locked="0"/>
    </xf>
    <xf numFmtId="0" fontId="55" fillId="0" borderId="0" xfId="0" applyFont="1" applyBorder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0" fillId="0" borderId="0" xfId="0" applyFont="1" applyBorder="1" applyAlignment="1" applyProtection="1">
      <alignment horizontal="left" vertical="justify"/>
      <protection locked="0"/>
    </xf>
    <xf numFmtId="0" fontId="71" fillId="0" borderId="0" xfId="0" applyFont="1" applyAlignment="1" applyProtection="1">
      <alignment horizontal="left" vertical="justify"/>
      <protection locked="0"/>
    </xf>
    <xf numFmtId="0" fontId="71" fillId="0" borderId="0" xfId="0" applyFont="1" applyAlignment="1" applyProtection="1">
      <alignment horizontal="left"/>
      <protection locked="0"/>
    </xf>
    <xf numFmtId="0" fontId="84" fillId="0" borderId="0" xfId="0" applyFont="1" applyBorder="1" applyAlignment="1" applyProtection="1">
      <alignment horizontal="left" vertical="top"/>
      <protection locked="0"/>
    </xf>
    <xf numFmtId="0" fontId="46" fillId="0" borderId="26" xfId="0" applyFont="1" applyBorder="1" applyAlignment="1" applyProtection="1">
      <alignment horizontal="center" vertical="center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46" fillId="0" borderId="51" xfId="0" applyFont="1" applyBorder="1" applyAlignment="1" applyProtection="1">
      <alignment vertical="center"/>
      <protection hidden="1"/>
    </xf>
    <xf numFmtId="0" fontId="46" fillId="0" borderId="30" xfId="0" applyFont="1" applyBorder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0" fillId="0" borderId="0" xfId="0" applyFont="1" applyAlignment="1">
      <alignment/>
    </xf>
    <xf numFmtId="1" fontId="46" fillId="0" borderId="26" xfId="0" applyNumberFormat="1" applyFont="1" applyBorder="1" applyAlignment="1" applyProtection="1">
      <alignment horizontal="center" vertical="center"/>
      <protection locked="0"/>
    </xf>
    <xf numFmtId="1" fontId="46" fillId="0" borderId="17" xfId="0" applyNumberFormat="1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/>
      <protection locked="0"/>
    </xf>
    <xf numFmtId="197" fontId="46" fillId="33" borderId="26" xfId="0" applyNumberFormat="1" applyFont="1" applyFill="1" applyBorder="1" applyAlignment="1" applyProtection="1">
      <alignment horizontal="center"/>
      <protection hidden="1"/>
    </xf>
    <xf numFmtId="0" fontId="46" fillId="33" borderId="17" xfId="0" applyNumberFormat="1" applyFont="1" applyFill="1" applyBorder="1" applyAlignment="1" applyProtection="1">
      <alignment horizontal="center"/>
      <protection hidden="1"/>
    </xf>
    <xf numFmtId="49" fontId="45" fillId="0" borderId="26" xfId="0" applyNumberFormat="1" applyFont="1" applyBorder="1" applyAlignment="1" applyProtection="1">
      <alignment horizontal="left" vertical="top"/>
      <protection hidden="1"/>
    </xf>
    <xf numFmtId="49" fontId="45" fillId="0" borderId="27" xfId="0" applyNumberFormat="1" applyFont="1" applyBorder="1" applyAlignment="1" applyProtection="1">
      <alignment horizontal="left" vertical="top"/>
      <protection hidden="1"/>
    </xf>
    <xf numFmtId="49" fontId="45" fillId="0" borderId="17" xfId="0" applyNumberFormat="1" applyFont="1" applyBorder="1" applyAlignment="1" applyProtection="1">
      <alignment horizontal="left" vertical="top"/>
      <protection hidden="1"/>
    </xf>
    <xf numFmtId="0" fontId="46" fillId="0" borderId="49" xfId="0" applyFont="1" applyBorder="1" applyAlignment="1" applyProtection="1">
      <alignment horizontal="left"/>
      <protection locked="0"/>
    </xf>
    <xf numFmtId="0" fontId="46" fillId="0" borderId="50" xfId="0" applyFont="1" applyBorder="1" applyAlignment="1" applyProtection="1">
      <alignment horizontal="left"/>
      <protection locked="0"/>
    </xf>
    <xf numFmtId="197" fontId="46" fillId="32" borderId="26" xfId="0" applyNumberFormat="1" applyFont="1" applyFill="1" applyBorder="1" applyAlignment="1" applyProtection="1">
      <alignment horizontal="center" vertical="center"/>
      <protection hidden="1"/>
    </xf>
    <xf numFmtId="197" fontId="46" fillId="32" borderId="17" xfId="0" applyNumberFormat="1" applyFont="1" applyFill="1" applyBorder="1" applyAlignment="1" applyProtection="1">
      <alignment horizontal="center" vertical="center"/>
      <protection hidden="1"/>
    </xf>
    <xf numFmtId="0" fontId="46" fillId="0" borderId="64" xfId="0" applyFont="1" applyBorder="1" applyAlignment="1" applyProtection="1">
      <alignment vertical="center"/>
      <protection hidden="1"/>
    </xf>
    <xf numFmtId="0" fontId="46" fillId="0" borderId="73" xfId="0" applyFont="1" applyBorder="1" applyAlignment="1" applyProtection="1">
      <alignment vertical="center"/>
      <protection hidden="1"/>
    </xf>
    <xf numFmtId="0" fontId="44" fillId="0" borderId="26" xfId="0" applyFont="1" applyFill="1" applyBorder="1" applyAlignment="1" applyProtection="1">
      <alignment horizontal="center" vertical="top"/>
      <protection hidden="1"/>
    </xf>
    <xf numFmtId="0" fontId="44" fillId="0" borderId="17" xfId="0" applyFont="1" applyFill="1" applyBorder="1" applyAlignment="1" applyProtection="1">
      <alignment horizontal="center" vertical="top"/>
      <protection hidden="1"/>
    </xf>
    <xf numFmtId="0" fontId="44" fillId="0" borderId="26" xfId="0" applyFont="1" applyFill="1" applyBorder="1" applyAlignment="1" applyProtection="1">
      <alignment horizontal="center" vertical="center"/>
      <protection hidden="1"/>
    </xf>
    <xf numFmtId="0" fontId="44" fillId="0" borderId="27" xfId="0" applyFont="1" applyFill="1" applyBorder="1" applyAlignment="1" applyProtection="1">
      <alignment horizontal="center" vertical="center"/>
      <protection hidden="1"/>
    </xf>
    <xf numFmtId="0" fontId="44" fillId="0" borderId="17" xfId="0" applyFont="1" applyFill="1" applyBorder="1" applyAlignment="1" applyProtection="1">
      <alignment horizontal="center" vertical="center"/>
      <protection hidden="1"/>
    </xf>
    <xf numFmtId="0" fontId="44" fillId="0" borderId="25" xfId="0" applyFont="1" applyBorder="1" applyAlignment="1" applyProtection="1">
      <alignment horizontal="center" vertical="center" textRotation="90"/>
      <protection hidden="1"/>
    </xf>
    <xf numFmtId="0" fontId="44" fillId="0" borderId="66" xfId="0" applyFont="1" applyBorder="1" applyAlignment="1" applyProtection="1">
      <alignment horizontal="center"/>
      <protection hidden="1"/>
    </xf>
    <xf numFmtId="0" fontId="44" fillId="0" borderId="20" xfId="0" applyFont="1" applyBorder="1" applyAlignment="1" applyProtection="1">
      <alignment horizontal="center"/>
      <protection hidden="1"/>
    </xf>
    <xf numFmtId="0" fontId="44" fillId="0" borderId="26" xfId="0" applyFont="1" applyBorder="1" applyAlignment="1" applyProtection="1">
      <alignment horizontal="center" vertical="center"/>
      <protection hidden="1"/>
    </xf>
    <xf numFmtId="0" fontId="44" fillId="0" borderId="27" xfId="0" applyFont="1" applyBorder="1" applyAlignment="1" applyProtection="1">
      <alignment horizontal="center" vertical="center"/>
      <protection hidden="1"/>
    </xf>
    <xf numFmtId="0" fontId="44" fillId="0" borderId="17" xfId="0" applyFont="1" applyBorder="1" applyAlignment="1" applyProtection="1">
      <alignment horizontal="center" vertical="center"/>
      <protection hidden="1"/>
    </xf>
    <xf numFmtId="0" fontId="44" fillId="0" borderId="43" xfId="0" applyFont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horizontal="center" vertical="center"/>
      <protection hidden="1"/>
    </xf>
    <xf numFmtId="0" fontId="44" fillId="0" borderId="48" xfId="0" applyFont="1" applyBorder="1" applyAlignment="1" applyProtection="1">
      <alignment horizontal="center" vertical="center"/>
      <protection hidden="1"/>
    </xf>
    <xf numFmtId="0" fontId="44" fillId="0" borderId="45" xfId="0" applyFont="1" applyBorder="1" applyAlignment="1" applyProtection="1">
      <alignment horizontal="center" vertical="center"/>
      <protection hidden="1"/>
    </xf>
    <xf numFmtId="0" fontId="44" fillId="0" borderId="49" xfId="0" applyFont="1" applyBorder="1" applyAlignment="1" applyProtection="1">
      <alignment horizontal="center" vertical="center"/>
      <protection hidden="1"/>
    </xf>
    <xf numFmtId="0" fontId="44" fillId="0" borderId="50" xfId="0" applyFont="1" applyBorder="1" applyAlignment="1" applyProtection="1">
      <alignment horizontal="center" vertical="center"/>
      <protection hidden="1"/>
    </xf>
    <xf numFmtId="0" fontId="44" fillId="0" borderId="25" xfId="0" applyFont="1" applyBorder="1" applyAlignment="1" applyProtection="1">
      <alignment horizontal="center" textRotation="90"/>
      <protection hidden="1"/>
    </xf>
    <xf numFmtId="0" fontId="44" fillId="0" borderId="66" xfId="0" applyFont="1" applyBorder="1" applyAlignment="1" applyProtection="1">
      <alignment horizontal="center" textRotation="90"/>
      <protection hidden="1"/>
    </xf>
    <xf numFmtId="0" fontId="44" fillId="0" borderId="20" xfId="0" applyFont="1" applyBorder="1" applyAlignment="1" applyProtection="1">
      <alignment horizontal="center" textRotation="90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0" fontId="44" fillId="0" borderId="66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4" fillId="0" borderId="26" xfId="0" applyFont="1" applyBorder="1" applyAlignment="1" applyProtection="1">
      <alignment horizontal="center" vertical="center" wrapText="1"/>
      <protection hidden="1"/>
    </xf>
    <xf numFmtId="0" fontId="44" fillId="0" borderId="27" xfId="0" applyFont="1" applyBorder="1" applyAlignment="1" applyProtection="1">
      <alignment horizontal="center" vertical="center" wrapText="1"/>
      <protection hidden="1"/>
    </xf>
    <xf numFmtId="0" fontId="44" fillId="0" borderId="17" xfId="0" applyFont="1" applyBorder="1" applyAlignment="1" applyProtection="1">
      <alignment horizontal="center" vertical="center" wrapText="1"/>
      <protection hidden="1"/>
    </xf>
    <xf numFmtId="0" fontId="44" fillId="0" borderId="27" xfId="0" applyFont="1" applyFill="1" applyBorder="1" applyAlignment="1" applyProtection="1">
      <alignment horizontal="center" vertical="top"/>
      <protection hidden="1"/>
    </xf>
    <xf numFmtId="49" fontId="28" fillId="33" borderId="26" xfId="0" applyNumberFormat="1" applyFont="1" applyFill="1" applyBorder="1" applyAlignment="1" applyProtection="1">
      <alignment horizontal="left" vertical="top"/>
      <protection hidden="1"/>
    </xf>
    <xf numFmtId="49" fontId="28" fillId="33" borderId="27" xfId="0" applyNumberFormat="1" applyFont="1" applyFill="1" applyBorder="1" applyAlignment="1" applyProtection="1">
      <alignment horizontal="left" vertical="top"/>
      <protection hidden="1"/>
    </xf>
    <xf numFmtId="49" fontId="28" fillId="33" borderId="17" xfId="0" applyNumberFormat="1" applyFont="1" applyFill="1" applyBorder="1" applyAlignment="1" applyProtection="1">
      <alignment horizontal="left" vertical="top"/>
      <protection hidden="1"/>
    </xf>
    <xf numFmtId="0" fontId="58" fillId="0" borderId="0" xfId="0" applyFont="1" applyAlignment="1" applyProtection="1">
      <alignment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44" fillId="0" borderId="47" xfId="0" applyFont="1" applyBorder="1" applyAlignment="1" applyProtection="1">
      <alignment horizontal="center" textRotation="90"/>
      <protection hidden="1"/>
    </xf>
    <xf numFmtId="0" fontId="44" fillId="0" borderId="0" xfId="0" applyFont="1" applyBorder="1" applyAlignment="1" applyProtection="1">
      <alignment horizontal="center" textRotation="90"/>
      <protection hidden="1"/>
    </xf>
    <xf numFmtId="0" fontId="44" fillId="0" borderId="49" xfId="0" applyFont="1" applyBorder="1" applyAlignment="1" applyProtection="1">
      <alignment horizontal="center" textRotation="90"/>
      <protection hidden="1"/>
    </xf>
    <xf numFmtId="0" fontId="44" fillId="0" borderId="26" xfId="0" applyFont="1" applyFill="1" applyBorder="1" applyAlignment="1" applyProtection="1">
      <alignment horizontal="center" vertical="center" wrapText="1"/>
      <protection hidden="1"/>
    </xf>
    <xf numFmtId="0" fontId="44" fillId="0" borderId="27" xfId="0" applyFont="1" applyFill="1" applyBorder="1" applyAlignment="1" applyProtection="1">
      <alignment horizontal="center" vertical="center" wrapText="1"/>
      <protection hidden="1"/>
    </xf>
    <xf numFmtId="0" fontId="44" fillId="0" borderId="17" xfId="0" applyFont="1" applyFill="1" applyBorder="1" applyAlignment="1" applyProtection="1">
      <alignment horizontal="center" vertical="center" wrapText="1"/>
      <protection hidden="1"/>
    </xf>
    <xf numFmtId="0" fontId="46" fillId="0" borderId="51" xfId="0" applyFont="1" applyBorder="1" applyAlignment="1" applyProtection="1">
      <alignment vertical="center" wrapText="1"/>
      <protection hidden="1"/>
    </xf>
    <xf numFmtId="0" fontId="46" fillId="0" borderId="30" xfId="0" applyFont="1" applyBorder="1" applyAlignment="1" applyProtection="1">
      <alignment vertical="center" wrapText="1"/>
      <protection hidden="1"/>
    </xf>
    <xf numFmtId="49" fontId="45" fillId="33" borderId="26" xfId="0" applyNumberFormat="1" applyFont="1" applyFill="1" applyBorder="1" applyAlignment="1" applyProtection="1">
      <alignment horizontal="left" vertical="top"/>
      <protection hidden="1"/>
    </xf>
    <xf numFmtId="49" fontId="45" fillId="33" borderId="27" xfId="0" applyNumberFormat="1" applyFont="1" applyFill="1" applyBorder="1" applyAlignment="1" applyProtection="1">
      <alignment horizontal="left" vertical="top"/>
      <protection hidden="1"/>
    </xf>
    <xf numFmtId="49" fontId="45" fillId="33" borderId="17" xfId="0" applyNumberFormat="1" applyFont="1" applyFill="1" applyBorder="1" applyAlignment="1" applyProtection="1">
      <alignment horizontal="left" vertical="top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textRotation="90"/>
      <protection hidden="1" locked="0"/>
    </xf>
    <xf numFmtId="0" fontId="44" fillId="0" borderId="66" xfId="0" applyFont="1" applyBorder="1" applyAlignment="1" applyProtection="1">
      <alignment horizontal="center" textRotation="90"/>
      <protection hidden="1" locked="0"/>
    </xf>
    <xf numFmtId="0" fontId="44" fillId="0" borderId="20" xfId="0" applyFont="1" applyBorder="1" applyAlignment="1" applyProtection="1">
      <alignment horizontal="center" textRotation="90"/>
      <protection hidden="1" locked="0"/>
    </xf>
    <xf numFmtId="0" fontId="44" fillId="0" borderId="26" xfId="0" applyFont="1" applyFill="1" applyBorder="1" applyAlignment="1" applyProtection="1">
      <alignment horizontal="center" vertical="center"/>
      <protection hidden="1" locked="0"/>
    </xf>
    <xf numFmtId="0" fontId="44" fillId="0" borderId="27" xfId="0" applyFont="1" applyFill="1" applyBorder="1" applyAlignment="1" applyProtection="1">
      <alignment horizontal="center" vertical="center"/>
      <protection hidden="1" locked="0"/>
    </xf>
    <xf numFmtId="0" fontId="44" fillId="0" borderId="17" xfId="0" applyFont="1" applyFill="1" applyBorder="1" applyAlignment="1" applyProtection="1">
      <alignment horizontal="center" vertical="center"/>
      <protection hidden="1" locked="0"/>
    </xf>
    <xf numFmtId="0" fontId="44" fillId="0" borderId="26" xfId="0" applyFont="1" applyBorder="1" applyAlignment="1" applyProtection="1">
      <alignment horizontal="center" vertical="center"/>
      <protection hidden="1" locked="0"/>
    </xf>
    <xf numFmtId="0" fontId="44" fillId="0" borderId="27" xfId="0" applyFont="1" applyBorder="1" applyAlignment="1" applyProtection="1">
      <alignment horizontal="center" vertical="center"/>
      <protection hidden="1" locked="0"/>
    </xf>
    <xf numFmtId="0" fontId="44" fillId="0" borderId="17" xfId="0" applyFont="1" applyBorder="1" applyAlignment="1" applyProtection="1">
      <alignment horizontal="center" vertical="center"/>
      <protection hidden="1" locked="0"/>
    </xf>
    <xf numFmtId="0" fontId="44" fillId="0" borderId="26" xfId="0" applyFont="1" applyFill="1" applyBorder="1" applyAlignment="1" applyProtection="1">
      <alignment horizontal="center" vertical="top"/>
      <protection hidden="1" locked="0"/>
    </xf>
    <xf numFmtId="0" fontId="44" fillId="0" borderId="17" xfId="0" applyFont="1" applyFill="1" applyBorder="1" applyAlignment="1" applyProtection="1">
      <alignment horizontal="center" vertical="top"/>
      <protection hidden="1" locked="0"/>
    </xf>
    <xf numFmtId="0" fontId="58" fillId="0" borderId="0" xfId="0" applyFont="1" applyAlignment="1" applyProtection="1">
      <alignment/>
      <protection hidden="1" locked="0"/>
    </xf>
    <xf numFmtId="0" fontId="56" fillId="0" borderId="0" xfId="0" applyFont="1" applyBorder="1" applyAlignment="1" applyProtection="1">
      <alignment horizontal="center"/>
      <protection hidden="1" locked="0"/>
    </xf>
    <xf numFmtId="0" fontId="44" fillId="0" borderId="47" xfId="0" applyFont="1" applyBorder="1" applyAlignment="1" applyProtection="1">
      <alignment horizontal="center" textRotation="90"/>
      <protection hidden="1" locked="0"/>
    </xf>
    <xf numFmtId="0" fontId="44" fillId="0" borderId="0" xfId="0" applyFont="1" applyBorder="1" applyAlignment="1" applyProtection="1">
      <alignment horizontal="center" textRotation="90"/>
      <protection hidden="1" locked="0"/>
    </xf>
    <xf numFmtId="0" fontId="44" fillId="0" borderId="49" xfId="0" applyFont="1" applyBorder="1" applyAlignment="1" applyProtection="1">
      <alignment horizontal="center" textRotation="90"/>
      <protection hidden="1" locked="0"/>
    </xf>
    <xf numFmtId="0" fontId="44" fillId="0" borderId="26" xfId="0" applyFont="1" applyFill="1" applyBorder="1" applyAlignment="1" applyProtection="1">
      <alignment horizontal="center" vertical="center" wrapText="1"/>
      <protection hidden="1" locked="0"/>
    </xf>
    <xf numFmtId="0" fontId="44" fillId="0" borderId="27" xfId="0" applyFont="1" applyFill="1" applyBorder="1" applyAlignment="1" applyProtection="1">
      <alignment horizontal="center" vertical="center" wrapText="1"/>
      <protection hidden="1" locked="0"/>
    </xf>
    <xf numFmtId="0" fontId="44" fillId="0" borderId="17" xfId="0" applyFont="1" applyFill="1" applyBorder="1" applyAlignment="1" applyProtection="1">
      <alignment horizontal="center" vertical="center" wrapText="1"/>
      <protection hidden="1" locked="0"/>
    </xf>
    <xf numFmtId="0" fontId="44" fillId="0" borderId="25" xfId="0" applyFont="1" applyBorder="1" applyAlignment="1" applyProtection="1">
      <alignment horizontal="center" vertical="center"/>
      <protection hidden="1" locked="0"/>
    </xf>
    <xf numFmtId="0" fontId="44" fillId="0" borderId="66" xfId="0" applyFont="1" applyBorder="1" applyAlignment="1" applyProtection="1">
      <alignment horizontal="center" vertical="center"/>
      <protection hidden="1" locked="0"/>
    </xf>
    <xf numFmtId="0" fontId="44" fillId="0" borderId="20" xfId="0" applyFont="1" applyBorder="1" applyAlignment="1" applyProtection="1">
      <alignment horizontal="center" vertical="center"/>
      <protection hidden="1" locked="0"/>
    </xf>
    <xf numFmtId="0" fontId="44" fillId="0" borderId="43" xfId="0" applyFont="1" applyBorder="1" applyAlignment="1" applyProtection="1">
      <alignment horizontal="center" vertical="center"/>
      <protection hidden="1" locked="0"/>
    </xf>
    <xf numFmtId="0" fontId="44" fillId="0" borderId="47" xfId="0" applyFont="1" applyBorder="1" applyAlignment="1" applyProtection="1">
      <alignment horizontal="center" vertical="center"/>
      <protection hidden="1" locked="0"/>
    </xf>
    <xf numFmtId="0" fontId="44" fillId="0" borderId="48" xfId="0" applyFont="1" applyBorder="1" applyAlignment="1" applyProtection="1">
      <alignment horizontal="center" vertical="center"/>
      <protection hidden="1" locked="0"/>
    </xf>
    <xf numFmtId="0" fontId="44" fillId="0" borderId="45" xfId="0" applyFont="1" applyBorder="1" applyAlignment="1" applyProtection="1">
      <alignment horizontal="center" vertical="center"/>
      <protection hidden="1" locked="0"/>
    </xf>
    <xf numFmtId="0" fontId="44" fillId="0" borderId="49" xfId="0" applyFont="1" applyBorder="1" applyAlignment="1" applyProtection="1">
      <alignment horizontal="center" vertical="center"/>
      <protection hidden="1" locked="0"/>
    </xf>
    <xf numFmtId="0" fontId="44" fillId="0" borderId="50" xfId="0" applyFont="1" applyBorder="1" applyAlignment="1" applyProtection="1">
      <alignment horizontal="center" vertical="center"/>
      <protection hidden="1" locked="0"/>
    </xf>
    <xf numFmtId="0" fontId="44" fillId="0" borderId="26" xfId="0" applyFont="1" applyBorder="1" applyAlignment="1" applyProtection="1">
      <alignment horizontal="center" vertical="center" wrapText="1"/>
      <protection hidden="1" locked="0"/>
    </xf>
    <xf numFmtId="0" fontId="44" fillId="0" borderId="27" xfId="0" applyFont="1" applyBorder="1" applyAlignment="1" applyProtection="1">
      <alignment horizontal="center" vertical="center" wrapText="1"/>
      <protection hidden="1" locked="0"/>
    </xf>
    <xf numFmtId="0" fontId="44" fillId="0" borderId="17" xfId="0" applyFont="1" applyBorder="1" applyAlignment="1" applyProtection="1">
      <alignment horizontal="center" vertical="center" wrapText="1"/>
      <protection hidden="1" locked="0"/>
    </xf>
    <xf numFmtId="0" fontId="44" fillId="0" borderId="27" xfId="0" applyFont="1" applyFill="1" applyBorder="1" applyAlignment="1" applyProtection="1">
      <alignment horizontal="center" vertical="top"/>
      <protection hidden="1" locked="0"/>
    </xf>
    <xf numFmtId="0" fontId="13" fillId="0" borderId="25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49" fontId="11" fillId="0" borderId="4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49" xfId="0" applyNumberFormat="1" applyFont="1" applyBorder="1" applyAlignment="1" applyProtection="1">
      <alignment horizontal="center" vertical="center" wrapText="1"/>
      <protection hidden="1"/>
    </xf>
    <xf numFmtId="0" fontId="13" fillId="0" borderId="74" xfId="0" applyNumberFormat="1" applyFont="1" applyBorder="1" applyAlignment="1" applyProtection="1">
      <alignment horizontal="center" vertical="center" wrapText="1"/>
      <protection hidden="1"/>
    </xf>
    <xf numFmtId="0" fontId="13" fillId="0" borderId="50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0" fontId="13" fillId="0" borderId="21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0" fontId="13" fillId="0" borderId="64" xfId="0" applyNumberFormat="1" applyFont="1" applyBorder="1" applyAlignment="1" applyProtection="1">
      <alignment horizontal="center" vertical="center" wrapText="1"/>
      <protection hidden="1"/>
    </xf>
    <xf numFmtId="0" fontId="13" fillId="0" borderId="51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NumberFormat="1" applyFont="1" applyBorder="1" applyAlignment="1" applyProtection="1">
      <alignment horizontal="center" vertical="center" wrapText="1"/>
      <protection hidden="1"/>
    </xf>
    <xf numFmtId="0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Border="1" applyAlignment="1" applyProtection="1">
      <alignment horizontal="center" vertical="center" wrapText="1"/>
      <protection hidden="1"/>
    </xf>
    <xf numFmtId="0" fontId="12" fillId="0" borderId="50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26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NumberFormat="1" applyFont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1</xdr:col>
      <xdr:colOff>142875</xdr:colOff>
      <xdr:row>214</xdr:row>
      <xdr:rowOff>123825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16750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142875</xdr:colOff>
      <xdr:row>214</xdr:row>
      <xdr:rowOff>123825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16750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123825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7802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123825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7802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1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2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2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2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2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142875</xdr:colOff>
      <xdr:row>52</xdr:row>
      <xdr:rowOff>123825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326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2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123825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64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123825</xdr:rowOff>
    </xdr:to>
    <xdr:pic>
      <xdr:nvPicPr>
        <xdr:cNvPr id="2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7802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123825</xdr:rowOff>
    </xdr:to>
    <xdr:pic>
      <xdr:nvPicPr>
        <xdr:cNvPr id="3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7802225"/>
          <a:ext cx="1428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SheetLayoutView="100" zoomScalePageLayoutView="0" workbookViewId="0" topLeftCell="A1">
      <selection activeCell="A1" sqref="A1:D16384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61" customWidth="1"/>
  </cols>
  <sheetData>
    <row r="2" spans="3:4" ht="14.25">
      <c r="C2" s="466"/>
      <c r="D2" s="462"/>
    </row>
    <row r="3" spans="1:4" ht="12.75" customHeight="1">
      <c r="A3" s="617" t="s">
        <v>137</v>
      </c>
      <c r="B3" s="619" t="s">
        <v>138</v>
      </c>
      <c r="C3" s="621" t="s">
        <v>62</v>
      </c>
      <c r="D3" s="622" t="s">
        <v>139</v>
      </c>
    </row>
    <row r="4" spans="1:4" ht="12.75">
      <c r="A4" s="618"/>
      <c r="B4" s="620"/>
      <c r="C4" s="617"/>
      <c r="D4" s="623"/>
    </row>
    <row r="5" spans="1:4" ht="14.25" customHeight="1">
      <c r="A5" s="629" t="s">
        <v>140</v>
      </c>
      <c r="B5" s="629">
        <v>120</v>
      </c>
      <c r="C5" s="473" t="s">
        <v>141</v>
      </c>
      <c r="D5" s="474">
        <v>121</v>
      </c>
    </row>
    <row r="6" spans="1:4" ht="14.25" customHeight="1">
      <c r="A6" s="630"/>
      <c r="B6" s="630"/>
      <c r="C6" s="473" t="s">
        <v>142</v>
      </c>
      <c r="D6" s="474">
        <v>122</v>
      </c>
    </row>
    <row r="7" spans="1:4" ht="14.25" customHeight="1">
      <c r="A7" s="630"/>
      <c r="B7" s="630"/>
      <c r="C7" s="473" t="s">
        <v>143</v>
      </c>
      <c r="D7" s="474">
        <v>123</v>
      </c>
    </row>
    <row r="8" spans="1:4" ht="14.25" customHeight="1">
      <c r="A8" s="630"/>
      <c r="B8" s="630"/>
      <c r="C8" s="473" t="s">
        <v>144</v>
      </c>
      <c r="D8" s="474">
        <v>124</v>
      </c>
    </row>
    <row r="9" spans="1:4" ht="14.25" customHeight="1">
      <c r="A9" s="630"/>
      <c r="B9" s="630"/>
      <c r="C9" s="473" t="s">
        <v>145</v>
      </c>
      <c r="D9" s="474">
        <v>125</v>
      </c>
    </row>
    <row r="10" spans="1:4" ht="14.25" customHeight="1">
      <c r="A10" s="630"/>
      <c r="B10" s="630"/>
      <c r="C10" s="473" t="s">
        <v>146</v>
      </c>
      <c r="D10" s="474">
        <v>126</v>
      </c>
    </row>
    <row r="11" spans="1:4" ht="14.25" customHeight="1">
      <c r="A11" s="630"/>
      <c r="B11" s="630"/>
      <c r="C11" s="473" t="s">
        <v>147</v>
      </c>
      <c r="D11" s="474">
        <v>127</v>
      </c>
    </row>
    <row r="12" spans="1:4" ht="14.25" customHeight="1">
      <c r="A12" s="630"/>
      <c r="B12" s="630"/>
      <c r="C12" s="473" t="s">
        <v>148</v>
      </c>
      <c r="D12" s="474">
        <v>128</v>
      </c>
    </row>
    <row r="13" spans="1:4" ht="14.25" customHeight="1">
      <c r="A13" s="630"/>
      <c r="B13" s="630"/>
      <c r="C13" s="473" t="s">
        <v>149</v>
      </c>
      <c r="D13" s="474">
        <v>129</v>
      </c>
    </row>
    <row r="14" spans="1:4" ht="14.25" customHeight="1">
      <c r="A14" s="630"/>
      <c r="B14" s="630"/>
      <c r="C14" s="473" t="s">
        <v>133</v>
      </c>
      <c r="D14" s="474">
        <v>130</v>
      </c>
    </row>
    <row r="15" spans="1:4" ht="14.25" customHeight="1">
      <c r="A15" s="630"/>
      <c r="B15" s="630"/>
      <c r="C15" s="473" t="s">
        <v>150</v>
      </c>
      <c r="D15" s="474">
        <v>131</v>
      </c>
    </row>
    <row r="16" spans="1:4" ht="14.25" customHeight="1">
      <c r="A16" s="630"/>
      <c r="B16" s="630"/>
      <c r="C16" s="473" t="s">
        <v>151</v>
      </c>
      <c r="D16" s="474">
        <v>132</v>
      </c>
    </row>
    <row r="17" spans="1:4" ht="14.25" customHeight="1">
      <c r="A17" s="630"/>
      <c r="B17" s="630"/>
      <c r="C17" s="473" t="s">
        <v>152</v>
      </c>
      <c r="D17" s="474">
        <v>133</v>
      </c>
    </row>
    <row r="18" spans="1:4" ht="14.25" customHeight="1">
      <c r="A18" s="630"/>
      <c r="B18" s="630"/>
      <c r="C18" s="473" t="s">
        <v>153</v>
      </c>
      <c r="D18" s="474">
        <v>134</v>
      </c>
    </row>
    <row r="19" spans="1:4" ht="14.25" customHeight="1">
      <c r="A19" s="630"/>
      <c r="B19" s="630"/>
      <c r="C19" s="473" t="s">
        <v>154</v>
      </c>
      <c r="D19" s="474">
        <v>135</v>
      </c>
    </row>
    <row r="20" spans="1:4" ht="14.25" customHeight="1">
      <c r="A20" s="630"/>
      <c r="B20" s="630"/>
      <c r="C20" s="473" t="s">
        <v>155</v>
      </c>
      <c r="D20" s="474">
        <v>136</v>
      </c>
    </row>
    <row r="21" spans="1:4" ht="14.25" customHeight="1">
      <c r="A21" s="631"/>
      <c r="B21" s="631"/>
      <c r="C21" s="473" t="s">
        <v>156</v>
      </c>
      <c r="D21" s="474">
        <v>137</v>
      </c>
    </row>
    <row r="22" spans="1:4" ht="14.25" customHeight="1">
      <c r="A22" s="629" t="s">
        <v>157</v>
      </c>
      <c r="B22" s="629">
        <v>140</v>
      </c>
      <c r="C22" s="473" t="s">
        <v>158</v>
      </c>
      <c r="D22" s="474">
        <v>141</v>
      </c>
    </row>
    <row r="23" spans="1:4" ht="14.25" customHeight="1">
      <c r="A23" s="632"/>
      <c r="B23" s="632"/>
      <c r="C23" s="473" t="s">
        <v>159</v>
      </c>
      <c r="D23" s="474">
        <v>142</v>
      </c>
    </row>
    <row r="24" spans="1:4" ht="14.25" customHeight="1">
      <c r="A24" s="632"/>
      <c r="B24" s="632"/>
      <c r="C24" s="473" t="s">
        <v>160</v>
      </c>
      <c r="D24" s="474">
        <v>143</v>
      </c>
    </row>
    <row r="25" spans="1:4" ht="14.25" customHeight="1">
      <c r="A25" s="632"/>
      <c r="B25" s="632"/>
      <c r="C25" s="473" t="s">
        <v>234</v>
      </c>
      <c r="D25" s="474">
        <v>144</v>
      </c>
    </row>
    <row r="26" spans="1:4" ht="14.25" customHeight="1">
      <c r="A26" s="632"/>
      <c r="B26" s="632"/>
      <c r="C26" s="473" t="s">
        <v>161</v>
      </c>
      <c r="D26" s="474">
        <v>145</v>
      </c>
    </row>
    <row r="27" spans="1:4" ht="14.25" customHeight="1">
      <c r="A27" s="632"/>
      <c r="B27" s="632"/>
      <c r="C27" s="473" t="s">
        <v>162</v>
      </c>
      <c r="D27" s="474">
        <v>146</v>
      </c>
    </row>
    <row r="28" spans="1:4" ht="14.25" customHeight="1">
      <c r="A28" s="632"/>
      <c r="B28" s="632"/>
      <c r="C28" s="473" t="s">
        <v>163</v>
      </c>
      <c r="D28" s="474">
        <v>147</v>
      </c>
    </row>
    <row r="29" spans="1:4" ht="14.25" customHeight="1">
      <c r="A29" s="632"/>
      <c r="B29" s="632"/>
      <c r="C29" s="473" t="s">
        <v>164</v>
      </c>
      <c r="D29" s="474">
        <v>148</v>
      </c>
    </row>
    <row r="30" spans="1:4" ht="14.25" customHeight="1">
      <c r="A30" s="632"/>
      <c r="B30" s="632"/>
      <c r="C30" s="473" t="s">
        <v>165</v>
      </c>
      <c r="D30" s="474">
        <v>149</v>
      </c>
    </row>
    <row r="31" spans="1:4" ht="14.25" customHeight="1">
      <c r="A31" s="632"/>
      <c r="B31" s="632"/>
      <c r="C31" s="473" t="s">
        <v>166</v>
      </c>
      <c r="D31" s="474">
        <v>150</v>
      </c>
    </row>
    <row r="32" spans="1:4" ht="14.25" customHeight="1">
      <c r="A32" s="632"/>
      <c r="B32" s="632"/>
      <c r="C32" s="473" t="s">
        <v>167</v>
      </c>
      <c r="D32" s="474">
        <v>151</v>
      </c>
    </row>
    <row r="33" spans="1:4" ht="14.25" customHeight="1">
      <c r="A33" s="632"/>
      <c r="B33" s="632"/>
      <c r="C33" s="473" t="s">
        <v>168</v>
      </c>
      <c r="D33" s="474">
        <v>152</v>
      </c>
    </row>
    <row r="34" spans="1:4" ht="14.25" customHeight="1">
      <c r="A34" s="632"/>
      <c r="B34" s="632"/>
      <c r="C34" s="473" t="s">
        <v>169</v>
      </c>
      <c r="D34" s="474">
        <v>153</v>
      </c>
    </row>
    <row r="35" spans="1:4" ht="14.25" customHeight="1">
      <c r="A35" s="628"/>
      <c r="B35" s="628"/>
      <c r="C35" s="473" t="s">
        <v>170</v>
      </c>
      <c r="D35" s="474">
        <v>154</v>
      </c>
    </row>
    <row r="36" spans="1:4" ht="14.25" customHeight="1">
      <c r="A36" s="614" t="s">
        <v>172</v>
      </c>
      <c r="B36" s="614">
        <v>160</v>
      </c>
      <c r="C36" s="473" t="s">
        <v>173</v>
      </c>
      <c r="D36" s="474">
        <v>161</v>
      </c>
    </row>
    <row r="37" spans="1:4" ht="14.25" customHeight="1">
      <c r="A37" s="624"/>
      <c r="B37" s="624"/>
      <c r="C37" s="473" t="s">
        <v>174</v>
      </c>
      <c r="D37" s="474">
        <v>162</v>
      </c>
    </row>
    <row r="38" spans="1:4" ht="14.25" customHeight="1">
      <c r="A38" s="624"/>
      <c r="B38" s="624"/>
      <c r="C38" s="473" t="s">
        <v>175</v>
      </c>
      <c r="D38" s="474">
        <v>163</v>
      </c>
    </row>
    <row r="39" spans="1:4" ht="14.25" customHeight="1">
      <c r="A39" s="624"/>
      <c r="B39" s="624"/>
      <c r="C39" s="473" t="s">
        <v>176</v>
      </c>
      <c r="D39" s="474">
        <v>164</v>
      </c>
    </row>
    <row r="40" spans="1:4" ht="14.25" customHeight="1">
      <c r="A40" s="624"/>
      <c r="B40" s="624"/>
      <c r="C40" s="473" t="s">
        <v>177</v>
      </c>
      <c r="D40" s="474">
        <v>165</v>
      </c>
    </row>
    <row r="41" spans="1:4" ht="14.25" customHeight="1">
      <c r="A41" s="624"/>
      <c r="B41" s="624"/>
      <c r="C41" s="473" t="s">
        <v>178</v>
      </c>
      <c r="D41" s="474">
        <v>166</v>
      </c>
    </row>
    <row r="42" spans="1:4" ht="14.25" customHeight="1">
      <c r="A42" s="624"/>
      <c r="B42" s="624"/>
      <c r="C42" s="473" t="s">
        <v>179</v>
      </c>
      <c r="D42" s="474">
        <v>167</v>
      </c>
    </row>
    <row r="43" spans="1:4" ht="14.25" customHeight="1">
      <c r="A43" s="624"/>
      <c r="B43" s="624"/>
      <c r="C43" s="473" t="s">
        <v>180</v>
      </c>
      <c r="D43" s="474">
        <v>168</v>
      </c>
    </row>
    <row r="44" spans="1:4" ht="14.25" customHeight="1">
      <c r="A44" s="624"/>
      <c r="B44" s="624"/>
      <c r="C44" s="473" t="s">
        <v>181</v>
      </c>
      <c r="D44" s="474">
        <v>169</v>
      </c>
    </row>
    <row r="45" spans="1:4" ht="14.25" customHeight="1">
      <c r="A45" s="625"/>
      <c r="B45" s="625"/>
      <c r="C45" s="473" t="s">
        <v>182</v>
      </c>
      <c r="D45" s="474">
        <v>170</v>
      </c>
    </row>
    <row r="46" spans="1:4" ht="14.25" customHeight="1">
      <c r="A46" s="614" t="s">
        <v>183</v>
      </c>
      <c r="B46" s="614">
        <v>180</v>
      </c>
      <c r="C46" s="473" t="s">
        <v>184</v>
      </c>
      <c r="D46" s="474">
        <v>181</v>
      </c>
    </row>
    <row r="47" spans="1:4" ht="14.25" customHeight="1">
      <c r="A47" s="624"/>
      <c r="B47" s="624"/>
      <c r="C47" s="473" t="s">
        <v>185</v>
      </c>
      <c r="D47" s="474">
        <v>182</v>
      </c>
    </row>
    <row r="48" spans="1:4" ht="14.25" customHeight="1">
      <c r="A48" s="624"/>
      <c r="B48" s="624"/>
      <c r="C48" s="473" t="s">
        <v>186</v>
      </c>
      <c r="D48" s="474">
        <v>183</v>
      </c>
    </row>
    <row r="49" spans="1:4" ht="14.25" customHeight="1">
      <c r="A49" s="624"/>
      <c r="B49" s="624"/>
      <c r="C49" s="473" t="s">
        <v>187</v>
      </c>
      <c r="D49" s="474">
        <v>184</v>
      </c>
    </row>
    <row r="50" spans="1:4" ht="14.25" customHeight="1">
      <c r="A50" s="624"/>
      <c r="B50" s="624"/>
      <c r="C50" s="473" t="s">
        <v>188</v>
      </c>
      <c r="D50" s="474">
        <v>186</v>
      </c>
    </row>
    <row r="51" spans="1:4" ht="14.25" customHeight="1">
      <c r="A51" s="624"/>
      <c r="B51" s="624"/>
      <c r="C51" s="473" t="s">
        <v>189</v>
      </c>
      <c r="D51" s="474">
        <v>187</v>
      </c>
    </row>
    <row r="52" spans="1:4" ht="14.25" customHeight="1">
      <c r="A52" s="624"/>
      <c r="B52" s="624"/>
      <c r="C52" s="473" t="s">
        <v>190</v>
      </c>
      <c r="D52" s="474">
        <v>188</v>
      </c>
    </row>
    <row r="53" spans="1:4" ht="14.25" customHeight="1">
      <c r="A53" s="624"/>
      <c r="B53" s="624"/>
      <c r="C53" s="473" t="s">
        <v>191</v>
      </c>
      <c r="D53" s="474">
        <v>189</v>
      </c>
    </row>
    <row r="54" spans="1:4" ht="14.25" customHeight="1">
      <c r="A54" s="624"/>
      <c r="B54" s="624"/>
      <c r="C54" s="473" t="s">
        <v>192</v>
      </c>
      <c r="D54" s="474">
        <v>190</v>
      </c>
    </row>
    <row r="55" spans="1:4" ht="14.25" customHeight="1">
      <c r="A55" s="624"/>
      <c r="B55" s="624"/>
      <c r="C55" s="473" t="s">
        <v>193</v>
      </c>
      <c r="D55" s="474">
        <v>191</v>
      </c>
    </row>
    <row r="56" spans="1:4" ht="14.25" customHeight="1">
      <c r="A56" s="624"/>
      <c r="B56" s="624"/>
      <c r="C56" s="473" t="s">
        <v>194</v>
      </c>
      <c r="D56" s="474">
        <v>192</v>
      </c>
    </row>
    <row r="57" spans="1:4" ht="14.25" customHeight="1">
      <c r="A57" s="624"/>
      <c r="B57" s="624"/>
      <c r="C57" s="473" t="s">
        <v>235</v>
      </c>
      <c r="D57" s="474">
        <v>193</v>
      </c>
    </row>
    <row r="58" spans="1:4" ht="14.25" customHeight="1">
      <c r="A58" s="625"/>
      <c r="B58" s="625"/>
      <c r="C58" s="473" t="s">
        <v>195</v>
      </c>
      <c r="D58" s="474">
        <v>194</v>
      </c>
    </row>
    <row r="59" spans="1:4" ht="14.25" customHeight="1">
      <c r="A59" s="614" t="s">
        <v>196</v>
      </c>
      <c r="B59" s="614">
        <v>200</v>
      </c>
      <c r="C59" s="473" t="s">
        <v>197</v>
      </c>
      <c r="D59" s="474">
        <v>201</v>
      </c>
    </row>
    <row r="60" spans="1:4" ht="14.25" customHeight="1">
      <c r="A60" s="615"/>
      <c r="B60" s="615"/>
      <c r="C60" s="473" t="s">
        <v>236</v>
      </c>
      <c r="D60" s="474">
        <v>202</v>
      </c>
    </row>
    <row r="61" spans="1:4" ht="14.25" customHeight="1">
      <c r="A61" s="615"/>
      <c r="B61" s="615"/>
      <c r="C61" s="473" t="s">
        <v>198</v>
      </c>
      <c r="D61" s="474">
        <v>203</v>
      </c>
    </row>
    <row r="62" spans="1:4" ht="14.25" customHeight="1">
      <c r="A62" s="615"/>
      <c r="B62" s="615"/>
      <c r="C62" s="473" t="s">
        <v>199</v>
      </c>
      <c r="D62" s="474">
        <v>204</v>
      </c>
    </row>
    <row r="63" spans="1:4" ht="14.25" customHeight="1">
      <c r="A63" s="615"/>
      <c r="B63" s="615"/>
      <c r="C63" s="473" t="s">
        <v>237</v>
      </c>
      <c r="D63" s="474">
        <v>205</v>
      </c>
    </row>
    <row r="64" spans="1:4" ht="14.25" customHeight="1">
      <c r="A64" s="615"/>
      <c r="B64" s="615"/>
      <c r="C64" s="473" t="s">
        <v>200</v>
      </c>
      <c r="D64" s="474">
        <v>206</v>
      </c>
    </row>
    <row r="65" spans="1:4" ht="14.25" customHeight="1">
      <c r="A65" s="615"/>
      <c r="B65" s="615"/>
      <c r="C65" s="473" t="s">
        <v>201</v>
      </c>
      <c r="D65" s="474">
        <v>207</v>
      </c>
    </row>
    <row r="66" spans="1:4" ht="14.25" customHeight="1">
      <c r="A66" s="615"/>
      <c r="B66" s="615"/>
      <c r="C66" s="473" t="s">
        <v>202</v>
      </c>
      <c r="D66" s="474">
        <v>208</v>
      </c>
    </row>
    <row r="67" spans="1:4" ht="14.25" customHeight="1">
      <c r="A67" s="616"/>
      <c r="B67" s="616"/>
      <c r="C67" s="473" t="s">
        <v>203</v>
      </c>
      <c r="D67" s="474">
        <v>209</v>
      </c>
    </row>
    <row r="68" spans="1:4" ht="14.25" customHeight="1">
      <c r="A68" s="614" t="s">
        <v>204</v>
      </c>
      <c r="B68" s="614">
        <v>270</v>
      </c>
      <c r="C68" s="473" t="s">
        <v>205</v>
      </c>
      <c r="D68" s="474">
        <v>271</v>
      </c>
    </row>
    <row r="69" spans="1:4" ht="14.25" customHeight="1">
      <c r="A69" s="626"/>
      <c r="B69" s="626"/>
      <c r="C69" s="473" t="s">
        <v>206</v>
      </c>
      <c r="D69" s="474">
        <v>272</v>
      </c>
    </row>
    <row r="70" spans="1:4" ht="14.25" customHeight="1">
      <c r="A70" s="626"/>
      <c r="B70" s="626"/>
      <c r="C70" s="473" t="s">
        <v>207</v>
      </c>
      <c r="D70" s="474">
        <v>273</v>
      </c>
    </row>
    <row r="71" spans="1:4" ht="14.25" customHeight="1">
      <c r="A71" s="626"/>
      <c r="B71" s="626"/>
      <c r="C71" s="473" t="s">
        <v>208</v>
      </c>
      <c r="D71" s="474">
        <v>274</v>
      </c>
    </row>
    <row r="72" spans="1:4" ht="14.25" customHeight="1">
      <c r="A72" s="627"/>
      <c r="B72" s="627"/>
      <c r="C72" s="473" t="s">
        <v>209</v>
      </c>
      <c r="D72" s="474">
        <v>275</v>
      </c>
    </row>
    <row r="73" spans="1:4" ht="14.25" customHeight="1">
      <c r="A73" s="614" t="s">
        <v>210</v>
      </c>
      <c r="B73" s="614">
        <v>300</v>
      </c>
      <c r="C73" s="473" t="s">
        <v>211</v>
      </c>
      <c r="D73" s="474">
        <v>301</v>
      </c>
    </row>
    <row r="74" spans="1:4" ht="14.25" customHeight="1">
      <c r="A74" s="615"/>
      <c r="B74" s="615"/>
      <c r="C74" s="473" t="s">
        <v>212</v>
      </c>
      <c r="D74" s="474">
        <v>302</v>
      </c>
    </row>
    <row r="75" spans="1:4" ht="14.25" customHeight="1">
      <c r="A75" s="615"/>
      <c r="B75" s="615"/>
      <c r="C75" s="473" t="s">
        <v>213</v>
      </c>
      <c r="D75" s="474">
        <v>303</v>
      </c>
    </row>
    <row r="76" spans="1:4" ht="14.25" customHeight="1">
      <c r="A76" s="615"/>
      <c r="B76" s="615"/>
      <c r="C76" s="473" t="s">
        <v>214</v>
      </c>
      <c r="D76" s="474">
        <v>304</v>
      </c>
    </row>
    <row r="77" spans="1:4" ht="14.25" customHeight="1">
      <c r="A77" s="615"/>
      <c r="B77" s="615"/>
      <c r="C77" s="473" t="s">
        <v>215</v>
      </c>
      <c r="D77" s="474">
        <v>305</v>
      </c>
    </row>
    <row r="78" spans="1:4" ht="14.25" customHeight="1">
      <c r="A78" s="615"/>
      <c r="B78" s="615"/>
      <c r="C78" s="473" t="s">
        <v>216</v>
      </c>
      <c r="D78" s="474">
        <v>306</v>
      </c>
    </row>
    <row r="79" spans="1:4" ht="14.25" customHeight="1">
      <c r="A79" s="615"/>
      <c r="B79" s="615"/>
      <c r="C79" s="473" t="s">
        <v>217</v>
      </c>
      <c r="D79" s="474">
        <v>307</v>
      </c>
    </row>
    <row r="80" spans="1:4" ht="14.25" customHeight="1">
      <c r="A80" s="616"/>
      <c r="B80" s="616"/>
      <c r="C80" s="473" t="s">
        <v>238</v>
      </c>
      <c r="D80" s="474">
        <v>310</v>
      </c>
    </row>
    <row r="81" spans="1:4" ht="14.25" customHeight="1">
      <c r="A81" s="614" t="s">
        <v>218</v>
      </c>
      <c r="B81" s="614">
        <v>320</v>
      </c>
      <c r="C81" s="473" t="s">
        <v>219</v>
      </c>
      <c r="D81" s="474">
        <v>321</v>
      </c>
    </row>
    <row r="82" spans="1:4" ht="14.25" customHeight="1">
      <c r="A82" s="624"/>
      <c r="B82" s="624"/>
      <c r="C82" s="473" t="s">
        <v>220</v>
      </c>
      <c r="D82" s="474">
        <v>322</v>
      </c>
    </row>
    <row r="83" spans="1:4" ht="14.25" customHeight="1">
      <c r="A83" s="624"/>
      <c r="B83" s="624"/>
      <c r="C83" s="473" t="s">
        <v>221</v>
      </c>
      <c r="D83" s="474">
        <v>323</v>
      </c>
    </row>
    <row r="84" spans="1:4" ht="14.25" customHeight="1">
      <c r="A84" s="624"/>
      <c r="B84" s="624"/>
      <c r="C84" s="473" t="s">
        <v>222</v>
      </c>
      <c r="D84" s="474">
        <v>324</v>
      </c>
    </row>
    <row r="85" spans="1:4" ht="14.25" customHeight="1">
      <c r="A85" s="625"/>
      <c r="B85" s="625"/>
      <c r="C85" s="473" t="s">
        <v>223</v>
      </c>
      <c r="D85" s="474">
        <v>325</v>
      </c>
    </row>
    <row r="86" spans="1:4" ht="14.25" customHeight="1">
      <c r="A86" s="614" t="s">
        <v>224</v>
      </c>
      <c r="B86" s="614">
        <v>350</v>
      </c>
      <c r="C86" s="473" t="s">
        <v>225</v>
      </c>
      <c r="D86" s="474">
        <v>351</v>
      </c>
    </row>
    <row r="87" spans="1:4" ht="14.25" customHeight="1">
      <c r="A87" s="624"/>
      <c r="B87" s="624"/>
      <c r="C87" s="473" t="s">
        <v>226</v>
      </c>
      <c r="D87" s="474">
        <v>352</v>
      </c>
    </row>
    <row r="88" spans="1:4" ht="14.25" customHeight="1">
      <c r="A88" s="624"/>
      <c r="B88" s="624"/>
      <c r="C88" s="473" t="s">
        <v>227</v>
      </c>
      <c r="D88" s="474">
        <v>353</v>
      </c>
    </row>
    <row r="89" spans="1:4" ht="14.25" customHeight="1">
      <c r="A89" s="624"/>
      <c r="B89" s="624"/>
      <c r="C89" s="473" t="s">
        <v>228</v>
      </c>
      <c r="D89" s="474">
        <v>354</v>
      </c>
    </row>
    <row r="90" spans="1:4" ht="14.25" customHeight="1">
      <c r="A90" s="624"/>
      <c r="B90" s="624"/>
      <c r="C90" s="473" t="s">
        <v>229</v>
      </c>
      <c r="D90" s="474">
        <v>355</v>
      </c>
    </row>
    <row r="91" spans="1:4" ht="14.25" customHeight="1">
      <c r="A91" s="624"/>
      <c r="B91" s="624"/>
      <c r="C91" s="473" t="s">
        <v>230</v>
      </c>
      <c r="D91" s="474">
        <v>356</v>
      </c>
    </row>
    <row r="92" spans="1:4" ht="14.25" customHeight="1">
      <c r="A92" s="624"/>
      <c r="B92" s="624"/>
      <c r="C92" s="473" t="s">
        <v>231</v>
      </c>
      <c r="D92" s="474">
        <v>357</v>
      </c>
    </row>
    <row r="93" spans="1:4" ht="14.25" customHeight="1">
      <c r="A93" s="624"/>
      <c r="B93" s="624"/>
      <c r="C93" s="473" t="s">
        <v>232</v>
      </c>
      <c r="D93" s="474">
        <v>358</v>
      </c>
    </row>
    <row r="94" spans="1:4" ht="14.25" customHeight="1">
      <c r="A94" s="628"/>
      <c r="B94" s="628"/>
      <c r="C94" s="473" t="s">
        <v>171</v>
      </c>
      <c r="D94" s="474">
        <v>359</v>
      </c>
    </row>
    <row r="95" spans="1:4" ht="14.25" customHeight="1">
      <c r="A95" s="145"/>
      <c r="B95" s="145"/>
      <c r="C95" s="463"/>
      <c r="D95" s="464"/>
    </row>
    <row r="96" spans="1:4" ht="14.25" customHeight="1">
      <c r="A96" s="145"/>
      <c r="B96" s="145"/>
      <c r="C96" s="463"/>
      <c r="D96" s="464"/>
    </row>
    <row r="97" spans="1:4" ht="14.25" customHeight="1">
      <c r="A97" s="145"/>
      <c r="B97" s="145"/>
      <c r="C97" s="463"/>
      <c r="D97" s="464"/>
    </row>
    <row r="98" spans="1:4" ht="14.25">
      <c r="A98" s="145"/>
      <c r="B98" s="145"/>
      <c r="C98" s="463"/>
      <c r="D98" s="464"/>
    </row>
    <row r="99" spans="1:4" ht="14.25">
      <c r="A99" s="145"/>
      <c r="B99" s="145"/>
      <c r="C99" s="463"/>
      <c r="D99" s="464"/>
    </row>
    <row r="100" spans="1:4" ht="14.25">
      <c r="A100" s="145"/>
      <c r="B100" s="145"/>
      <c r="C100" s="463"/>
      <c r="D100" s="464"/>
    </row>
    <row r="101" spans="1:4" ht="14.25">
      <c r="A101" s="145"/>
      <c r="B101" s="145"/>
      <c r="C101" s="463"/>
      <c r="D101" s="464"/>
    </row>
    <row r="102" spans="1:4" ht="14.25">
      <c r="A102" s="145"/>
      <c r="B102" s="145"/>
      <c r="C102" s="463"/>
      <c r="D102" s="464"/>
    </row>
    <row r="103" spans="1:4" ht="14.25">
      <c r="A103" s="145"/>
      <c r="B103" s="145"/>
      <c r="C103" s="463"/>
      <c r="D103" s="464"/>
    </row>
    <row r="104" spans="1:4" ht="14.25">
      <c r="A104" s="145"/>
      <c r="B104" s="145"/>
      <c r="C104" s="463"/>
      <c r="D104" s="464"/>
    </row>
    <row r="105" spans="1:4" ht="16.5" customHeight="1">
      <c r="A105" s="145"/>
      <c r="B105" s="145"/>
      <c r="C105" s="463"/>
      <c r="D105" s="464"/>
    </row>
    <row r="106" spans="1:4" ht="14.25">
      <c r="A106" s="145"/>
      <c r="B106" s="145"/>
      <c r="C106" s="463"/>
      <c r="D106" s="464"/>
    </row>
    <row r="107" spans="1:4" ht="14.25">
      <c r="A107" s="145"/>
      <c r="B107" s="145"/>
      <c r="C107" s="463"/>
      <c r="D107" s="464"/>
    </row>
    <row r="108" spans="1:4" ht="14.25">
      <c r="A108" s="145"/>
      <c r="B108" s="145"/>
      <c r="C108" s="463"/>
      <c r="D108" s="464"/>
    </row>
    <row r="109" spans="1:4" ht="14.25">
      <c r="A109" s="145"/>
      <c r="B109" s="145"/>
      <c r="C109" s="463"/>
      <c r="D109" s="464"/>
    </row>
    <row r="110" spans="1:4" ht="14.25">
      <c r="A110" s="145"/>
      <c r="B110" s="145"/>
      <c r="C110" s="463"/>
      <c r="D110" s="464"/>
    </row>
    <row r="111" spans="1:4" ht="14.25">
      <c r="A111" s="145"/>
      <c r="B111" s="145"/>
      <c r="C111" s="463"/>
      <c r="D111" s="464"/>
    </row>
    <row r="112" spans="1:4" ht="14.25">
      <c r="A112" s="145"/>
      <c r="B112" s="145"/>
      <c r="C112" s="463"/>
      <c r="D112" s="464"/>
    </row>
    <row r="113" spans="1:4" ht="14.25">
      <c r="A113" s="145"/>
      <c r="B113" s="145"/>
      <c r="C113" s="463"/>
      <c r="D113" s="464"/>
    </row>
    <row r="114" spans="1:4" ht="14.25">
      <c r="A114" s="145"/>
      <c r="B114" s="145"/>
      <c r="C114" s="463"/>
      <c r="D114" s="464"/>
    </row>
    <row r="115" spans="1:4" ht="14.25">
      <c r="A115" s="145"/>
      <c r="B115" s="145"/>
      <c r="C115" s="463"/>
      <c r="D115" s="464"/>
    </row>
    <row r="116" spans="1:4" ht="14.25">
      <c r="A116" s="145"/>
      <c r="B116" s="145"/>
      <c r="C116" s="463"/>
      <c r="D116" s="464"/>
    </row>
    <row r="117" spans="1:4" ht="14.25">
      <c r="A117" s="145"/>
      <c r="B117" s="145"/>
      <c r="C117" s="463"/>
      <c r="D117" s="464"/>
    </row>
    <row r="118" spans="1:4" ht="14.25">
      <c r="A118" s="145"/>
      <c r="B118" s="145"/>
      <c r="C118" s="463"/>
      <c r="D118" s="464"/>
    </row>
    <row r="119" spans="1:4" ht="14.25">
      <c r="A119" s="145"/>
      <c r="B119" s="145"/>
      <c r="C119" s="463"/>
      <c r="D119" s="464"/>
    </row>
    <row r="120" spans="1:4" ht="14.25">
      <c r="A120" s="145"/>
      <c r="B120" s="145"/>
      <c r="C120" s="463"/>
      <c r="D120" s="464"/>
    </row>
    <row r="121" spans="1:4" ht="14.25">
      <c r="A121" s="145"/>
      <c r="B121" s="145"/>
      <c r="C121" s="463"/>
      <c r="D121" s="464"/>
    </row>
    <row r="122" spans="1:4" ht="14.25">
      <c r="A122" s="145"/>
      <c r="B122" s="145"/>
      <c r="C122" s="463"/>
      <c r="D122" s="464"/>
    </row>
    <row r="123" spans="1:4" ht="14.25">
      <c r="A123" s="145"/>
      <c r="B123" s="145"/>
      <c r="C123" s="463"/>
      <c r="D123" s="464"/>
    </row>
    <row r="124" spans="1:4" ht="14.25">
      <c r="A124" s="145"/>
      <c r="B124" s="145"/>
      <c r="C124" s="463"/>
      <c r="D124" s="464"/>
    </row>
    <row r="125" spans="1:4" ht="14.25">
      <c r="A125" s="145"/>
      <c r="B125" s="145"/>
      <c r="C125" s="463"/>
      <c r="D125" s="464"/>
    </row>
    <row r="126" spans="1:4" ht="14.25">
      <c r="A126" s="145"/>
      <c r="B126" s="145"/>
      <c r="C126" s="463"/>
      <c r="D126" s="464"/>
    </row>
    <row r="127" spans="1:4" ht="14.25">
      <c r="A127" s="145"/>
      <c r="B127" s="145"/>
      <c r="C127" s="463"/>
      <c r="D127" s="464"/>
    </row>
    <row r="128" spans="1:4" ht="14.25">
      <c r="A128" s="145"/>
      <c r="B128" s="145"/>
      <c r="C128" s="463"/>
      <c r="D128" s="464"/>
    </row>
    <row r="129" spans="1:4" ht="14.25">
      <c r="A129" s="145"/>
      <c r="B129" s="145"/>
      <c r="C129" s="463"/>
      <c r="D129" s="464"/>
    </row>
    <row r="130" spans="1:4" ht="14.25">
      <c r="A130" s="145"/>
      <c r="B130" s="145"/>
      <c r="C130" s="463"/>
      <c r="D130" s="464"/>
    </row>
    <row r="131" spans="1:4" ht="14.25" customHeight="1" hidden="1">
      <c r="A131" s="145"/>
      <c r="B131" s="145"/>
      <c r="C131" s="463"/>
      <c r="D131" s="464"/>
    </row>
    <row r="132" spans="1:4" ht="14.25" customHeight="1" hidden="1">
      <c r="A132" s="145"/>
      <c r="B132" s="145"/>
      <c r="C132" s="463"/>
      <c r="D132" s="464"/>
    </row>
    <row r="133" spans="1:4" ht="14.25" customHeight="1" hidden="1">
      <c r="A133" s="145"/>
      <c r="B133" s="145"/>
      <c r="C133" s="463"/>
      <c r="D133" s="464"/>
    </row>
    <row r="134" spans="1:4" ht="14.25" customHeight="1" hidden="1">
      <c r="A134" s="145"/>
      <c r="B134" s="145"/>
      <c r="C134" s="463"/>
      <c r="D134" s="464"/>
    </row>
    <row r="135" spans="1:4" ht="14.25">
      <c r="A135" s="145"/>
      <c r="B135" s="145"/>
      <c r="C135" s="463"/>
      <c r="D135" s="464"/>
    </row>
    <row r="136" spans="1:4" ht="14.25">
      <c r="A136" s="145"/>
      <c r="B136" s="145"/>
      <c r="C136" s="463"/>
      <c r="D136" s="464"/>
    </row>
    <row r="137" spans="1:4" ht="14.25">
      <c r="A137" s="145"/>
      <c r="B137" s="145"/>
      <c r="C137" s="463"/>
      <c r="D137" s="464"/>
    </row>
    <row r="138" spans="1:4" ht="14.25">
      <c r="A138" s="145"/>
      <c r="B138" s="145"/>
      <c r="C138" s="463"/>
      <c r="D138" s="464"/>
    </row>
    <row r="139" spans="1:4" ht="14.25">
      <c r="A139" s="145"/>
      <c r="B139" s="145"/>
      <c r="C139" s="463"/>
      <c r="D139" s="464"/>
    </row>
    <row r="140" spans="1:4" ht="14.25">
      <c r="A140" s="145"/>
      <c r="B140" s="145"/>
      <c r="C140" s="463"/>
      <c r="D140" s="464"/>
    </row>
    <row r="141" spans="1:4" ht="14.25">
      <c r="A141" s="145"/>
      <c r="B141" s="145"/>
      <c r="C141" s="463"/>
      <c r="D141" s="464"/>
    </row>
    <row r="142" spans="1:4" ht="14.25">
      <c r="A142" s="145"/>
      <c r="B142" s="145"/>
      <c r="C142" s="463"/>
      <c r="D142" s="464"/>
    </row>
    <row r="143" spans="1:4" ht="14.25">
      <c r="A143" s="145"/>
      <c r="B143" s="145"/>
      <c r="C143" s="463"/>
      <c r="D143" s="464"/>
    </row>
    <row r="144" spans="1:4" ht="14.25">
      <c r="A144" s="145"/>
      <c r="B144" s="145"/>
      <c r="C144" s="463"/>
      <c r="D144" s="464"/>
    </row>
    <row r="145" spans="1:4" ht="14.25">
      <c r="A145" s="145"/>
      <c r="B145" s="145"/>
      <c r="C145" s="463"/>
      <c r="D145" s="464"/>
    </row>
    <row r="146" spans="1:4" ht="14.25">
      <c r="A146" s="145"/>
      <c r="B146" s="145"/>
      <c r="C146" s="463"/>
      <c r="D146" s="464"/>
    </row>
    <row r="147" spans="1:4" ht="14.25">
      <c r="A147" s="145"/>
      <c r="B147" s="145"/>
      <c r="C147" s="463"/>
      <c r="D147" s="464"/>
    </row>
    <row r="148" spans="1:4" ht="12" customHeight="1">
      <c r="A148" s="145"/>
      <c r="B148" s="145"/>
      <c r="C148" s="463"/>
      <c r="D148" s="464"/>
    </row>
    <row r="149" spans="1:4" ht="14.25">
      <c r="A149" s="145"/>
      <c r="B149" s="145"/>
      <c r="C149" s="463"/>
      <c r="D149" s="464"/>
    </row>
    <row r="150" spans="1:4" ht="14.25">
      <c r="A150" s="145"/>
      <c r="B150" s="145"/>
      <c r="C150" s="463"/>
      <c r="D150" s="464"/>
    </row>
    <row r="151" spans="1:4" ht="14.25">
      <c r="A151" s="145"/>
      <c r="B151" s="145"/>
      <c r="C151" s="463"/>
      <c r="D151" s="464"/>
    </row>
    <row r="152" spans="1:4" ht="14.25">
      <c r="A152" s="145"/>
      <c r="B152" s="145"/>
      <c r="C152" s="463"/>
      <c r="D152" s="464"/>
    </row>
    <row r="153" spans="1:4" ht="14.25">
      <c r="A153" s="145"/>
      <c r="B153" s="145"/>
      <c r="C153" s="463"/>
      <c r="D153" s="464"/>
    </row>
    <row r="154" spans="1:4" ht="14.25">
      <c r="A154" s="145"/>
      <c r="B154" s="145"/>
      <c r="C154" s="463"/>
      <c r="D154" s="464"/>
    </row>
    <row r="155" spans="1:4" ht="14.25">
      <c r="A155" s="145"/>
      <c r="B155" s="145"/>
      <c r="C155" s="463"/>
      <c r="D155" s="464"/>
    </row>
    <row r="156" spans="1:4" ht="14.25">
      <c r="A156" s="145"/>
      <c r="B156" s="145"/>
      <c r="C156" s="463"/>
      <c r="D156" s="464"/>
    </row>
    <row r="157" spans="1:4" ht="14.25">
      <c r="A157" s="145"/>
      <c r="B157" s="145"/>
      <c r="C157" s="463"/>
      <c r="D157" s="464"/>
    </row>
    <row r="158" spans="1:4" ht="14.25">
      <c r="A158" s="145"/>
      <c r="B158" s="145"/>
      <c r="C158" s="463"/>
      <c r="D158" s="464"/>
    </row>
    <row r="159" spans="1:4" ht="14.25">
      <c r="A159" s="145"/>
      <c r="B159" s="145"/>
      <c r="C159" s="463"/>
      <c r="D159" s="464"/>
    </row>
    <row r="160" spans="1:4" ht="14.25">
      <c r="A160" s="145"/>
      <c r="B160" s="145"/>
      <c r="C160" s="463"/>
      <c r="D160" s="464"/>
    </row>
    <row r="161" spans="1:4" ht="14.25">
      <c r="A161" s="145"/>
      <c r="B161" s="145"/>
      <c r="C161" s="463"/>
      <c r="D161" s="464"/>
    </row>
    <row r="162" spans="1:4" ht="14.25">
      <c r="A162" s="145"/>
      <c r="B162" s="145"/>
      <c r="C162" s="463"/>
      <c r="D162" s="464"/>
    </row>
    <row r="163" spans="1:4" ht="14.25">
      <c r="A163" s="145"/>
      <c r="B163" s="145"/>
      <c r="C163" s="463"/>
      <c r="D163" s="464"/>
    </row>
    <row r="164" spans="1:4" ht="14.25">
      <c r="A164" s="145"/>
      <c r="B164" s="145"/>
      <c r="C164" s="463"/>
      <c r="D164" s="464"/>
    </row>
    <row r="165" spans="1:4" ht="14.25">
      <c r="A165" s="145"/>
      <c r="B165" s="145"/>
      <c r="C165" s="463"/>
      <c r="D165" s="464"/>
    </row>
    <row r="166" spans="1:4" ht="14.25">
      <c r="A166" s="145"/>
      <c r="B166" s="145"/>
      <c r="C166" s="463"/>
      <c r="D166" s="464"/>
    </row>
    <row r="167" spans="1:4" ht="14.25">
      <c r="A167" s="145"/>
      <c r="B167" s="145"/>
      <c r="C167" s="463"/>
      <c r="D167" s="464"/>
    </row>
    <row r="168" spans="1:4" ht="14.25">
      <c r="A168" s="145"/>
      <c r="B168" s="145"/>
      <c r="C168" s="463"/>
      <c r="D168" s="464"/>
    </row>
    <row r="169" spans="1:4" ht="14.25">
      <c r="A169" s="145"/>
      <c r="B169" s="145"/>
      <c r="C169" s="463"/>
      <c r="D169" s="464"/>
    </row>
    <row r="170" spans="1:4" ht="14.25">
      <c r="A170" s="145"/>
      <c r="B170" s="145"/>
      <c r="C170" s="463"/>
      <c r="D170" s="464"/>
    </row>
    <row r="171" spans="1:4" ht="14.25">
      <c r="A171" s="145"/>
      <c r="B171" s="145"/>
      <c r="C171" s="463"/>
      <c r="D171" s="464"/>
    </row>
    <row r="172" spans="1:4" ht="14.25">
      <c r="A172" s="145"/>
      <c r="B172" s="145"/>
      <c r="C172" s="463"/>
      <c r="D172" s="464"/>
    </row>
    <row r="173" spans="1:4" ht="14.25">
      <c r="A173" s="145"/>
      <c r="B173" s="145"/>
      <c r="C173" s="463"/>
      <c r="D173" s="464"/>
    </row>
    <row r="174" spans="1:4" ht="14.25">
      <c r="A174" s="145"/>
      <c r="B174" s="145"/>
      <c r="C174" s="463"/>
      <c r="D174" s="464"/>
    </row>
    <row r="175" spans="1:4" ht="14.25">
      <c r="A175" s="145"/>
      <c r="B175" s="145"/>
      <c r="C175" s="463"/>
      <c r="D175" s="464"/>
    </row>
    <row r="176" spans="1:4" ht="14.25">
      <c r="A176" s="145"/>
      <c r="B176" s="145"/>
      <c r="C176" s="463"/>
      <c r="D176" s="464"/>
    </row>
    <row r="177" spans="1:4" ht="14.25">
      <c r="A177" s="145"/>
      <c r="B177" s="145"/>
      <c r="C177" s="463"/>
      <c r="D177" s="464"/>
    </row>
    <row r="178" spans="1:4" ht="14.25">
      <c r="A178" s="145"/>
      <c r="B178" s="145"/>
      <c r="C178" s="463"/>
      <c r="D178" s="464"/>
    </row>
    <row r="179" spans="1:4" ht="14.25">
      <c r="A179" s="145"/>
      <c r="B179" s="145"/>
      <c r="C179" s="463"/>
      <c r="D179" s="464"/>
    </row>
    <row r="180" spans="1:4" ht="14.25">
      <c r="A180" s="145"/>
      <c r="B180" s="145"/>
      <c r="C180" s="463"/>
      <c r="D180" s="464"/>
    </row>
    <row r="181" spans="1:4" ht="14.25">
      <c r="A181" s="145"/>
      <c r="B181" s="145"/>
      <c r="C181" s="463"/>
      <c r="D181" s="464"/>
    </row>
    <row r="182" spans="1:4" ht="14.25">
      <c r="A182" s="145"/>
      <c r="B182" s="145"/>
      <c r="C182" s="463"/>
      <c r="D182" s="464"/>
    </row>
    <row r="183" spans="1:4" ht="14.25">
      <c r="A183" s="145"/>
      <c r="B183" s="145"/>
      <c r="C183" s="463"/>
      <c r="D183" s="464"/>
    </row>
    <row r="184" spans="1:4" ht="14.25">
      <c r="A184" s="145"/>
      <c r="B184" s="145"/>
      <c r="C184" s="463"/>
      <c r="D184" s="464"/>
    </row>
    <row r="185" spans="1:4" ht="14.25">
      <c r="A185" s="145"/>
      <c r="B185" s="145"/>
      <c r="C185" s="463"/>
      <c r="D185" s="464"/>
    </row>
    <row r="186" spans="1:4" ht="14.25">
      <c r="A186" s="145"/>
      <c r="B186" s="145"/>
      <c r="C186" s="463"/>
      <c r="D186" s="464"/>
    </row>
    <row r="187" spans="1:4" ht="14.25">
      <c r="A187" s="145"/>
      <c r="B187" s="145"/>
      <c r="C187" s="463"/>
      <c r="D187" s="464"/>
    </row>
    <row r="188" spans="1:4" ht="14.25">
      <c r="A188" s="145"/>
      <c r="B188" s="145"/>
      <c r="C188" s="463"/>
      <c r="D188" s="464"/>
    </row>
    <row r="189" spans="1:4" ht="14.25">
      <c r="A189" s="145"/>
      <c r="B189" s="145"/>
      <c r="C189" s="463"/>
      <c r="D189" s="464"/>
    </row>
    <row r="190" spans="1:4" ht="14.25">
      <c r="A190" s="145"/>
      <c r="B190" s="145"/>
      <c r="C190" s="463"/>
      <c r="D190" s="464"/>
    </row>
    <row r="191" spans="1:4" ht="14.25">
      <c r="A191" s="145"/>
      <c r="B191" s="145"/>
      <c r="C191" s="463"/>
      <c r="D191" s="464"/>
    </row>
    <row r="192" spans="1:4" ht="14.25">
      <c r="A192" s="145"/>
      <c r="B192" s="145"/>
      <c r="C192" s="463"/>
      <c r="D192" s="464"/>
    </row>
    <row r="193" spans="1:4" ht="14.25">
      <c r="A193" s="145"/>
      <c r="B193" s="145"/>
      <c r="C193" s="463"/>
      <c r="D193" s="464"/>
    </row>
    <row r="194" spans="1:4" ht="14.25">
      <c r="A194" s="145"/>
      <c r="B194" s="145"/>
      <c r="C194" s="463"/>
      <c r="D194" s="464"/>
    </row>
    <row r="195" spans="1:4" ht="14.25">
      <c r="A195" s="145"/>
      <c r="B195" s="145"/>
      <c r="C195" s="463"/>
      <c r="D195" s="464"/>
    </row>
    <row r="196" spans="1:4" ht="14.25">
      <c r="A196" s="145"/>
      <c r="B196" s="145"/>
      <c r="C196" s="463"/>
      <c r="D196" s="464"/>
    </row>
    <row r="197" spans="1:4" ht="14.25">
      <c r="A197" s="145"/>
      <c r="B197" s="145"/>
      <c r="C197" s="463"/>
      <c r="D197" s="464"/>
    </row>
    <row r="198" spans="1:4" ht="14.25">
      <c r="A198" s="145"/>
      <c r="B198" s="145"/>
      <c r="C198" s="463"/>
      <c r="D198" s="464"/>
    </row>
    <row r="199" spans="1:4" ht="14.25">
      <c r="A199" s="145"/>
      <c r="B199" s="145"/>
      <c r="C199" s="463"/>
      <c r="D199" s="464"/>
    </row>
    <row r="200" spans="1:4" ht="14.25">
      <c r="A200" s="145"/>
      <c r="B200" s="145"/>
      <c r="C200" s="463"/>
      <c r="D200" s="464"/>
    </row>
    <row r="201" spans="1:4" ht="14.25">
      <c r="A201" s="145"/>
      <c r="B201" s="145"/>
      <c r="C201" s="463"/>
      <c r="D201" s="464"/>
    </row>
    <row r="202" spans="1:4" ht="14.25">
      <c r="A202" s="145"/>
      <c r="B202" s="145"/>
      <c r="C202" s="463"/>
      <c r="D202" s="464"/>
    </row>
    <row r="203" spans="1:4" ht="14.25">
      <c r="A203" s="145"/>
      <c r="B203" s="145"/>
      <c r="C203" s="463"/>
      <c r="D203" s="464"/>
    </row>
    <row r="204" spans="1:4" ht="14.25">
      <c r="A204" s="145"/>
      <c r="B204" s="145"/>
      <c r="C204" s="463"/>
      <c r="D204" s="464"/>
    </row>
    <row r="205" spans="1:4" ht="14.25">
      <c r="A205" s="145"/>
      <c r="B205" s="145"/>
      <c r="C205" s="463"/>
      <c r="D205" s="464"/>
    </row>
    <row r="206" spans="1:4" ht="14.25">
      <c r="A206" s="145"/>
      <c r="B206" s="145"/>
      <c r="C206" s="463"/>
      <c r="D206" s="464"/>
    </row>
    <row r="207" spans="1:4" ht="14.25">
      <c r="A207" s="145"/>
      <c r="B207" s="145"/>
      <c r="C207" s="463"/>
      <c r="D207" s="464"/>
    </row>
    <row r="208" spans="1:4" ht="14.25">
      <c r="A208" s="145"/>
      <c r="B208" s="145"/>
      <c r="C208" s="463"/>
      <c r="D208" s="464"/>
    </row>
    <row r="209" spans="1:4" ht="14.25">
      <c r="A209" s="145"/>
      <c r="B209" s="145"/>
      <c r="C209" s="463"/>
      <c r="D209" s="464"/>
    </row>
    <row r="210" spans="1:4" ht="14.25">
      <c r="A210" s="145"/>
      <c r="B210" s="145"/>
      <c r="C210" s="463"/>
      <c r="D210" s="464"/>
    </row>
    <row r="211" spans="1:4" ht="14.25">
      <c r="A211" s="145"/>
      <c r="B211" s="145"/>
      <c r="C211" s="463"/>
      <c r="D211" s="464"/>
    </row>
    <row r="212" spans="1:4" ht="14.25">
      <c r="A212" s="145"/>
      <c r="B212" s="145"/>
      <c r="C212" s="463"/>
      <c r="D212" s="464"/>
    </row>
    <row r="213" spans="1:4" ht="14.25">
      <c r="A213" s="145"/>
      <c r="B213" s="145"/>
      <c r="C213" s="463"/>
      <c r="D213" s="464"/>
    </row>
    <row r="214" spans="1:4" ht="14.25">
      <c r="A214" s="145"/>
      <c r="B214" s="145"/>
      <c r="C214" s="463"/>
      <c r="D214" s="464"/>
    </row>
    <row r="215" spans="1:4" ht="14.25">
      <c r="A215" s="145"/>
      <c r="B215" s="145"/>
      <c r="C215" s="463"/>
      <c r="D215" s="464"/>
    </row>
    <row r="216" spans="1:4" ht="14.25">
      <c r="A216" s="145"/>
      <c r="B216" s="145"/>
      <c r="C216" s="463"/>
      <c r="D216" s="464"/>
    </row>
    <row r="217" spans="1:4" ht="14.25">
      <c r="A217" s="145"/>
      <c r="B217" s="145"/>
      <c r="C217" s="463"/>
      <c r="D217" s="464"/>
    </row>
    <row r="218" spans="1:4" ht="14.25">
      <c r="A218" s="145"/>
      <c r="B218" s="145"/>
      <c r="C218" s="463"/>
      <c r="D218" s="464"/>
    </row>
    <row r="219" spans="1:4" ht="14.25">
      <c r="A219" s="145"/>
      <c r="B219" s="145"/>
      <c r="C219" s="463"/>
      <c r="D219" s="464"/>
    </row>
    <row r="220" spans="1:4" ht="14.25">
      <c r="A220" s="145"/>
      <c r="B220" s="145"/>
      <c r="C220" s="463"/>
      <c r="D220" s="464"/>
    </row>
    <row r="221" spans="1:4" ht="14.25">
      <c r="A221" s="145"/>
      <c r="B221" s="145"/>
      <c r="C221" s="463"/>
      <c r="D221" s="464"/>
    </row>
    <row r="222" spans="1:4" ht="14.25">
      <c r="A222" s="145"/>
      <c r="B222" s="145"/>
      <c r="C222" s="463"/>
      <c r="D222" s="464"/>
    </row>
    <row r="223" spans="1:4" ht="14.25">
      <c r="A223" s="145"/>
      <c r="B223" s="145"/>
      <c r="C223" s="463"/>
      <c r="D223" s="464"/>
    </row>
    <row r="224" spans="1:4" ht="14.25">
      <c r="A224" s="145"/>
      <c r="B224" s="145"/>
      <c r="C224" s="463"/>
      <c r="D224" s="464"/>
    </row>
    <row r="225" spans="1:4" ht="14.25">
      <c r="A225" s="145"/>
      <c r="B225" s="145"/>
      <c r="C225" s="463"/>
      <c r="D225" s="464"/>
    </row>
    <row r="226" spans="1:4" ht="14.25">
      <c r="A226" s="145"/>
      <c r="B226" s="145"/>
      <c r="C226" s="463"/>
      <c r="D226" s="464"/>
    </row>
    <row r="227" spans="1:4" ht="14.25">
      <c r="A227" s="145"/>
      <c r="B227" s="145"/>
      <c r="C227" s="463"/>
      <c r="D227" s="464"/>
    </row>
    <row r="228" spans="1:4" ht="14.25">
      <c r="A228" s="145"/>
      <c r="B228" s="145"/>
      <c r="C228" s="463"/>
      <c r="D228" s="464"/>
    </row>
    <row r="229" spans="1:4" ht="14.25">
      <c r="A229" s="145"/>
      <c r="B229" s="145"/>
      <c r="C229" s="463"/>
      <c r="D229" s="464"/>
    </row>
    <row r="230" spans="1:4" ht="14.25">
      <c r="A230" s="145"/>
      <c r="B230" s="145"/>
      <c r="C230" s="463"/>
      <c r="D230" s="464"/>
    </row>
    <row r="231" spans="1:4" ht="14.25">
      <c r="A231" s="145"/>
      <c r="B231" s="145"/>
      <c r="C231" s="463"/>
      <c r="D231" s="464"/>
    </row>
    <row r="232" spans="1:4" ht="14.25">
      <c r="A232" s="145"/>
      <c r="B232" s="145"/>
      <c r="C232" s="463"/>
      <c r="D232" s="464"/>
    </row>
    <row r="233" spans="1:4" ht="14.25">
      <c r="A233" s="145"/>
      <c r="B233" s="145"/>
      <c r="C233" s="463"/>
      <c r="D233" s="464"/>
    </row>
    <row r="234" spans="1:4" ht="14.25">
      <c r="A234" s="145"/>
      <c r="B234" s="145"/>
      <c r="C234" s="463"/>
      <c r="D234" s="464"/>
    </row>
    <row r="235" spans="1:4" ht="14.25">
      <c r="A235" s="145"/>
      <c r="B235" s="145"/>
      <c r="C235" s="463"/>
      <c r="D235" s="464"/>
    </row>
    <row r="236" spans="1:4" ht="14.25">
      <c r="A236" s="145"/>
      <c r="B236" s="145"/>
      <c r="C236" s="463"/>
      <c r="D236" s="464"/>
    </row>
    <row r="237" spans="1:4" ht="14.25">
      <c r="A237" s="145"/>
      <c r="B237" s="145"/>
      <c r="C237" s="463"/>
      <c r="D237" s="464"/>
    </row>
    <row r="238" spans="1:4" ht="14.25">
      <c r="A238" s="145"/>
      <c r="B238" s="145"/>
      <c r="C238" s="463"/>
      <c r="D238" s="464"/>
    </row>
    <row r="239" spans="1:4" ht="14.25">
      <c r="A239" s="145"/>
      <c r="B239" s="145"/>
      <c r="C239" s="463"/>
      <c r="D239" s="464"/>
    </row>
    <row r="240" spans="1:4" ht="14.25">
      <c r="A240" s="145"/>
      <c r="B240" s="145"/>
      <c r="C240" s="463"/>
      <c r="D240" s="464"/>
    </row>
    <row r="241" spans="1:4" ht="14.25">
      <c r="A241" s="145"/>
      <c r="B241" s="145"/>
      <c r="C241" s="463"/>
      <c r="D241" s="464"/>
    </row>
    <row r="242" spans="1:4" ht="14.25">
      <c r="A242" s="145"/>
      <c r="B242" s="145"/>
      <c r="C242" s="463"/>
      <c r="D242" s="464"/>
    </row>
    <row r="243" spans="1:4" ht="14.25">
      <c r="A243" s="145"/>
      <c r="B243" s="145"/>
      <c r="C243" s="463"/>
      <c r="D243" s="464"/>
    </row>
    <row r="244" spans="1:4" ht="14.25">
      <c r="A244" s="145"/>
      <c r="B244" s="145"/>
      <c r="C244" s="463"/>
      <c r="D244" s="464"/>
    </row>
    <row r="245" spans="1:4" ht="14.25">
      <c r="A245" s="145"/>
      <c r="B245" s="145"/>
      <c r="C245" s="463"/>
      <c r="D245" s="464"/>
    </row>
    <row r="246" spans="1:4" ht="14.25">
      <c r="A246" s="145"/>
      <c r="B246" s="145"/>
      <c r="C246" s="463"/>
      <c r="D246" s="464"/>
    </row>
    <row r="247" spans="1:4" ht="14.25">
      <c r="A247" s="145"/>
      <c r="B247" s="145"/>
      <c r="C247" s="463"/>
      <c r="D247" s="464"/>
    </row>
    <row r="248" spans="1:4" ht="14.25">
      <c r="A248" s="145"/>
      <c r="B248" s="145"/>
      <c r="C248" s="463"/>
      <c r="D248" s="464"/>
    </row>
    <row r="249" spans="1:4" ht="14.25">
      <c r="A249" s="145"/>
      <c r="B249" s="145"/>
      <c r="C249" s="463"/>
      <c r="D249" s="464"/>
    </row>
    <row r="250" spans="1:4" ht="14.25">
      <c r="A250" s="145"/>
      <c r="B250" s="145"/>
      <c r="C250" s="463"/>
      <c r="D250" s="464"/>
    </row>
    <row r="251" spans="1:4" ht="14.25">
      <c r="A251" s="145"/>
      <c r="B251" s="145"/>
      <c r="C251" s="463"/>
      <c r="D251" s="464"/>
    </row>
    <row r="252" spans="1:4" ht="14.25">
      <c r="A252" s="145"/>
      <c r="B252" s="145"/>
      <c r="C252" s="463"/>
      <c r="D252" s="464"/>
    </row>
    <row r="253" spans="1:4" ht="14.25">
      <c r="A253" s="145"/>
      <c r="B253" s="145"/>
      <c r="C253" s="463"/>
      <c r="D253" s="464"/>
    </row>
    <row r="254" spans="1:4" ht="14.25">
      <c r="A254" s="145"/>
      <c r="B254" s="145"/>
      <c r="C254" s="463"/>
      <c r="D254" s="464"/>
    </row>
    <row r="255" spans="1:4" ht="14.25">
      <c r="A255" s="145"/>
      <c r="B255" s="145"/>
      <c r="C255" s="463"/>
      <c r="D255" s="464"/>
    </row>
    <row r="256" spans="1:4" ht="14.25">
      <c r="A256" s="145"/>
      <c r="B256" s="145"/>
      <c r="C256" s="463"/>
      <c r="D256" s="464"/>
    </row>
    <row r="257" spans="1:4" ht="14.25">
      <c r="A257" s="145"/>
      <c r="B257" s="145"/>
      <c r="C257" s="463"/>
      <c r="D257" s="464"/>
    </row>
    <row r="258" spans="1:4" ht="14.25">
      <c r="A258" s="145"/>
      <c r="B258" s="145"/>
      <c r="C258" s="463"/>
      <c r="D258" s="464"/>
    </row>
    <row r="259" spans="1:4" ht="14.25">
      <c r="A259" s="145"/>
      <c r="B259" s="145"/>
      <c r="C259" s="463"/>
      <c r="D259" s="464"/>
    </row>
    <row r="260" spans="1:4" ht="14.25">
      <c r="A260" s="145"/>
      <c r="B260" s="145"/>
      <c r="C260" s="463"/>
      <c r="D260" s="464"/>
    </row>
    <row r="261" spans="1:4" ht="14.25">
      <c r="A261" s="145"/>
      <c r="B261" s="145"/>
      <c r="C261" s="463"/>
      <c r="D261" s="464"/>
    </row>
    <row r="262" spans="1:4" ht="14.25">
      <c r="A262" s="145"/>
      <c r="B262" s="145"/>
      <c r="C262" s="463"/>
      <c r="D262" s="464"/>
    </row>
    <row r="263" spans="1:4" ht="14.25">
      <c r="A263" s="145"/>
      <c r="B263" s="145"/>
      <c r="C263" s="463"/>
      <c r="D263" s="464"/>
    </row>
    <row r="264" spans="1:4" ht="14.25">
      <c r="A264" s="145"/>
      <c r="B264" s="145"/>
      <c r="C264" s="463"/>
      <c r="D264" s="464"/>
    </row>
    <row r="265" spans="1:4" ht="14.25">
      <c r="A265" s="145"/>
      <c r="B265" s="145"/>
      <c r="C265" s="463"/>
      <c r="D265" s="464"/>
    </row>
    <row r="266" spans="1:4" ht="14.25">
      <c r="A266" s="145"/>
      <c r="B266" s="145"/>
      <c r="C266" s="463"/>
      <c r="D266" s="464"/>
    </row>
    <row r="267" spans="1:4" ht="14.25">
      <c r="A267" s="145"/>
      <c r="B267" s="145"/>
      <c r="C267" s="463"/>
      <c r="D267" s="464"/>
    </row>
    <row r="268" spans="1:4" ht="14.25">
      <c r="A268" s="145"/>
      <c r="B268" s="145"/>
      <c r="C268" s="463"/>
      <c r="D268" s="464"/>
    </row>
    <row r="269" spans="1:4" ht="14.25">
      <c r="A269" s="145"/>
      <c r="B269" s="145"/>
      <c r="C269" s="463"/>
      <c r="D269" s="464"/>
    </row>
    <row r="270" spans="1:4" ht="14.25">
      <c r="A270" s="145"/>
      <c r="B270" s="145"/>
      <c r="C270" s="463"/>
      <c r="D270" s="464"/>
    </row>
    <row r="271" spans="1:4" ht="14.25">
      <c r="A271" s="145"/>
      <c r="B271" s="145"/>
      <c r="C271" s="463"/>
      <c r="D271" s="464"/>
    </row>
    <row r="272" spans="1:4" ht="14.25">
      <c r="A272" s="145"/>
      <c r="B272" s="145"/>
      <c r="C272" s="463"/>
      <c r="D272" s="464"/>
    </row>
    <row r="273" spans="1:4" ht="14.25">
      <c r="A273" s="145"/>
      <c r="B273" s="145"/>
      <c r="C273" s="463"/>
      <c r="D273" s="464"/>
    </row>
    <row r="274" spans="1:4" ht="14.25">
      <c r="A274" s="145"/>
      <c r="B274" s="145"/>
      <c r="C274" s="463"/>
      <c r="D274" s="464"/>
    </row>
    <row r="275" spans="1:4" ht="14.25">
      <c r="A275" s="145"/>
      <c r="B275" s="145"/>
      <c r="C275" s="463"/>
      <c r="D275" s="464"/>
    </row>
    <row r="276" spans="1:4" ht="14.25">
      <c r="A276" s="145"/>
      <c r="B276" s="145"/>
      <c r="C276" s="463"/>
      <c r="D276" s="464"/>
    </row>
    <row r="277" spans="1:4" ht="14.25">
      <c r="A277" s="145"/>
      <c r="B277" s="145"/>
      <c r="C277" s="463"/>
      <c r="D277" s="464"/>
    </row>
    <row r="278" spans="1:4" ht="14.25">
      <c r="A278" s="145"/>
      <c r="B278" s="145"/>
      <c r="C278" s="463"/>
      <c r="D278" s="464"/>
    </row>
    <row r="279" spans="1:4" ht="14.25">
      <c r="A279" s="145"/>
      <c r="B279" s="145"/>
      <c r="C279" s="463"/>
      <c r="D279" s="464"/>
    </row>
    <row r="280" spans="1:4" ht="14.25">
      <c r="A280" s="145"/>
      <c r="B280" s="145"/>
      <c r="C280" s="463"/>
      <c r="D280" s="464"/>
    </row>
    <row r="281" spans="1:4" ht="14.25">
      <c r="A281" s="145"/>
      <c r="B281" s="145"/>
      <c r="C281" s="463"/>
      <c r="D281" s="464"/>
    </row>
    <row r="282" spans="1:4" ht="14.25">
      <c r="A282" s="145"/>
      <c r="B282" s="145"/>
      <c r="C282" s="463"/>
      <c r="D282" s="464"/>
    </row>
    <row r="283" spans="1:4" ht="14.25">
      <c r="A283" s="145"/>
      <c r="B283" s="145"/>
      <c r="C283" s="463"/>
      <c r="D283" s="464"/>
    </row>
    <row r="284" spans="1:4" ht="14.25">
      <c r="A284" s="145"/>
      <c r="B284" s="145"/>
      <c r="C284" s="463"/>
      <c r="D284" s="464"/>
    </row>
    <row r="285" spans="1:4" ht="14.25">
      <c r="A285" s="145"/>
      <c r="B285" s="145"/>
      <c r="C285" s="463"/>
      <c r="D285" s="464"/>
    </row>
    <row r="286" spans="1:4" ht="14.25">
      <c r="A286" s="145"/>
      <c r="B286" s="145"/>
      <c r="C286" s="463"/>
      <c r="D286" s="464"/>
    </row>
    <row r="287" spans="1:4" ht="14.25">
      <c r="A287" s="145"/>
      <c r="B287" s="145"/>
      <c r="C287" s="463"/>
      <c r="D287" s="464"/>
    </row>
    <row r="288" spans="1:4" ht="14.25">
      <c r="A288" s="145"/>
      <c r="B288" s="145"/>
      <c r="C288" s="463"/>
      <c r="D288" s="464"/>
    </row>
    <row r="289" spans="1:4" ht="14.25">
      <c r="A289" s="145"/>
      <c r="B289" s="145"/>
      <c r="C289" s="463"/>
      <c r="D289" s="464"/>
    </row>
    <row r="290" spans="1:4" ht="14.25">
      <c r="A290" s="145"/>
      <c r="B290" s="145"/>
      <c r="C290" s="463"/>
      <c r="D290" s="464"/>
    </row>
    <row r="291" spans="1:4" ht="14.25">
      <c r="A291" s="145"/>
      <c r="B291" s="145"/>
      <c r="C291" s="463"/>
      <c r="D291" s="464"/>
    </row>
    <row r="292" spans="1:4" ht="14.25">
      <c r="A292" s="145"/>
      <c r="B292" s="145"/>
      <c r="C292" s="463"/>
      <c r="D292" s="464"/>
    </row>
    <row r="293" spans="1:4" ht="14.25">
      <c r="A293" s="145"/>
      <c r="B293" s="145"/>
      <c r="C293" s="463"/>
      <c r="D293" s="464"/>
    </row>
    <row r="294" spans="1:4" ht="14.25">
      <c r="A294" s="145"/>
      <c r="B294" s="145"/>
      <c r="C294" s="463"/>
      <c r="D294" s="464"/>
    </row>
    <row r="295" spans="1:4" ht="14.25">
      <c r="A295" s="145"/>
      <c r="B295" s="145"/>
      <c r="C295" s="463"/>
      <c r="D295" s="464"/>
    </row>
    <row r="296" spans="1:4" ht="14.25">
      <c r="A296" s="145"/>
      <c r="B296" s="145"/>
      <c r="C296" s="463"/>
      <c r="D296" s="464"/>
    </row>
    <row r="297" spans="1:4" ht="14.25">
      <c r="A297" s="145"/>
      <c r="B297" s="145"/>
      <c r="C297" s="463"/>
      <c r="D297" s="464"/>
    </row>
    <row r="298" spans="1:4" ht="14.25">
      <c r="A298" s="145"/>
      <c r="B298" s="145"/>
      <c r="C298" s="463"/>
      <c r="D298" s="464"/>
    </row>
    <row r="299" spans="1:4" ht="14.25">
      <c r="A299" s="145"/>
      <c r="B299" s="145"/>
      <c r="C299" s="463"/>
      <c r="D299" s="464"/>
    </row>
    <row r="300" spans="1:4" ht="14.25">
      <c r="A300" s="145"/>
      <c r="B300" s="145"/>
      <c r="C300" s="145"/>
      <c r="D300" s="465"/>
    </row>
    <row r="301" spans="1:4" ht="14.25">
      <c r="A301" s="145"/>
      <c r="B301" s="145"/>
      <c r="C301" s="145"/>
      <c r="D301" s="465"/>
    </row>
    <row r="302" spans="1:4" ht="14.25">
      <c r="A302" s="145"/>
      <c r="B302" s="145"/>
      <c r="C302" s="145"/>
      <c r="D302" s="465"/>
    </row>
    <row r="303" spans="1:4" ht="14.25">
      <c r="A303" s="145"/>
      <c r="B303" s="145"/>
      <c r="C303" s="145"/>
      <c r="D303" s="465"/>
    </row>
    <row r="304" spans="1:4" ht="14.25">
      <c r="A304" s="145"/>
      <c r="B304" s="145"/>
      <c r="C304" s="145"/>
      <c r="D304" s="465"/>
    </row>
    <row r="305" spans="1:4" ht="14.25">
      <c r="A305" s="145"/>
      <c r="B305" s="145"/>
      <c r="C305" s="145"/>
      <c r="D305" s="465"/>
    </row>
    <row r="306" spans="1:4" ht="14.25">
      <c r="A306" s="145"/>
      <c r="B306" s="145"/>
      <c r="C306" s="145"/>
      <c r="D306" s="465"/>
    </row>
    <row r="307" spans="1:4" ht="14.25">
      <c r="A307" s="145"/>
      <c r="B307" s="145"/>
      <c r="C307" s="145"/>
      <c r="D307" s="465"/>
    </row>
    <row r="308" spans="1:4" ht="14.25">
      <c r="A308" s="145"/>
      <c r="B308" s="145"/>
      <c r="C308" s="145"/>
      <c r="D308" s="465"/>
    </row>
    <row r="309" spans="1:4" ht="14.25">
      <c r="A309" s="145"/>
      <c r="B309" s="145"/>
      <c r="C309" s="145"/>
      <c r="D309" s="465"/>
    </row>
    <row r="310" spans="1:4" ht="14.25">
      <c r="A310" s="145"/>
      <c r="B310" s="145"/>
      <c r="C310" s="145"/>
      <c r="D310" s="465"/>
    </row>
    <row r="311" spans="1:4" ht="14.25">
      <c r="A311" s="145"/>
      <c r="B311" s="145"/>
      <c r="C311" s="145"/>
      <c r="D311" s="465"/>
    </row>
    <row r="312" spans="1:4" ht="14.25">
      <c r="A312" s="145"/>
      <c r="B312" s="145"/>
      <c r="C312" s="145"/>
      <c r="D312" s="465"/>
    </row>
    <row r="313" spans="1:4" ht="14.25">
      <c r="A313" s="145"/>
      <c r="B313" s="145"/>
      <c r="C313" s="145"/>
      <c r="D313" s="465"/>
    </row>
    <row r="314" spans="1:4" ht="14.25">
      <c r="A314" s="145"/>
      <c r="B314" s="145"/>
      <c r="C314" s="145"/>
      <c r="D314" s="465"/>
    </row>
    <row r="315" spans="1:4" ht="14.25">
      <c r="A315" s="145"/>
      <c r="B315" s="145"/>
      <c r="C315" s="145"/>
      <c r="D315" s="465"/>
    </row>
    <row r="316" spans="1:4" ht="14.25">
      <c r="A316" s="145"/>
      <c r="B316" s="145"/>
      <c r="C316" s="145"/>
      <c r="D316" s="465"/>
    </row>
    <row r="317" spans="1:4" ht="14.25">
      <c r="A317" s="145"/>
      <c r="B317" s="145"/>
      <c r="C317" s="145"/>
      <c r="D317" s="465"/>
    </row>
    <row r="318" spans="1:4" ht="14.25">
      <c r="A318" s="145"/>
      <c r="B318" s="145"/>
      <c r="C318" s="145"/>
      <c r="D318" s="465"/>
    </row>
    <row r="319" spans="1:4" ht="14.25">
      <c r="A319" s="145"/>
      <c r="B319" s="145"/>
      <c r="C319" s="145"/>
      <c r="D319" s="465"/>
    </row>
    <row r="320" spans="1:4" ht="14.25">
      <c r="A320" s="145"/>
      <c r="B320" s="145"/>
      <c r="C320" s="145"/>
      <c r="D320" s="465"/>
    </row>
    <row r="321" spans="1:4" ht="14.25">
      <c r="A321" s="145"/>
      <c r="B321" s="145"/>
      <c r="C321" s="145"/>
      <c r="D321" s="465"/>
    </row>
    <row r="322" spans="1:4" ht="14.25">
      <c r="A322" s="145"/>
      <c r="B322" s="145"/>
      <c r="C322" s="145"/>
      <c r="D322" s="465"/>
    </row>
    <row r="323" spans="1:4" ht="14.25">
      <c r="A323" s="145"/>
      <c r="B323" s="145"/>
      <c r="C323" s="145"/>
      <c r="D323" s="465"/>
    </row>
    <row r="324" spans="1:4" ht="14.25">
      <c r="A324" s="145"/>
      <c r="B324" s="145"/>
      <c r="C324" s="145"/>
      <c r="D324" s="465"/>
    </row>
    <row r="325" spans="1:4" ht="14.25">
      <c r="A325" s="145"/>
      <c r="B325" s="145"/>
      <c r="C325" s="145"/>
      <c r="D325" s="465"/>
    </row>
    <row r="326" spans="1:4" ht="14.25">
      <c r="A326" s="145"/>
      <c r="B326" s="145"/>
      <c r="C326" s="145"/>
      <c r="D326" s="465"/>
    </row>
    <row r="327" spans="1:4" ht="14.25">
      <c r="A327" s="145"/>
      <c r="B327" s="145"/>
      <c r="C327" s="145"/>
      <c r="D327" s="465"/>
    </row>
    <row r="328" spans="1:4" ht="14.25">
      <c r="A328" s="145"/>
      <c r="B328" s="145"/>
      <c r="C328" s="145"/>
      <c r="D328" s="465"/>
    </row>
    <row r="329" spans="1:4" ht="14.25">
      <c r="A329" s="145"/>
      <c r="B329" s="145"/>
      <c r="C329" s="145"/>
      <c r="D329" s="465"/>
    </row>
    <row r="330" spans="1:4" ht="14.25">
      <c r="A330" s="145"/>
      <c r="B330" s="145"/>
      <c r="C330" s="145"/>
      <c r="D330" s="465"/>
    </row>
    <row r="331" spans="1:4" ht="14.25">
      <c r="A331" s="145"/>
      <c r="B331" s="145"/>
      <c r="C331" s="145"/>
      <c r="D331" s="465"/>
    </row>
    <row r="332" spans="1:4" ht="14.25">
      <c r="A332" s="145"/>
      <c r="B332" s="145"/>
      <c r="C332" s="145"/>
      <c r="D332" s="465"/>
    </row>
    <row r="333" spans="1:4" ht="14.25">
      <c r="A333" s="145"/>
      <c r="B333" s="145"/>
      <c r="C333" s="145"/>
      <c r="D333" s="465"/>
    </row>
    <row r="334" spans="1:4" ht="14.25">
      <c r="A334" s="145"/>
      <c r="B334" s="145"/>
      <c r="C334" s="145"/>
      <c r="D334" s="465"/>
    </row>
    <row r="335" spans="1:4" ht="14.25">
      <c r="A335" s="145"/>
      <c r="B335" s="145"/>
      <c r="C335" s="145"/>
      <c r="D335" s="465"/>
    </row>
    <row r="336" spans="1:4" ht="14.25">
      <c r="A336" s="145"/>
      <c r="B336" s="145"/>
      <c r="C336" s="145"/>
      <c r="D336" s="465"/>
    </row>
    <row r="337" spans="1:4" ht="14.25">
      <c r="A337" s="145"/>
      <c r="B337" s="145"/>
      <c r="C337" s="145"/>
      <c r="D337" s="465"/>
    </row>
    <row r="338" spans="1:4" ht="14.25">
      <c r="A338" s="145"/>
      <c r="B338" s="145"/>
      <c r="C338" s="145"/>
      <c r="D338" s="465"/>
    </row>
    <row r="339" spans="1:4" ht="14.25">
      <c r="A339" s="145"/>
      <c r="B339" s="145"/>
      <c r="C339" s="145"/>
      <c r="D339" s="465"/>
    </row>
    <row r="340" spans="1:4" ht="14.25">
      <c r="A340" s="145"/>
      <c r="B340" s="145"/>
      <c r="C340" s="145"/>
      <c r="D340" s="465"/>
    </row>
    <row r="341" spans="1:4" ht="14.25">
      <c r="A341" s="145"/>
      <c r="B341" s="145"/>
      <c r="C341" s="145"/>
      <c r="D341" s="465"/>
    </row>
    <row r="342" spans="1:4" ht="14.25">
      <c r="A342" s="145"/>
      <c r="B342" s="145"/>
      <c r="C342" s="145"/>
      <c r="D342" s="465"/>
    </row>
    <row r="343" spans="1:4" ht="14.25">
      <c r="A343" s="145"/>
      <c r="B343" s="145"/>
      <c r="C343" s="145"/>
      <c r="D343" s="465"/>
    </row>
    <row r="344" spans="1:4" ht="14.25">
      <c r="A344" s="145"/>
      <c r="B344" s="145"/>
      <c r="C344" s="145"/>
      <c r="D344" s="465"/>
    </row>
    <row r="345" spans="1:4" ht="14.25">
      <c r="A345" s="145"/>
      <c r="B345" s="145"/>
      <c r="C345" s="145"/>
      <c r="D345" s="465"/>
    </row>
    <row r="346" spans="1:4" ht="14.25">
      <c r="A346" s="145"/>
      <c r="B346" s="145"/>
      <c r="C346" s="145"/>
      <c r="D346" s="465"/>
    </row>
    <row r="347" spans="1:4" ht="14.25">
      <c r="A347" s="145"/>
      <c r="B347" s="145"/>
      <c r="C347" s="145"/>
      <c r="D347" s="465"/>
    </row>
    <row r="348" spans="1:4" ht="14.25">
      <c r="A348" s="145"/>
      <c r="B348" s="145"/>
      <c r="C348" s="145"/>
      <c r="D348" s="465"/>
    </row>
    <row r="349" spans="1:4" ht="14.25">
      <c r="A349" s="145"/>
      <c r="B349" s="145"/>
      <c r="C349" s="145"/>
      <c r="D349" s="465"/>
    </row>
    <row r="350" spans="1:4" ht="14.25">
      <c r="A350" s="145"/>
      <c r="B350" s="145"/>
      <c r="C350" s="145"/>
      <c r="D350" s="465"/>
    </row>
    <row r="351" spans="1:4" ht="14.25">
      <c r="A351" s="145"/>
      <c r="B351" s="145"/>
      <c r="C351" s="145"/>
      <c r="D351" s="465"/>
    </row>
    <row r="352" spans="1:4" ht="14.25">
      <c r="A352" s="145"/>
      <c r="B352" s="145"/>
      <c r="C352" s="145"/>
      <c r="D352" s="465"/>
    </row>
    <row r="353" spans="1:4" ht="14.25">
      <c r="A353" s="145"/>
      <c r="B353" s="145"/>
      <c r="C353" s="145"/>
      <c r="D353" s="465"/>
    </row>
    <row r="354" spans="1:4" ht="14.25">
      <c r="A354" s="145"/>
      <c r="B354" s="145"/>
      <c r="C354" s="145"/>
      <c r="D354" s="465"/>
    </row>
    <row r="355" spans="1:4" ht="14.25">
      <c r="A355" s="145"/>
      <c r="B355" s="145"/>
      <c r="C355" s="145"/>
      <c r="D355" s="465"/>
    </row>
    <row r="356" spans="1:4" ht="14.25">
      <c r="A356" s="145"/>
      <c r="B356" s="145"/>
      <c r="C356" s="145"/>
      <c r="D356" s="465"/>
    </row>
    <row r="357" spans="1:4" ht="14.25">
      <c r="A357" s="145"/>
      <c r="B357" s="145"/>
      <c r="C357" s="145"/>
      <c r="D357" s="465"/>
    </row>
    <row r="358" spans="1:4" ht="14.25">
      <c r="A358" s="145"/>
      <c r="B358" s="145"/>
      <c r="C358" s="145"/>
      <c r="D358" s="465"/>
    </row>
    <row r="359" spans="1:4" ht="14.25">
      <c r="A359" s="145"/>
      <c r="B359" s="145"/>
      <c r="C359" s="145"/>
      <c r="D359" s="465"/>
    </row>
  </sheetData>
  <sheetProtection/>
  <mergeCells count="22">
    <mergeCell ref="A86:A94"/>
    <mergeCell ref="B86:B94"/>
    <mergeCell ref="A5:A21"/>
    <mergeCell ref="B5:B21"/>
    <mergeCell ref="A59:A67"/>
    <mergeCell ref="B59:B67"/>
    <mergeCell ref="A22:A35"/>
    <mergeCell ref="B22:B35"/>
    <mergeCell ref="A36:A45"/>
    <mergeCell ref="B36:B45"/>
    <mergeCell ref="A81:A85"/>
    <mergeCell ref="B81:B85"/>
    <mergeCell ref="A46:A58"/>
    <mergeCell ref="B46:B58"/>
    <mergeCell ref="A68:A72"/>
    <mergeCell ref="B68:B72"/>
    <mergeCell ref="A73:A80"/>
    <mergeCell ref="B73:B80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43">
      <selection activeCell="A43" sqref="A1:F16384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475" customWidth="1"/>
    <col min="5" max="6" width="12.25390625" style="0" customWidth="1"/>
  </cols>
  <sheetData>
    <row r="1" spans="1:6" ht="15" customHeight="1">
      <c r="A1" s="637" t="s">
        <v>239</v>
      </c>
      <c r="B1" s="638"/>
      <c r="C1" s="638"/>
      <c r="D1" s="638"/>
      <c r="E1" s="638"/>
      <c r="F1" s="638"/>
    </row>
    <row r="2" spans="1:6" ht="15" customHeight="1">
      <c r="A2" s="637" t="s">
        <v>240</v>
      </c>
      <c r="B2" s="638"/>
      <c r="C2" s="638"/>
      <c r="D2" s="638"/>
      <c r="E2" s="638"/>
      <c r="F2" s="638"/>
    </row>
    <row r="4" spans="1:6" ht="15.75">
      <c r="A4" s="639" t="s">
        <v>241</v>
      </c>
      <c r="B4" s="640"/>
      <c r="C4" s="640"/>
      <c r="D4" s="640"/>
      <c r="E4" s="640"/>
      <c r="F4" s="640"/>
    </row>
    <row r="7" spans="1:6" ht="12.75" customHeight="1">
      <c r="A7" s="633" t="s">
        <v>242</v>
      </c>
      <c r="B7" s="634"/>
      <c r="C7" s="634"/>
      <c r="D7" s="634"/>
      <c r="E7" s="634"/>
      <c r="F7" s="634"/>
    </row>
    <row r="8" ht="13.5" thickBot="1">
      <c r="A8" s="475"/>
    </row>
    <row r="9" spans="1:6" ht="13.5" customHeight="1" thickBot="1">
      <c r="A9" s="635" t="s">
        <v>243</v>
      </c>
      <c r="B9" s="635" t="s">
        <v>244</v>
      </c>
      <c r="C9" s="635" t="s">
        <v>103</v>
      </c>
      <c r="D9" s="641" t="s">
        <v>245</v>
      </c>
      <c r="E9" s="642"/>
      <c r="F9" s="643"/>
    </row>
    <row r="10" spans="1:6" ht="13.5" thickBot="1">
      <c r="A10" s="636"/>
      <c r="B10" s="636"/>
      <c r="C10" s="636"/>
      <c r="D10" s="476" t="s">
        <v>246</v>
      </c>
      <c r="E10" s="476" t="s">
        <v>247</v>
      </c>
      <c r="F10" s="476" t="s">
        <v>248</v>
      </c>
    </row>
    <row r="11" spans="1:6" ht="13.5" thickBot="1">
      <c r="A11" s="477" t="s">
        <v>249</v>
      </c>
      <c r="B11" s="478" t="s">
        <v>250</v>
      </c>
      <c r="C11" s="476">
        <v>1</v>
      </c>
      <c r="D11" s="478" t="s">
        <v>251</v>
      </c>
      <c r="E11" s="478"/>
      <c r="F11" s="478" t="s">
        <v>252</v>
      </c>
    </row>
    <row r="12" spans="1:6" ht="26.25" thickBot="1">
      <c r="A12" s="477" t="s">
        <v>253</v>
      </c>
      <c r="B12" s="478" t="s">
        <v>254</v>
      </c>
      <c r="C12" s="476">
        <v>2</v>
      </c>
      <c r="D12" s="478" t="s">
        <v>255</v>
      </c>
      <c r="E12" s="478" t="s">
        <v>256</v>
      </c>
      <c r="F12" s="478" t="s">
        <v>257</v>
      </c>
    </row>
    <row r="13" spans="1:6" ht="13.5" thickBot="1">
      <c r="A13" s="477" t="s">
        <v>258</v>
      </c>
      <c r="B13" s="478" t="s">
        <v>259</v>
      </c>
      <c r="C13" s="476">
        <v>3</v>
      </c>
      <c r="D13" s="478" t="s">
        <v>260</v>
      </c>
      <c r="E13" s="478" t="s">
        <v>261</v>
      </c>
      <c r="F13" s="478"/>
    </row>
    <row r="14" spans="1:6" ht="26.25" thickBot="1">
      <c r="A14" s="477" t="s">
        <v>258</v>
      </c>
      <c r="B14" s="478" t="s">
        <v>262</v>
      </c>
      <c r="C14" s="476">
        <v>4</v>
      </c>
      <c r="D14" s="478" t="s">
        <v>263</v>
      </c>
      <c r="E14" s="478" t="s">
        <v>264</v>
      </c>
      <c r="F14" s="478"/>
    </row>
    <row r="15" spans="1:6" ht="26.25" thickBot="1">
      <c r="A15" s="477" t="s">
        <v>258</v>
      </c>
      <c r="B15" s="478" t="s">
        <v>265</v>
      </c>
      <c r="C15" s="476">
        <v>5</v>
      </c>
      <c r="D15" s="478"/>
      <c r="E15" s="478" t="s">
        <v>266</v>
      </c>
      <c r="F15" s="478"/>
    </row>
    <row r="16" spans="1:6" ht="13.5" thickBot="1">
      <c r="A16" s="477" t="s">
        <v>267</v>
      </c>
      <c r="B16" s="478" t="s">
        <v>268</v>
      </c>
      <c r="C16" s="476">
        <v>6</v>
      </c>
      <c r="D16" s="478" t="s">
        <v>269</v>
      </c>
      <c r="E16" s="478" t="s">
        <v>270</v>
      </c>
      <c r="F16" s="478"/>
    </row>
    <row r="17" spans="1:6" ht="26.25" thickBot="1">
      <c r="A17" s="477" t="s">
        <v>271</v>
      </c>
      <c r="B17" s="478" t="s">
        <v>272</v>
      </c>
      <c r="C17" s="476">
        <v>7</v>
      </c>
      <c r="D17" s="478" t="s">
        <v>273</v>
      </c>
      <c r="E17" s="478" t="s">
        <v>274</v>
      </c>
      <c r="F17" s="478" t="s">
        <v>275</v>
      </c>
    </row>
    <row r="18" spans="1:6" ht="26.25" thickBot="1">
      <c r="A18" s="477" t="s">
        <v>276</v>
      </c>
      <c r="B18" s="478" t="s">
        <v>277</v>
      </c>
      <c r="C18" s="476">
        <v>8</v>
      </c>
      <c r="D18" s="478" t="s">
        <v>278</v>
      </c>
      <c r="E18" s="478"/>
      <c r="F18" s="478"/>
    </row>
    <row r="19" ht="15.75">
      <c r="A19" s="479"/>
    </row>
    <row r="21" spans="1:6" ht="12.75" customHeight="1">
      <c r="A21" s="633" t="s">
        <v>279</v>
      </c>
      <c r="B21" s="634"/>
      <c r="C21" s="634"/>
      <c r="D21" s="634"/>
      <c r="E21" s="634"/>
      <c r="F21" s="634"/>
    </row>
    <row r="22" ht="13.5" thickBot="1">
      <c r="A22" s="475"/>
    </row>
    <row r="23" spans="1:6" ht="13.5" customHeight="1" thickBot="1">
      <c r="A23" s="635" t="s">
        <v>243</v>
      </c>
      <c r="B23" s="635" t="s">
        <v>244</v>
      </c>
      <c r="C23" s="635" t="s">
        <v>103</v>
      </c>
      <c r="D23" s="641" t="s">
        <v>245</v>
      </c>
      <c r="E23" s="642"/>
      <c r="F23" s="643"/>
    </row>
    <row r="24" spans="1:6" ht="13.5" thickBot="1">
      <c r="A24" s="636"/>
      <c r="B24" s="636"/>
      <c r="C24" s="636"/>
      <c r="D24" s="476" t="s">
        <v>246</v>
      </c>
      <c r="E24" s="476" t="s">
        <v>247</v>
      </c>
      <c r="F24" s="476" t="s">
        <v>248</v>
      </c>
    </row>
    <row r="25" spans="1:6" ht="26.25" thickBot="1">
      <c r="A25" s="477" t="s">
        <v>280</v>
      </c>
      <c r="B25" s="478" t="s">
        <v>281</v>
      </c>
      <c r="C25" s="476">
        <v>1</v>
      </c>
      <c r="D25" s="478" t="s">
        <v>282</v>
      </c>
      <c r="E25" s="478" t="s">
        <v>283</v>
      </c>
      <c r="F25" s="478" t="s">
        <v>284</v>
      </c>
    </row>
    <row r="26" spans="1:6" ht="13.5" thickBot="1">
      <c r="A26" s="477" t="s">
        <v>280</v>
      </c>
      <c r="B26" s="478" t="s">
        <v>285</v>
      </c>
      <c r="C26" s="476">
        <v>2</v>
      </c>
      <c r="D26" s="478" t="s">
        <v>286</v>
      </c>
      <c r="E26" s="478" t="s">
        <v>287</v>
      </c>
      <c r="F26" s="478" t="s">
        <v>288</v>
      </c>
    </row>
    <row r="27" spans="1:6" ht="13.5" thickBot="1">
      <c r="A27" s="477" t="s">
        <v>289</v>
      </c>
      <c r="B27" s="478" t="s">
        <v>290</v>
      </c>
      <c r="C27" s="476">
        <v>3</v>
      </c>
      <c r="D27" s="478" t="s">
        <v>291</v>
      </c>
      <c r="E27" s="478"/>
      <c r="F27" s="478"/>
    </row>
    <row r="28" spans="1:6" ht="26.25" thickBot="1">
      <c r="A28" s="477" t="s">
        <v>292</v>
      </c>
      <c r="B28" s="478" t="s">
        <v>293</v>
      </c>
      <c r="C28" s="476">
        <v>4</v>
      </c>
      <c r="D28" s="478" t="s">
        <v>294</v>
      </c>
      <c r="E28" s="478" t="s">
        <v>295</v>
      </c>
      <c r="F28" s="478"/>
    </row>
    <row r="29" spans="1:6" ht="26.25" thickBot="1">
      <c r="A29" s="477" t="s">
        <v>296</v>
      </c>
      <c r="B29" s="478" t="s">
        <v>297</v>
      </c>
      <c r="C29" s="476">
        <v>5</v>
      </c>
      <c r="D29" s="478" t="s">
        <v>298</v>
      </c>
      <c r="E29" s="478" t="s">
        <v>299</v>
      </c>
      <c r="F29" s="478" t="s">
        <v>300</v>
      </c>
    </row>
    <row r="30" spans="1:6" ht="26.25" thickBot="1">
      <c r="A30" s="477" t="s">
        <v>301</v>
      </c>
      <c r="B30" s="478" t="s">
        <v>302</v>
      </c>
      <c r="C30" s="476">
        <v>6</v>
      </c>
      <c r="D30" s="478" t="s">
        <v>303</v>
      </c>
      <c r="E30" s="478" t="s">
        <v>304</v>
      </c>
      <c r="F30" s="478" t="s">
        <v>300</v>
      </c>
    </row>
    <row r="31" spans="1:6" ht="13.5" thickBot="1">
      <c r="A31" s="477" t="s">
        <v>777</v>
      </c>
      <c r="B31" s="478" t="s">
        <v>778</v>
      </c>
      <c r="C31" s="476">
        <v>7</v>
      </c>
      <c r="D31" s="478"/>
      <c r="E31" s="478" t="s">
        <v>779</v>
      </c>
      <c r="F31" s="478" t="s">
        <v>300</v>
      </c>
    </row>
    <row r="33" spans="1:6" ht="12.75" customHeight="1">
      <c r="A33" s="633" t="s">
        <v>305</v>
      </c>
      <c r="B33" s="634"/>
      <c r="C33" s="634"/>
      <c r="D33" s="634"/>
      <c r="E33" s="634"/>
      <c r="F33" s="634"/>
    </row>
    <row r="34" ht="13.5" thickBot="1">
      <c r="A34" s="475"/>
    </row>
    <row r="35" spans="1:6" ht="13.5" customHeight="1" thickBot="1">
      <c r="A35" s="635" t="s">
        <v>243</v>
      </c>
      <c r="B35" s="635" t="s">
        <v>244</v>
      </c>
      <c r="C35" s="635" t="s">
        <v>103</v>
      </c>
      <c r="D35" s="641" t="s">
        <v>245</v>
      </c>
      <c r="E35" s="642"/>
      <c r="F35" s="643"/>
    </row>
    <row r="36" spans="1:6" ht="13.5" thickBot="1">
      <c r="A36" s="636"/>
      <c r="B36" s="636"/>
      <c r="C36" s="636"/>
      <c r="D36" s="476" t="s">
        <v>246</v>
      </c>
      <c r="E36" s="476" t="s">
        <v>247</v>
      </c>
      <c r="F36" s="476" t="s">
        <v>248</v>
      </c>
    </row>
    <row r="37" spans="1:6" ht="26.25" thickBot="1">
      <c r="A37" s="477" t="s">
        <v>306</v>
      </c>
      <c r="B37" s="478" t="s">
        <v>307</v>
      </c>
      <c r="C37" s="476">
        <v>1</v>
      </c>
      <c r="D37" s="478" t="s">
        <v>308</v>
      </c>
      <c r="E37" s="478" t="s">
        <v>309</v>
      </c>
      <c r="F37" s="478" t="s">
        <v>310</v>
      </c>
    </row>
    <row r="38" spans="1:6" ht="39" thickBot="1">
      <c r="A38" s="477" t="s">
        <v>306</v>
      </c>
      <c r="B38" s="478" t="s">
        <v>311</v>
      </c>
      <c r="C38" s="476">
        <v>2</v>
      </c>
      <c r="D38" s="478" t="s">
        <v>312</v>
      </c>
      <c r="E38" s="478" t="s">
        <v>313</v>
      </c>
      <c r="F38" s="478" t="s">
        <v>314</v>
      </c>
    </row>
    <row r="39" spans="1:6" ht="26.25" thickBot="1">
      <c r="A39" s="477" t="s">
        <v>306</v>
      </c>
      <c r="B39" s="478" t="s">
        <v>315</v>
      </c>
      <c r="C39" s="476">
        <v>3</v>
      </c>
      <c r="D39" s="478" t="s">
        <v>316</v>
      </c>
      <c r="E39" s="478" t="s">
        <v>317</v>
      </c>
      <c r="F39" s="478" t="s">
        <v>318</v>
      </c>
    </row>
    <row r="40" spans="1:6" ht="39" thickBot="1">
      <c r="A40" s="477" t="s">
        <v>319</v>
      </c>
      <c r="B40" s="478" t="s">
        <v>320</v>
      </c>
      <c r="C40" s="476">
        <v>4</v>
      </c>
      <c r="D40" s="478" t="s">
        <v>321</v>
      </c>
      <c r="E40" s="478" t="s">
        <v>322</v>
      </c>
      <c r="F40" s="478"/>
    </row>
    <row r="41" spans="1:6" ht="26.25" thickBot="1">
      <c r="A41" s="477" t="s">
        <v>323</v>
      </c>
      <c r="B41" s="478" t="s">
        <v>324</v>
      </c>
      <c r="C41" s="476">
        <v>5</v>
      </c>
      <c r="D41" s="478" t="s">
        <v>325</v>
      </c>
      <c r="E41" s="478" t="s">
        <v>326</v>
      </c>
      <c r="F41" s="478"/>
    </row>
    <row r="42" spans="1:6" ht="26.25" thickBot="1">
      <c r="A42" s="477" t="s">
        <v>327</v>
      </c>
      <c r="B42" s="478" t="s">
        <v>328</v>
      </c>
      <c r="C42" s="476">
        <v>6</v>
      </c>
      <c r="D42" s="478" t="s">
        <v>329</v>
      </c>
      <c r="E42" s="478" t="s">
        <v>330</v>
      </c>
      <c r="F42" s="478"/>
    </row>
    <row r="43" spans="1:6" ht="26.25" thickBot="1">
      <c r="A43" s="477" t="s">
        <v>331</v>
      </c>
      <c r="B43" s="478" t="s">
        <v>332</v>
      </c>
      <c r="C43" s="476">
        <v>7</v>
      </c>
      <c r="D43" s="478" t="s">
        <v>333</v>
      </c>
      <c r="E43" s="478"/>
      <c r="F43" s="478"/>
    </row>
    <row r="44" ht="15.75">
      <c r="A44" s="479"/>
    </row>
    <row r="46" spans="1:6" ht="12.75" customHeight="1">
      <c r="A46" s="633" t="s">
        <v>334</v>
      </c>
      <c r="B46" s="634"/>
      <c r="C46" s="634"/>
      <c r="D46" s="634"/>
      <c r="E46" s="634"/>
      <c r="F46" s="634"/>
    </row>
    <row r="47" ht="13.5" thickBot="1">
      <c r="A47" s="475"/>
    </row>
    <row r="48" spans="1:6" ht="13.5" customHeight="1" thickBot="1">
      <c r="A48" s="635" t="s">
        <v>243</v>
      </c>
      <c r="B48" s="635" t="s">
        <v>244</v>
      </c>
      <c r="C48" s="635" t="s">
        <v>103</v>
      </c>
      <c r="D48" s="641" t="s">
        <v>245</v>
      </c>
      <c r="E48" s="642"/>
      <c r="F48" s="643"/>
    </row>
    <row r="49" spans="1:6" ht="13.5" thickBot="1">
      <c r="A49" s="636"/>
      <c r="B49" s="636"/>
      <c r="C49" s="636"/>
      <c r="D49" s="476" t="s">
        <v>246</v>
      </c>
      <c r="E49" s="476" t="s">
        <v>247</v>
      </c>
      <c r="F49" s="476" t="s">
        <v>248</v>
      </c>
    </row>
    <row r="50" spans="1:6" ht="26.25" thickBot="1">
      <c r="A50" s="477" t="s">
        <v>249</v>
      </c>
      <c r="B50" s="478" t="s">
        <v>335</v>
      </c>
      <c r="C50" s="476">
        <v>1</v>
      </c>
      <c r="D50" s="478" t="s">
        <v>336</v>
      </c>
      <c r="E50" s="478" t="s">
        <v>337</v>
      </c>
      <c r="F50" s="478"/>
    </row>
    <row r="51" spans="1:6" ht="26.25" thickBot="1">
      <c r="A51" s="477" t="s">
        <v>258</v>
      </c>
      <c r="B51" s="478" t="s">
        <v>338</v>
      </c>
      <c r="C51" s="476">
        <v>2</v>
      </c>
      <c r="D51" s="478" t="s">
        <v>339</v>
      </c>
      <c r="E51" s="478" t="s">
        <v>340</v>
      </c>
      <c r="F51" s="478" t="s">
        <v>341</v>
      </c>
    </row>
    <row r="52" spans="1:6" ht="39" thickBot="1">
      <c r="A52" s="477" t="s">
        <v>342</v>
      </c>
      <c r="B52" s="478" t="s">
        <v>343</v>
      </c>
      <c r="C52" s="476">
        <v>3</v>
      </c>
      <c r="D52" s="478" t="s">
        <v>344</v>
      </c>
      <c r="E52" s="478" t="s">
        <v>345</v>
      </c>
      <c r="F52" s="478"/>
    </row>
    <row r="53" spans="1:6" ht="26.25" thickBot="1">
      <c r="A53" s="477" t="s">
        <v>346</v>
      </c>
      <c r="B53" s="478" t="s">
        <v>347</v>
      </c>
      <c r="C53" s="476">
        <v>4</v>
      </c>
      <c r="D53" s="478" t="s">
        <v>348</v>
      </c>
      <c r="E53" s="478" t="s">
        <v>349</v>
      </c>
      <c r="F53" s="478"/>
    </row>
    <row r="54" ht="15.75">
      <c r="A54" s="479"/>
    </row>
    <row r="56" spans="1:6" ht="12.75" customHeight="1">
      <c r="A56" s="633" t="s">
        <v>350</v>
      </c>
      <c r="B56" s="634"/>
      <c r="C56" s="634"/>
      <c r="D56" s="634"/>
      <c r="E56" s="634"/>
      <c r="F56" s="634"/>
    </row>
    <row r="57" ht="13.5" thickBot="1">
      <c r="A57" s="475"/>
    </row>
    <row r="58" spans="1:6" ht="13.5" customHeight="1" thickBot="1">
      <c r="A58" s="635" t="s">
        <v>243</v>
      </c>
      <c r="B58" s="635" t="s">
        <v>244</v>
      </c>
      <c r="C58" s="635" t="s">
        <v>103</v>
      </c>
      <c r="D58" s="641" t="s">
        <v>245</v>
      </c>
      <c r="E58" s="642"/>
      <c r="F58" s="643"/>
    </row>
    <row r="59" spans="1:6" ht="13.5" thickBot="1">
      <c r="A59" s="636"/>
      <c r="B59" s="636"/>
      <c r="C59" s="636"/>
      <c r="D59" s="476" t="s">
        <v>246</v>
      </c>
      <c r="E59" s="476" t="s">
        <v>247</v>
      </c>
      <c r="F59" s="476" t="s">
        <v>248</v>
      </c>
    </row>
    <row r="60" spans="1:6" ht="26.25" thickBot="1">
      <c r="A60" s="477" t="s">
        <v>351</v>
      </c>
      <c r="B60" s="478" t="s">
        <v>352</v>
      </c>
      <c r="C60" s="476">
        <v>1</v>
      </c>
      <c r="D60" s="478" t="s">
        <v>353</v>
      </c>
      <c r="E60" s="478" t="s">
        <v>354</v>
      </c>
      <c r="F60" s="478" t="s">
        <v>355</v>
      </c>
    </row>
    <row r="61" spans="1:6" ht="26.25" thickBot="1">
      <c r="A61" s="477" t="s">
        <v>351</v>
      </c>
      <c r="B61" s="478" t="s">
        <v>356</v>
      </c>
      <c r="C61" s="476">
        <v>2</v>
      </c>
      <c r="D61" s="478" t="s">
        <v>357</v>
      </c>
      <c r="E61" s="478" t="s">
        <v>358</v>
      </c>
      <c r="F61" s="478" t="s">
        <v>359</v>
      </c>
    </row>
    <row r="62" spans="1:6" ht="26.25" thickBot="1">
      <c r="A62" s="477" t="s">
        <v>351</v>
      </c>
      <c r="B62" s="478" t="s">
        <v>360</v>
      </c>
      <c r="C62" s="476">
        <v>3</v>
      </c>
      <c r="D62" s="478" t="s">
        <v>361</v>
      </c>
      <c r="E62" s="478" t="s">
        <v>362</v>
      </c>
      <c r="F62" s="478" t="s">
        <v>363</v>
      </c>
    </row>
    <row r="63" spans="1:6" ht="26.25" thickBot="1">
      <c r="A63" s="477" t="s">
        <v>364</v>
      </c>
      <c r="B63" s="478" t="s">
        <v>365</v>
      </c>
      <c r="C63" s="476">
        <v>4</v>
      </c>
      <c r="D63" s="478" t="s">
        <v>366</v>
      </c>
      <c r="E63" s="478" t="s">
        <v>367</v>
      </c>
      <c r="F63" s="478" t="s">
        <v>368</v>
      </c>
    </row>
    <row r="64" spans="1:6" ht="39" thickBot="1">
      <c r="A64" s="477" t="s">
        <v>369</v>
      </c>
      <c r="B64" s="478" t="s">
        <v>370</v>
      </c>
      <c r="C64" s="476">
        <v>5</v>
      </c>
      <c r="D64" s="478" t="s">
        <v>371</v>
      </c>
      <c r="E64" s="478" t="s">
        <v>372</v>
      </c>
      <c r="F64" s="478"/>
    </row>
    <row r="65" spans="1:6" ht="13.5" thickBot="1">
      <c r="A65" s="477" t="s">
        <v>373</v>
      </c>
      <c r="B65" s="478" t="s">
        <v>374</v>
      </c>
      <c r="C65" s="476">
        <v>6</v>
      </c>
      <c r="D65" s="478" t="s">
        <v>375</v>
      </c>
      <c r="E65" s="478" t="s">
        <v>376</v>
      </c>
      <c r="F65" s="478" t="s">
        <v>377</v>
      </c>
    </row>
    <row r="66" spans="1:6" ht="26.25" thickBot="1">
      <c r="A66" s="477" t="s">
        <v>378</v>
      </c>
      <c r="B66" s="478" t="s">
        <v>379</v>
      </c>
      <c r="C66" s="476">
        <v>7</v>
      </c>
      <c r="D66" s="478" t="s">
        <v>380</v>
      </c>
      <c r="E66" s="478" t="s">
        <v>381</v>
      </c>
      <c r="F66" s="478" t="s">
        <v>382</v>
      </c>
    </row>
    <row r="67" ht="15.75">
      <c r="A67" s="479"/>
    </row>
    <row r="69" spans="1:6" ht="12.75" customHeight="1">
      <c r="A69" s="633" t="s">
        <v>383</v>
      </c>
      <c r="B69" s="634"/>
      <c r="C69" s="634"/>
      <c r="D69" s="634"/>
      <c r="E69" s="634"/>
      <c r="F69" s="634"/>
    </row>
    <row r="70" ht="13.5" thickBot="1">
      <c r="A70" s="475"/>
    </row>
    <row r="71" spans="1:6" ht="13.5" customHeight="1" thickBot="1">
      <c r="A71" s="635" t="s">
        <v>243</v>
      </c>
      <c r="B71" s="635" t="s">
        <v>244</v>
      </c>
      <c r="C71" s="635" t="s">
        <v>103</v>
      </c>
      <c r="D71" s="641" t="s">
        <v>245</v>
      </c>
      <c r="E71" s="642"/>
      <c r="F71" s="643"/>
    </row>
    <row r="72" spans="1:6" ht="13.5" thickBot="1">
      <c r="A72" s="636"/>
      <c r="B72" s="636"/>
      <c r="C72" s="636"/>
      <c r="D72" s="476" t="s">
        <v>246</v>
      </c>
      <c r="E72" s="476" t="s">
        <v>247</v>
      </c>
      <c r="F72" s="476" t="s">
        <v>248</v>
      </c>
    </row>
    <row r="73" spans="1:6" ht="13.5" thickBot="1">
      <c r="A73" s="477" t="s">
        <v>384</v>
      </c>
      <c r="B73" s="478" t="s">
        <v>385</v>
      </c>
      <c r="C73" s="476">
        <v>1</v>
      </c>
      <c r="D73" s="478" t="s">
        <v>386</v>
      </c>
      <c r="E73" s="478" t="s">
        <v>387</v>
      </c>
      <c r="F73" s="478" t="s">
        <v>388</v>
      </c>
    </row>
    <row r="74" spans="1:6" ht="13.5" thickBot="1">
      <c r="A74" s="477" t="s">
        <v>389</v>
      </c>
      <c r="B74" s="478" t="s">
        <v>390</v>
      </c>
      <c r="C74" s="476">
        <v>2</v>
      </c>
      <c r="D74" s="478" t="s">
        <v>391</v>
      </c>
      <c r="E74" s="478" t="s">
        <v>392</v>
      </c>
      <c r="F74" s="478" t="s">
        <v>393</v>
      </c>
    </row>
    <row r="75" spans="1:6" ht="39" thickBot="1">
      <c r="A75" s="477" t="s">
        <v>394</v>
      </c>
      <c r="B75" s="478" t="s">
        <v>395</v>
      </c>
      <c r="C75" s="476">
        <v>3</v>
      </c>
      <c r="D75" s="478" t="s">
        <v>396</v>
      </c>
      <c r="E75" s="478" t="s">
        <v>397</v>
      </c>
      <c r="F75" s="478" t="s">
        <v>398</v>
      </c>
    </row>
    <row r="76" spans="1:6" ht="13.5" thickBot="1">
      <c r="A76" s="477" t="s">
        <v>399</v>
      </c>
      <c r="B76" s="478" t="s">
        <v>400</v>
      </c>
      <c r="C76" s="476">
        <v>4</v>
      </c>
      <c r="D76" s="478" t="s">
        <v>401</v>
      </c>
      <c r="E76" s="478" t="s">
        <v>402</v>
      </c>
      <c r="F76" s="478" t="s">
        <v>403</v>
      </c>
    </row>
    <row r="77" spans="1:6" ht="13.5" thickBot="1">
      <c r="A77" s="477" t="s">
        <v>404</v>
      </c>
      <c r="B77" s="478" t="s">
        <v>405</v>
      </c>
      <c r="C77" s="476">
        <v>5</v>
      </c>
      <c r="D77" s="478" t="s">
        <v>406</v>
      </c>
      <c r="E77" s="478" t="s">
        <v>407</v>
      </c>
      <c r="F77" s="478" t="s">
        <v>408</v>
      </c>
    </row>
    <row r="78" spans="1:6" ht="13.5" thickBot="1">
      <c r="A78" s="477" t="s">
        <v>409</v>
      </c>
      <c r="B78" s="478" t="s">
        <v>410</v>
      </c>
      <c r="C78" s="476">
        <v>6</v>
      </c>
      <c r="D78" s="478" t="s">
        <v>411</v>
      </c>
      <c r="E78" s="478" t="s">
        <v>412</v>
      </c>
      <c r="F78" s="478" t="s">
        <v>413</v>
      </c>
    </row>
    <row r="79" spans="1:6" ht="26.25" thickBot="1">
      <c r="A79" s="477" t="s">
        <v>414</v>
      </c>
      <c r="B79" s="478" t="s">
        <v>415</v>
      </c>
      <c r="C79" s="476">
        <v>7</v>
      </c>
      <c r="D79" s="478" t="s">
        <v>416</v>
      </c>
      <c r="E79" s="478" t="s">
        <v>417</v>
      </c>
      <c r="F79" s="478"/>
    </row>
    <row r="80" ht="15.75">
      <c r="A80" s="479"/>
    </row>
    <row r="82" spans="1:6" ht="12.75" customHeight="1">
      <c r="A82" s="633" t="s">
        <v>418</v>
      </c>
      <c r="B82" s="634"/>
      <c r="C82" s="634"/>
      <c r="D82" s="634"/>
      <c r="E82" s="634"/>
      <c r="F82" s="634"/>
    </row>
    <row r="83" ht="13.5" thickBot="1">
      <c r="A83" s="475"/>
    </row>
    <row r="84" spans="1:6" ht="13.5" customHeight="1" thickBot="1">
      <c r="A84" s="635" t="s">
        <v>243</v>
      </c>
      <c r="B84" s="635" t="s">
        <v>244</v>
      </c>
      <c r="C84" s="635" t="s">
        <v>103</v>
      </c>
      <c r="D84" s="641" t="s">
        <v>245</v>
      </c>
      <c r="E84" s="642"/>
      <c r="F84" s="643"/>
    </row>
    <row r="85" spans="1:6" ht="13.5" thickBot="1">
      <c r="A85" s="636"/>
      <c r="B85" s="636"/>
      <c r="C85" s="636"/>
      <c r="D85" s="476" t="s">
        <v>246</v>
      </c>
      <c r="E85" s="476" t="s">
        <v>247</v>
      </c>
      <c r="F85" s="476" t="s">
        <v>248</v>
      </c>
    </row>
    <row r="86" spans="1:6" ht="13.5" thickBot="1">
      <c r="A86" s="477" t="s">
        <v>419</v>
      </c>
      <c r="B86" s="478" t="s">
        <v>420</v>
      </c>
      <c r="C86" s="476">
        <v>1</v>
      </c>
      <c r="D86" s="478" t="s">
        <v>421</v>
      </c>
      <c r="E86" s="478" t="s">
        <v>422</v>
      </c>
      <c r="F86" s="478"/>
    </row>
    <row r="87" spans="1:6" ht="13.5" thickBot="1">
      <c r="A87" s="477" t="s">
        <v>423</v>
      </c>
      <c r="B87" s="478" t="s">
        <v>424</v>
      </c>
      <c r="C87" s="476">
        <v>2</v>
      </c>
      <c r="D87" s="478" t="s">
        <v>425</v>
      </c>
      <c r="E87" s="478" t="s">
        <v>426</v>
      </c>
      <c r="F87" s="478"/>
    </row>
    <row r="88" spans="1:6" ht="26.25" thickBot="1">
      <c r="A88" s="477" t="s">
        <v>423</v>
      </c>
      <c r="B88" s="478" t="s">
        <v>427</v>
      </c>
      <c r="C88" s="476">
        <v>3</v>
      </c>
      <c r="D88" s="478" t="s">
        <v>428</v>
      </c>
      <c r="E88" s="478" t="s">
        <v>429</v>
      </c>
      <c r="F88" s="478"/>
    </row>
    <row r="89" spans="1:6" ht="13.5" thickBot="1">
      <c r="A89" s="477" t="s">
        <v>430</v>
      </c>
      <c r="B89" s="478" t="s">
        <v>431</v>
      </c>
      <c r="C89" s="476">
        <v>4</v>
      </c>
      <c r="D89" s="478" t="s">
        <v>432</v>
      </c>
      <c r="E89" s="478" t="s">
        <v>433</v>
      </c>
      <c r="F89" s="478"/>
    </row>
    <row r="90" spans="1:6" ht="13.5" thickBot="1">
      <c r="A90" s="477" t="s">
        <v>434</v>
      </c>
      <c r="B90" s="478" t="s">
        <v>435</v>
      </c>
      <c r="C90" s="476">
        <v>5</v>
      </c>
      <c r="D90" s="478" t="s">
        <v>436</v>
      </c>
      <c r="E90" s="478"/>
      <c r="F90" s="478"/>
    </row>
    <row r="91" spans="1:6" ht="13.5" thickBot="1">
      <c r="A91" s="477" t="s">
        <v>780</v>
      </c>
      <c r="B91" s="478" t="s">
        <v>781</v>
      </c>
      <c r="C91" s="476">
        <v>6</v>
      </c>
      <c r="D91" s="478"/>
      <c r="E91" s="478" t="s">
        <v>782</v>
      </c>
      <c r="F91" s="478"/>
    </row>
    <row r="92" spans="1:6" ht="26.25" thickBot="1">
      <c r="A92" s="477" t="s">
        <v>783</v>
      </c>
      <c r="B92" s="478" t="s">
        <v>784</v>
      </c>
      <c r="C92" s="476">
        <v>7</v>
      </c>
      <c r="D92" s="478"/>
      <c r="E92" s="478" t="s">
        <v>785</v>
      </c>
      <c r="F92" s="478"/>
    </row>
    <row r="93" ht="12.75" customHeight="1"/>
    <row r="94" spans="1:6" ht="12.75" customHeight="1">
      <c r="A94" s="633" t="s">
        <v>437</v>
      </c>
      <c r="B94" s="634"/>
      <c r="C94" s="634"/>
      <c r="D94" s="634"/>
      <c r="E94" s="634"/>
      <c r="F94" s="634"/>
    </row>
    <row r="95" ht="13.5" customHeight="1" thickBot="1">
      <c r="A95" s="475"/>
    </row>
    <row r="96" spans="1:6" ht="13.5" customHeight="1" thickBot="1">
      <c r="A96" s="635" t="s">
        <v>243</v>
      </c>
      <c r="B96" s="635" t="s">
        <v>244</v>
      </c>
      <c r="C96" s="635" t="s">
        <v>103</v>
      </c>
      <c r="D96" s="641" t="s">
        <v>245</v>
      </c>
      <c r="E96" s="642"/>
      <c r="F96" s="643"/>
    </row>
    <row r="97" spans="1:6" ht="13.5" thickBot="1">
      <c r="A97" s="636"/>
      <c r="B97" s="636"/>
      <c r="C97" s="636"/>
      <c r="D97" s="476" t="s">
        <v>246</v>
      </c>
      <c r="E97" s="476" t="s">
        <v>247</v>
      </c>
      <c r="F97" s="476" t="s">
        <v>248</v>
      </c>
    </row>
    <row r="98" spans="1:6" ht="13.5" thickBot="1">
      <c r="A98" s="477" t="s">
        <v>438</v>
      </c>
      <c r="B98" s="478" t="s">
        <v>439</v>
      </c>
      <c r="C98" s="476">
        <v>1</v>
      </c>
      <c r="D98" s="478" t="s">
        <v>440</v>
      </c>
      <c r="E98" s="478" t="s">
        <v>441</v>
      </c>
      <c r="F98" s="478"/>
    </row>
    <row r="99" spans="1:6" ht="13.5" thickBot="1">
      <c r="A99" s="477" t="s">
        <v>442</v>
      </c>
      <c r="B99" s="478" t="s">
        <v>443</v>
      </c>
      <c r="C99" s="476">
        <v>2</v>
      </c>
      <c r="D99" s="478"/>
      <c r="E99" s="478" t="s">
        <v>444</v>
      </c>
      <c r="F99" s="478"/>
    </row>
    <row r="100" spans="1:6" ht="13.5" thickBot="1">
      <c r="A100" s="477" t="s">
        <v>445</v>
      </c>
      <c r="B100" s="478" t="s">
        <v>446</v>
      </c>
      <c r="C100" s="476">
        <v>3</v>
      </c>
      <c r="D100" s="478" t="s">
        <v>447</v>
      </c>
      <c r="E100" s="478" t="s">
        <v>448</v>
      </c>
      <c r="F100" s="478"/>
    </row>
    <row r="101" spans="1:6" ht="26.25" thickBot="1">
      <c r="A101" s="477" t="s">
        <v>449</v>
      </c>
      <c r="B101" s="478" t="s">
        <v>450</v>
      </c>
      <c r="C101" s="476">
        <v>4</v>
      </c>
      <c r="D101" s="478" t="s">
        <v>451</v>
      </c>
      <c r="E101" s="478" t="s">
        <v>452</v>
      </c>
      <c r="F101" s="478"/>
    </row>
    <row r="102" spans="1:6" ht="26.25" thickBot="1">
      <c r="A102" s="477" t="s">
        <v>453</v>
      </c>
      <c r="B102" s="478" t="s">
        <v>454</v>
      </c>
      <c r="C102" s="476">
        <v>5</v>
      </c>
      <c r="D102" s="478" t="s">
        <v>455</v>
      </c>
      <c r="E102" s="478" t="s">
        <v>456</v>
      </c>
      <c r="F102" s="478"/>
    </row>
    <row r="103" spans="1:6" ht="13.5" thickBot="1">
      <c r="A103" s="477" t="s">
        <v>453</v>
      </c>
      <c r="B103" s="478" t="s">
        <v>457</v>
      </c>
      <c r="C103" s="476">
        <v>6</v>
      </c>
      <c r="D103" s="478" t="s">
        <v>458</v>
      </c>
      <c r="E103" s="478" t="s">
        <v>459</v>
      </c>
      <c r="F103" s="478"/>
    </row>
    <row r="104" spans="1:6" ht="13.5" thickBot="1">
      <c r="A104" s="477" t="s">
        <v>453</v>
      </c>
      <c r="B104" s="478" t="s">
        <v>460</v>
      </c>
      <c r="C104" s="476">
        <v>7</v>
      </c>
      <c r="D104" s="478" t="s">
        <v>461</v>
      </c>
      <c r="E104" s="478" t="s">
        <v>462</v>
      </c>
      <c r="F104" s="478"/>
    </row>
    <row r="105" spans="1:6" ht="26.25" thickBot="1">
      <c r="A105" s="477" t="s">
        <v>453</v>
      </c>
      <c r="B105" s="478" t="s">
        <v>463</v>
      </c>
      <c r="C105" s="476">
        <v>8</v>
      </c>
      <c r="D105" s="478" t="s">
        <v>464</v>
      </c>
      <c r="E105" s="478" t="s">
        <v>465</v>
      </c>
      <c r="F105" s="478"/>
    </row>
    <row r="106" spans="1:6" ht="13.5" thickBot="1">
      <c r="A106" s="477" t="s">
        <v>466</v>
      </c>
      <c r="B106" s="478" t="s">
        <v>467</v>
      </c>
      <c r="C106" s="476">
        <v>9</v>
      </c>
      <c r="D106" s="478" t="s">
        <v>468</v>
      </c>
      <c r="E106" s="478" t="s">
        <v>469</v>
      </c>
      <c r="F106" s="478"/>
    </row>
    <row r="107" spans="1:6" ht="26.25" thickBot="1">
      <c r="A107" s="477" t="s">
        <v>470</v>
      </c>
      <c r="B107" s="478" t="s">
        <v>471</v>
      </c>
      <c r="C107" s="476">
        <v>10</v>
      </c>
      <c r="D107" s="478" t="s">
        <v>472</v>
      </c>
      <c r="E107" s="478" t="s">
        <v>473</v>
      </c>
      <c r="F107" s="478"/>
    </row>
    <row r="108" spans="1:6" ht="26.25" thickBot="1">
      <c r="A108" s="477" t="s">
        <v>474</v>
      </c>
      <c r="B108" s="478" t="s">
        <v>475</v>
      </c>
      <c r="C108" s="476">
        <v>11</v>
      </c>
      <c r="D108" s="478" t="s">
        <v>476</v>
      </c>
      <c r="E108" s="480"/>
      <c r="F108" s="478"/>
    </row>
    <row r="109" ht="15.75">
      <c r="A109" s="479"/>
    </row>
  </sheetData>
  <sheetProtection/>
  <mergeCells count="43">
    <mergeCell ref="C96:C97"/>
    <mergeCell ref="D96:F96"/>
    <mergeCell ref="A82:F82"/>
    <mergeCell ref="A84:A85"/>
    <mergeCell ref="A94:F94"/>
    <mergeCell ref="A96:A97"/>
    <mergeCell ref="B96:B97"/>
    <mergeCell ref="B35:B36"/>
    <mergeCell ref="C35:C36"/>
    <mergeCell ref="D35:F35"/>
    <mergeCell ref="A69:F69"/>
    <mergeCell ref="A71:A72"/>
    <mergeCell ref="B71:B72"/>
    <mergeCell ref="C71:C72"/>
    <mergeCell ref="B58:B59"/>
    <mergeCell ref="C58:C59"/>
    <mergeCell ref="D58:F58"/>
    <mergeCell ref="B48:B49"/>
    <mergeCell ref="C48:C49"/>
    <mergeCell ref="B84:B85"/>
    <mergeCell ref="C84:C85"/>
    <mergeCell ref="D84:F84"/>
    <mergeCell ref="D48:F48"/>
    <mergeCell ref="D23:F23"/>
    <mergeCell ref="A9:A10"/>
    <mergeCell ref="D71:F71"/>
    <mergeCell ref="A56:F56"/>
    <mergeCell ref="A58:A59"/>
    <mergeCell ref="B9:B10"/>
    <mergeCell ref="C9:C10"/>
    <mergeCell ref="D9:F9"/>
    <mergeCell ref="A46:F46"/>
    <mergeCell ref="A48:A49"/>
    <mergeCell ref="A33:F33"/>
    <mergeCell ref="A35:A36"/>
    <mergeCell ref="A1:F1"/>
    <mergeCell ref="A2:F2"/>
    <mergeCell ref="A4:F4"/>
    <mergeCell ref="A7:F7"/>
    <mergeCell ref="A21:F21"/>
    <mergeCell ref="A23:A24"/>
    <mergeCell ref="B23:B24"/>
    <mergeCell ref="C23:C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0.25390625" style="0" customWidth="1"/>
    <col min="2" max="2" width="95.75390625" style="0" bestFit="1" customWidth="1"/>
  </cols>
  <sheetData>
    <row r="1" spans="1:2" ht="30.75" thickBot="1">
      <c r="A1" s="137" t="s">
        <v>93</v>
      </c>
      <c r="B1" s="138" t="str">
        <f>CONCATENATE(B4,"-М",B7,B17,B2)</f>
        <v>ННІХТІ-М522.з</v>
      </c>
    </row>
    <row r="2" spans="1:2" ht="24" thickBot="1">
      <c r="A2" s="139" t="s">
        <v>94</v>
      </c>
      <c r="B2" s="140" t="s">
        <v>794</v>
      </c>
    </row>
    <row r="3" spans="1:2" ht="24" thickBot="1">
      <c r="A3" s="141" t="s">
        <v>134</v>
      </c>
      <c r="B3" s="584" t="s">
        <v>809</v>
      </c>
    </row>
    <row r="4" spans="1:2" ht="24" thickBot="1">
      <c r="A4" s="141" t="s">
        <v>477</v>
      </c>
      <c r="B4" s="585" t="s">
        <v>810</v>
      </c>
    </row>
    <row r="5" spans="1:2" ht="23.25">
      <c r="A5" s="438"/>
      <c r="B5" s="586"/>
    </row>
    <row r="6" spans="1:4" ht="24" thickBot="1">
      <c r="A6" s="439"/>
      <c r="B6" s="587"/>
      <c r="D6" s="146"/>
    </row>
    <row r="7" spans="1:4" ht="23.25">
      <c r="A7" s="481" t="s">
        <v>478</v>
      </c>
      <c r="B7" s="588" t="s">
        <v>811</v>
      </c>
      <c r="D7" s="146"/>
    </row>
    <row r="8" spans="1:4" ht="19.5" customHeight="1" thickBot="1">
      <c r="A8" s="482" t="s">
        <v>244</v>
      </c>
      <c r="B8" s="587" t="s">
        <v>324</v>
      </c>
      <c r="D8" s="146"/>
    </row>
    <row r="9" spans="1:4" ht="23.25">
      <c r="A9" s="155" t="s">
        <v>97</v>
      </c>
      <c r="B9" s="589" t="s">
        <v>812</v>
      </c>
      <c r="D9" s="146"/>
    </row>
    <row r="10" spans="1:4" ht="24" thickBot="1">
      <c r="A10" s="156" t="s">
        <v>98</v>
      </c>
      <c r="B10" s="587" t="s">
        <v>813</v>
      </c>
      <c r="D10" s="146"/>
    </row>
    <row r="11" spans="1:2" ht="23.25">
      <c r="A11" s="154" t="s">
        <v>123</v>
      </c>
      <c r="B11" s="589" t="s">
        <v>814</v>
      </c>
    </row>
    <row r="12" spans="1:2" ht="24" thickBot="1">
      <c r="A12" s="142" t="s">
        <v>112</v>
      </c>
      <c r="B12" s="590" t="s">
        <v>815</v>
      </c>
    </row>
    <row r="13" spans="1:2" ht="12" customHeight="1" thickBot="1">
      <c r="A13" s="432"/>
      <c r="B13" s="591"/>
    </row>
    <row r="14" spans="1:2" ht="9.75" customHeight="1" thickBot="1">
      <c r="A14" s="417"/>
      <c r="B14" s="592"/>
    </row>
    <row r="15" spans="1:6" ht="24" thickBot="1">
      <c r="A15" s="371" t="s">
        <v>113</v>
      </c>
      <c r="B15" s="593" t="s">
        <v>128</v>
      </c>
      <c r="E15" s="146"/>
      <c r="F15" s="146"/>
    </row>
    <row r="16" spans="1:2" ht="51.75" customHeight="1" thickBot="1">
      <c r="A16" s="372" t="s">
        <v>99</v>
      </c>
      <c r="B16" s="594" t="s">
        <v>816</v>
      </c>
    </row>
    <row r="17" spans="1:2" ht="24" thickBot="1">
      <c r="A17" s="158" t="s">
        <v>479</v>
      </c>
      <c r="B17" s="595" t="s">
        <v>851</v>
      </c>
    </row>
    <row r="18" spans="1:2" ht="18.75" customHeight="1" thickBot="1">
      <c r="A18" s="157"/>
      <c r="B18" s="143"/>
    </row>
    <row r="19" spans="1:2" ht="24" thickBot="1">
      <c r="A19" s="159" t="s">
        <v>95</v>
      </c>
      <c r="B19" s="596" t="s">
        <v>817</v>
      </c>
    </row>
    <row r="20" spans="1:2" s="145" customFormat="1" ht="23.25">
      <c r="A20" s="144"/>
      <c r="B20" s="177"/>
    </row>
    <row r="21" spans="1:2" ht="12.75">
      <c r="A21" s="289" t="s">
        <v>127</v>
      </c>
      <c r="B21" s="178" t="s">
        <v>751</v>
      </c>
    </row>
    <row r="22" spans="1:6" ht="20.25">
      <c r="A22" s="340" t="s">
        <v>808</v>
      </c>
      <c r="B22" s="472">
        <v>1.4</v>
      </c>
      <c r="C22" s="440">
        <v>1.4</v>
      </c>
      <c r="D22" s="440">
        <v>1.9</v>
      </c>
      <c r="E22" s="145"/>
      <c r="F22" s="145"/>
    </row>
    <row r="23" spans="3:6" ht="12.75">
      <c r="C23" s="440"/>
      <c r="D23" s="440"/>
      <c r="E23" s="145"/>
      <c r="F23" s="145"/>
    </row>
    <row r="24" spans="3:6" ht="12.75">
      <c r="C24" s="440"/>
      <c r="D24" s="440"/>
      <c r="E24" s="145"/>
      <c r="F24" s="145"/>
    </row>
  </sheetData>
  <sheetProtection password="CC75" sheet="1"/>
  <protectedRanges>
    <protectedRange sqref="B2 B17" name="данні для навчаних планів_1"/>
    <protectedRange sqref="B4 B6" name="данні для навчаних планів_1_2_2"/>
    <protectedRange sqref="B12:B13 B9:B10" name="данні для навчаних планів_1_3_2"/>
    <protectedRange sqref="B8" name="данні для навчаних планів_1_2_2_1_1_2"/>
  </protectedRanges>
  <printOptions/>
  <pageMargins left="0.75" right="0.75" top="1" bottom="1" header="0.5" footer="0.5"/>
  <pageSetup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2"/>
  <sheetViews>
    <sheetView showZeros="0" view="pageBreakPreview" zoomScale="70" zoomScaleNormal="50" zoomScaleSheetLayoutView="70" zoomScalePageLayoutView="0" workbookViewId="0" topLeftCell="A28">
      <selection activeCell="B12" sqref="B12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0" customWidth="1"/>
    <col min="15" max="16" width="4.375" style="38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4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5" width="5.375" style="1" customWidth="1"/>
    <col min="46" max="48" width="4.375" style="1" customWidth="1"/>
    <col min="49" max="50" width="4.875" style="1" customWidth="1"/>
    <col min="51" max="52" width="4.375" style="1" customWidth="1"/>
    <col min="53" max="53" width="5.875" style="1" customWidth="1"/>
    <col min="54" max="54" width="19.375" style="1" customWidth="1"/>
    <col min="55" max="62" width="3.375" style="1" customWidth="1"/>
    <col min="63" max="16384" width="10.125" style="1" customWidth="1"/>
  </cols>
  <sheetData>
    <row r="1" spans="1:53" ht="15.75">
      <c r="A1" s="179"/>
      <c r="B1" s="339" t="str">
        <f>CONCATENATE('Основні дані'!A22,"_(",'Основні дані'!B22,")")</f>
        <v>Форма Моп3-21_(1,4)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  <c r="N1" s="180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3"/>
      <c r="AC1" s="183"/>
      <c r="AD1" s="183"/>
      <c r="AE1" s="183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84"/>
      <c r="AR1" s="185"/>
      <c r="AS1" s="662" t="str">
        <f>'Основні дані'!B1</f>
        <v>ННІХТІ-М522.з</v>
      </c>
      <c r="AT1" s="662"/>
      <c r="AU1" s="662"/>
      <c r="AV1" s="662"/>
      <c r="AW1" s="662"/>
      <c r="AX1" s="662"/>
      <c r="AY1" s="662"/>
      <c r="AZ1" s="662"/>
      <c r="BA1" s="185"/>
    </row>
    <row r="2" spans="1:53" ht="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80"/>
      <c r="O2" s="181"/>
      <c r="P2" s="181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  <c r="AC2" s="183"/>
      <c r="AD2" s="183"/>
      <c r="AE2" s="183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211"/>
      <c r="AX2" s="211"/>
      <c r="AY2" s="211"/>
      <c r="AZ2" s="211"/>
      <c r="BA2" s="179"/>
    </row>
    <row r="3" spans="1:57" s="243" customFormat="1" ht="22.5" customHeight="1">
      <c r="A3" s="736" t="s">
        <v>104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736"/>
      <c r="AJ3" s="736"/>
      <c r="AK3" s="736"/>
      <c r="AL3" s="736"/>
      <c r="AM3" s="736"/>
      <c r="AN3" s="736"/>
      <c r="AO3" s="736"/>
      <c r="AP3" s="736"/>
      <c r="AQ3" s="736"/>
      <c r="AR3" s="736"/>
      <c r="AS3" s="736"/>
      <c r="AT3" s="736"/>
      <c r="AU3" s="736"/>
      <c r="AV3" s="736"/>
      <c r="AW3" s="736"/>
      <c r="AX3" s="736"/>
      <c r="AY3" s="736"/>
      <c r="AZ3" s="736"/>
      <c r="BA3" s="736"/>
      <c r="BB3" s="235"/>
      <c r="BC3" s="235"/>
      <c r="BD3" s="235"/>
      <c r="BE3" s="235"/>
    </row>
    <row r="4" spans="1:66" s="245" customFormat="1" ht="31.5" customHeight="1">
      <c r="A4" s="737" t="s">
        <v>30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</row>
    <row r="5" spans="1:62" s="243" customFormat="1" ht="43.5" customHeight="1">
      <c r="A5" s="738" t="s">
        <v>22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8"/>
      <c r="AS5" s="738"/>
      <c r="AT5" s="738"/>
      <c r="AU5" s="738"/>
      <c r="AV5" s="738"/>
      <c r="AW5" s="738"/>
      <c r="AX5" s="738"/>
      <c r="AY5" s="738"/>
      <c r="AZ5" s="738"/>
      <c r="BA5" s="738"/>
      <c r="BB5" s="246"/>
      <c r="BC5" s="246"/>
      <c r="BD5" s="246"/>
      <c r="BE5" s="246"/>
      <c r="BF5" s="246"/>
      <c r="BG5" s="246"/>
      <c r="BH5" s="246"/>
      <c r="BI5" s="246"/>
      <c r="BJ5" s="246"/>
    </row>
    <row r="6" spans="2:53" s="247" customFormat="1" ht="28.5" customHeight="1">
      <c r="B6" s="226" t="s">
        <v>3</v>
      </c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398"/>
      <c r="R6" s="398"/>
      <c r="S6" s="398"/>
      <c r="T6" s="742" t="s">
        <v>752</v>
      </c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399"/>
      <c r="AK6" s="399"/>
      <c r="AL6" s="399"/>
      <c r="AM6" s="399"/>
      <c r="AN6" s="399"/>
      <c r="AO6" s="399"/>
      <c r="AP6" s="399"/>
      <c r="AQ6" s="399"/>
      <c r="AR6" s="227"/>
      <c r="AS6" s="227"/>
      <c r="AT6" s="227"/>
      <c r="AU6" s="227"/>
      <c r="AV6" s="227"/>
      <c r="AW6" s="227"/>
      <c r="AX6" s="227"/>
      <c r="AY6" s="227"/>
      <c r="AZ6" s="227"/>
      <c r="BA6" s="227"/>
    </row>
    <row r="7" spans="2:53" s="247" customFormat="1" ht="25.5" customHeight="1">
      <c r="B7" s="226"/>
      <c r="C7" s="227"/>
      <c r="D7" s="228"/>
      <c r="E7" s="228"/>
      <c r="F7" s="228"/>
      <c r="G7" s="228"/>
      <c r="H7" s="228"/>
      <c r="I7" s="228"/>
      <c r="J7" s="228"/>
      <c r="K7" s="228"/>
      <c r="L7" s="672" t="str">
        <f>'Основні дані'!B8</f>
        <v>Технології жирів, продуктів бродіння і виноробства</v>
      </c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3"/>
      <c r="AN7" s="673"/>
      <c r="AO7" s="673"/>
      <c r="AP7" s="673"/>
      <c r="AQ7" s="673"/>
      <c r="AR7" s="673"/>
      <c r="AS7" s="227"/>
      <c r="AT7" s="227"/>
      <c r="AU7" s="227"/>
      <c r="AV7" s="227"/>
      <c r="AW7" s="227"/>
      <c r="AX7" s="227"/>
      <c r="AY7" s="227"/>
      <c r="AZ7" s="227"/>
      <c r="BA7" s="227"/>
    </row>
    <row r="8" spans="1:59" s="247" customFormat="1" ht="34.5" customHeight="1">
      <c r="A8" s="400"/>
      <c r="B8" s="229" t="s">
        <v>31</v>
      </c>
      <c r="C8" s="230"/>
      <c r="D8" s="230"/>
      <c r="E8" s="230"/>
      <c r="F8" s="230"/>
      <c r="G8" s="230"/>
      <c r="H8" s="227"/>
      <c r="I8" s="230"/>
      <c r="J8" s="391" t="s">
        <v>37</v>
      </c>
      <c r="L8" s="230"/>
      <c r="N8" s="743" t="str">
        <f>'Основні дані'!B15</f>
        <v>другого (магістерського) рівня</v>
      </c>
      <c r="O8" s="744"/>
      <c r="P8" s="744"/>
      <c r="Q8" s="744"/>
      <c r="R8" s="744"/>
      <c r="S8" s="744"/>
      <c r="T8" s="744"/>
      <c r="U8" s="744"/>
      <c r="V8" s="744"/>
      <c r="W8" s="744"/>
      <c r="X8" s="647" t="s">
        <v>126</v>
      </c>
      <c r="Y8" s="647"/>
      <c r="Z8" s="647"/>
      <c r="AA8" s="647"/>
      <c r="AB8" s="647"/>
      <c r="AC8" s="675" t="str">
        <f>'Основні дані'!B9</f>
        <v>18</v>
      </c>
      <c r="AD8" s="675"/>
      <c r="AE8" s="745" t="str">
        <f>'Основні дані'!B10</f>
        <v>Виробництво та технології</v>
      </c>
      <c r="AF8" s="745"/>
      <c r="AG8" s="745"/>
      <c r="AH8" s="745"/>
      <c r="AI8" s="745"/>
      <c r="AJ8" s="745"/>
      <c r="AK8" s="745"/>
      <c r="AL8" s="745"/>
      <c r="AM8" s="745"/>
      <c r="AN8" s="745"/>
      <c r="AO8" s="745"/>
      <c r="AP8" s="745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F8" s="248"/>
      <c r="BG8" s="248"/>
    </row>
    <row r="9" spans="2:59" s="247" customFormat="1" ht="18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9"/>
      <c r="N9" s="402"/>
      <c r="O9" s="403"/>
      <c r="P9" s="404" t="s">
        <v>121</v>
      </c>
      <c r="Q9" s="227"/>
      <c r="R9" s="227"/>
      <c r="S9" s="227"/>
      <c r="T9" s="404"/>
      <c r="U9" s="404"/>
      <c r="V9" s="404"/>
      <c r="W9" s="404"/>
      <c r="X9" s="404"/>
      <c r="Y9" s="404"/>
      <c r="Z9" s="404"/>
      <c r="AA9" s="404"/>
      <c r="AB9" s="227"/>
      <c r="AC9" s="227"/>
      <c r="AD9" s="404" t="s">
        <v>38</v>
      </c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405"/>
      <c r="AX9" s="405"/>
      <c r="AY9" s="405"/>
      <c r="AZ9" s="405"/>
      <c r="BA9" s="227"/>
      <c r="BF9" s="248"/>
      <c r="BG9" s="248"/>
    </row>
    <row r="10" spans="2:59" s="247" customFormat="1" ht="73.5" customHeight="1">
      <c r="B10" s="231" t="s">
        <v>21</v>
      </c>
      <c r="C10" s="232"/>
      <c r="D10" s="232"/>
      <c r="E10" s="232"/>
      <c r="F10" s="749" t="s">
        <v>480</v>
      </c>
      <c r="G10" s="749"/>
      <c r="H10" s="749"/>
      <c r="I10" s="749"/>
      <c r="J10" s="749"/>
      <c r="K10" s="749"/>
      <c r="L10" s="749"/>
      <c r="M10" s="232"/>
      <c r="N10" s="391" t="s">
        <v>122</v>
      </c>
      <c r="O10" s="230"/>
      <c r="P10" s="230"/>
      <c r="Q10" s="227"/>
      <c r="R10" s="392"/>
      <c r="S10" s="393"/>
      <c r="T10" s="393"/>
      <c r="U10" s="393"/>
      <c r="V10" s="234"/>
      <c r="W10" s="234"/>
      <c r="X10" s="233" t="s">
        <v>29</v>
      </c>
      <c r="Y10" s="675" t="str">
        <f>'Основні дані'!B11</f>
        <v>181</v>
      </c>
      <c r="Z10" s="735"/>
      <c r="AA10" s="735"/>
      <c r="AB10" s="735"/>
      <c r="AC10" s="745" t="str">
        <f>'Основні дані'!B12</f>
        <v>Харчові технології</v>
      </c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227"/>
      <c r="AP10" s="741" t="s">
        <v>129</v>
      </c>
      <c r="AQ10" s="741"/>
      <c r="AR10" s="741"/>
      <c r="AS10" s="741"/>
      <c r="AT10" s="741"/>
      <c r="AU10" s="739" t="str">
        <f>'Основні дані'!B16</f>
        <v>магістр з харчових технологій</v>
      </c>
      <c r="AV10" s="740"/>
      <c r="AW10" s="740"/>
      <c r="AX10" s="740"/>
      <c r="AY10" s="740"/>
      <c r="AZ10" s="740"/>
      <c r="BA10" s="740"/>
      <c r="BF10" s="249"/>
      <c r="BG10" s="249"/>
    </row>
    <row r="11" spans="2:59" s="247" customFormat="1" ht="35.25" customHeight="1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33"/>
      <c r="M11" s="233"/>
      <c r="N11" s="391"/>
      <c r="O11" s="230"/>
      <c r="P11" s="230"/>
      <c r="Q11" s="227"/>
      <c r="R11" s="392"/>
      <c r="S11" s="393"/>
      <c r="T11" s="406"/>
      <c r="U11" s="407"/>
      <c r="V11" s="407"/>
      <c r="W11" s="407"/>
      <c r="X11" s="233"/>
      <c r="Y11" s="757">
        <f>'Основні дані'!B13</f>
        <v>0</v>
      </c>
      <c r="Z11" s="758"/>
      <c r="AA11" s="758"/>
      <c r="AB11" s="758"/>
      <c r="AC11" s="759">
        <f>'Основні дані'!B14</f>
        <v>0</v>
      </c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408"/>
      <c r="AP11" s="391" t="s">
        <v>39</v>
      </c>
      <c r="AQ11" s="227"/>
      <c r="AR11" s="227"/>
      <c r="AS11" s="227"/>
      <c r="AT11" s="227"/>
      <c r="AU11" s="409"/>
      <c r="AV11" s="410" t="str">
        <f>IF('Основні дані'!B22=1.9,"1рік 9 місяців","1 рік 4 місяці")</f>
        <v>1 рік 4 місяці</v>
      </c>
      <c r="AW11" s="411"/>
      <c r="AX11" s="409"/>
      <c r="AY11" s="409"/>
      <c r="AZ11" s="409"/>
      <c r="BA11" s="409"/>
      <c r="BF11" s="250"/>
      <c r="BG11" s="250"/>
    </row>
    <row r="12" spans="2:59" s="247" customFormat="1" ht="30" customHeight="1">
      <c r="B12" s="234" t="s">
        <v>853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391"/>
      <c r="O12" s="412"/>
      <c r="P12" s="412"/>
      <c r="Q12" s="227"/>
      <c r="R12" s="412"/>
      <c r="S12" s="227"/>
      <c r="T12" s="227"/>
      <c r="U12" s="227"/>
      <c r="V12" s="413"/>
      <c r="W12" s="227"/>
      <c r="X12" s="233"/>
      <c r="Y12" s="414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391" t="s">
        <v>40</v>
      </c>
      <c r="AQ12" s="227"/>
      <c r="AR12" s="227"/>
      <c r="AS12" s="415" t="s">
        <v>135</v>
      </c>
      <c r="AT12" s="415"/>
      <c r="AU12" s="415"/>
      <c r="AV12" s="415"/>
      <c r="AW12" s="415"/>
      <c r="AX12" s="415"/>
      <c r="AY12" s="415"/>
      <c r="AZ12" s="415"/>
      <c r="BA12" s="415"/>
      <c r="BB12" s="250"/>
      <c r="BF12" s="250"/>
      <c r="BG12" s="250"/>
    </row>
    <row r="13" spans="2:59" s="247" customFormat="1" ht="21" customHeight="1" thickBot="1">
      <c r="B13" s="234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405"/>
      <c r="O13" s="391" t="s">
        <v>7</v>
      </c>
      <c r="P13" s="227"/>
      <c r="Q13" s="227"/>
      <c r="R13" s="227"/>
      <c r="S13" s="227"/>
      <c r="T13" s="416"/>
      <c r="U13" s="675" t="s">
        <v>795</v>
      </c>
      <c r="V13" s="676"/>
      <c r="W13" s="405"/>
      <c r="X13" s="413"/>
      <c r="Y13" s="414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405"/>
      <c r="AX13" s="405"/>
      <c r="AY13" s="405"/>
      <c r="AZ13" s="405"/>
      <c r="BA13" s="405"/>
      <c r="BB13" s="250"/>
      <c r="BF13" s="250"/>
      <c r="BG13" s="250"/>
    </row>
    <row r="14" spans="1:63" ht="21" customHeight="1">
      <c r="A14" s="247"/>
      <c r="B14" s="234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405"/>
      <c r="O14" s="229"/>
      <c r="P14" s="398"/>
      <c r="Q14" s="412"/>
      <c r="R14" s="412"/>
      <c r="S14" s="412"/>
      <c r="T14" s="412"/>
      <c r="U14" s="227"/>
      <c r="V14" s="227"/>
      <c r="W14" s="227"/>
      <c r="X14" s="413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34"/>
      <c r="BB14" s="321"/>
      <c r="BC14" s="322"/>
      <c r="BD14" s="322"/>
      <c r="BE14" s="322"/>
      <c r="BF14" s="323"/>
      <c r="BG14" s="323"/>
      <c r="BH14" s="324"/>
      <c r="BI14" s="324"/>
      <c r="BJ14" s="324"/>
      <c r="BK14" s="325"/>
    </row>
    <row r="15" spans="1:63" ht="21" thickBot="1">
      <c r="A15" s="750" t="s">
        <v>23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750"/>
      <c r="AK15" s="750"/>
      <c r="AL15" s="750"/>
      <c r="AM15" s="750"/>
      <c r="AN15" s="750"/>
      <c r="AO15" s="750"/>
      <c r="AP15" s="750"/>
      <c r="AQ15" s="750"/>
      <c r="AR15" s="750"/>
      <c r="AS15" s="750"/>
      <c r="AT15" s="750"/>
      <c r="AU15" s="750"/>
      <c r="AV15" s="750"/>
      <c r="AW15" s="750"/>
      <c r="AX15" s="190"/>
      <c r="AY15" s="179"/>
      <c r="AZ15" s="179"/>
      <c r="BA15" s="179"/>
      <c r="BB15" s="326"/>
      <c r="BC15" s="179"/>
      <c r="BD15" s="179"/>
      <c r="BE15" s="179"/>
      <c r="BF15" s="179"/>
      <c r="BG15" s="179"/>
      <c r="BH15" s="179"/>
      <c r="BI15" s="179"/>
      <c r="BJ15" s="179"/>
      <c r="BK15" s="327"/>
    </row>
    <row r="16" spans="1:63" ht="17.25" customHeight="1" thickBot="1">
      <c r="A16" s="179"/>
      <c r="B16" s="179"/>
      <c r="C16" s="179"/>
      <c r="D16" s="179"/>
      <c r="E16" s="179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192"/>
      <c r="Q16" s="186"/>
      <c r="R16" s="186"/>
      <c r="S16" s="186"/>
      <c r="T16" s="186"/>
      <c r="U16" s="188"/>
      <c r="V16" s="188"/>
      <c r="W16" s="188"/>
      <c r="X16" s="188"/>
      <c r="Y16" s="182"/>
      <c r="Z16" s="182"/>
      <c r="AA16" s="182"/>
      <c r="AB16" s="189"/>
      <c r="AC16" s="183"/>
      <c r="AD16" s="183"/>
      <c r="AE16" s="183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90"/>
      <c r="AY16" s="179"/>
      <c r="AZ16" s="179"/>
      <c r="BA16" s="179"/>
      <c r="BB16" s="328"/>
      <c r="BC16" s="768">
        <f>SUM(BC17:BF17)</f>
        <v>2</v>
      </c>
      <c r="BD16" s="769"/>
      <c r="BE16" s="769"/>
      <c r="BF16" s="770"/>
      <c r="BG16" s="329"/>
      <c r="BH16" s="329"/>
      <c r="BI16" s="329"/>
      <c r="BJ16" s="179"/>
      <c r="BK16" s="327"/>
    </row>
    <row r="17" spans="1:63" s="12" customFormat="1" ht="21" customHeight="1" thickBot="1">
      <c r="A17" s="686" t="s">
        <v>8</v>
      </c>
      <c r="B17" s="688" t="s">
        <v>9</v>
      </c>
      <c r="C17" s="689"/>
      <c r="D17" s="689"/>
      <c r="E17" s="690"/>
      <c r="F17" s="691" t="s">
        <v>10</v>
      </c>
      <c r="G17" s="692"/>
      <c r="H17" s="692"/>
      <c r="I17" s="692"/>
      <c r="J17" s="650" t="s">
        <v>11</v>
      </c>
      <c r="K17" s="651"/>
      <c r="L17" s="651"/>
      <c r="M17" s="651"/>
      <c r="N17" s="652"/>
      <c r="O17" s="650" t="s">
        <v>12</v>
      </c>
      <c r="P17" s="651"/>
      <c r="Q17" s="651"/>
      <c r="R17" s="652"/>
      <c r="S17" s="653" t="s">
        <v>13</v>
      </c>
      <c r="T17" s="654"/>
      <c r="U17" s="654"/>
      <c r="V17" s="654"/>
      <c r="W17" s="655"/>
      <c r="X17" s="653" t="s">
        <v>14</v>
      </c>
      <c r="Y17" s="654"/>
      <c r="Z17" s="654"/>
      <c r="AA17" s="655"/>
      <c r="AB17" s="653" t="s">
        <v>15</v>
      </c>
      <c r="AC17" s="654"/>
      <c r="AD17" s="654"/>
      <c r="AE17" s="655"/>
      <c r="AF17" s="653" t="s">
        <v>16</v>
      </c>
      <c r="AG17" s="654"/>
      <c r="AH17" s="654"/>
      <c r="AI17" s="655"/>
      <c r="AJ17" s="653" t="s">
        <v>17</v>
      </c>
      <c r="AK17" s="654"/>
      <c r="AL17" s="654"/>
      <c r="AM17" s="654"/>
      <c r="AN17" s="655"/>
      <c r="AO17" s="653" t="s">
        <v>18</v>
      </c>
      <c r="AP17" s="654"/>
      <c r="AQ17" s="654"/>
      <c r="AR17" s="655"/>
      <c r="AS17" s="653" t="s">
        <v>19</v>
      </c>
      <c r="AT17" s="654"/>
      <c r="AU17" s="654"/>
      <c r="AV17" s="654"/>
      <c r="AW17" s="655"/>
      <c r="AX17" s="765" t="s">
        <v>20</v>
      </c>
      <c r="AY17" s="766"/>
      <c r="AZ17" s="766"/>
      <c r="BA17" s="767"/>
      <c r="BB17" s="316"/>
      <c r="BC17" s="763">
        <f>SUM(BC19:BD24)</f>
        <v>0</v>
      </c>
      <c r="BD17" s="764"/>
      <c r="BE17" s="763">
        <f>SUM(BE19:BF24)</f>
        <v>2</v>
      </c>
      <c r="BF17" s="764"/>
      <c r="BG17" s="302"/>
      <c r="BH17" s="302"/>
      <c r="BI17" s="302"/>
      <c r="BJ17" s="300"/>
      <c r="BK17" s="330"/>
    </row>
    <row r="18" spans="1:63" s="13" customFormat="1" ht="27" customHeight="1" thickBot="1">
      <c r="A18" s="687"/>
      <c r="B18" s="375">
        <v>1</v>
      </c>
      <c r="C18" s="376">
        <f aca="true" t="shared" si="0" ref="C18:BA18">B18+1</f>
        <v>2</v>
      </c>
      <c r="D18" s="376">
        <f t="shared" si="0"/>
        <v>3</v>
      </c>
      <c r="E18" s="377">
        <f t="shared" si="0"/>
        <v>4</v>
      </c>
      <c r="F18" s="375">
        <f t="shared" si="0"/>
        <v>5</v>
      </c>
      <c r="G18" s="376">
        <f t="shared" si="0"/>
        <v>6</v>
      </c>
      <c r="H18" s="376">
        <f t="shared" si="0"/>
        <v>7</v>
      </c>
      <c r="I18" s="378">
        <f t="shared" si="0"/>
        <v>8</v>
      </c>
      <c r="J18" s="375">
        <f t="shared" si="0"/>
        <v>9</v>
      </c>
      <c r="K18" s="379">
        <f t="shared" si="0"/>
        <v>10</v>
      </c>
      <c r="L18" s="376">
        <f t="shared" si="0"/>
        <v>11</v>
      </c>
      <c r="M18" s="376">
        <f t="shared" si="0"/>
        <v>12</v>
      </c>
      <c r="N18" s="377">
        <f t="shared" si="0"/>
        <v>13</v>
      </c>
      <c r="O18" s="380">
        <f t="shared" si="0"/>
        <v>14</v>
      </c>
      <c r="P18" s="376">
        <f t="shared" si="0"/>
        <v>15</v>
      </c>
      <c r="Q18" s="376">
        <f t="shared" si="0"/>
        <v>16</v>
      </c>
      <c r="R18" s="377">
        <f t="shared" si="0"/>
        <v>17</v>
      </c>
      <c r="S18" s="375">
        <f t="shared" si="0"/>
        <v>18</v>
      </c>
      <c r="T18" s="379">
        <f t="shared" si="0"/>
        <v>19</v>
      </c>
      <c r="U18" s="376">
        <f t="shared" si="0"/>
        <v>20</v>
      </c>
      <c r="V18" s="376">
        <f t="shared" si="0"/>
        <v>21</v>
      </c>
      <c r="W18" s="377">
        <f t="shared" si="0"/>
        <v>22</v>
      </c>
      <c r="X18" s="375">
        <f t="shared" si="0"/>
        <v>23</v>
      </c>
      <c r="Y18" s="379">
        <f t="shared" si="0"/>
        <v>24</v>
      </c>
      <c r="Z18" s="376">
        <f t="shared" si="0"/>
        <v>25</v>
      </c>
      <c r="AA18" s="377">
        <f t="shared" si="0"/>
        <v>26</v>
      </c>
      <c r="AB18" s="375">
        <f t="shared" si="0"/>
        <v>27</v>
      </c>
      <c r="AC18" s="381">
        <f t="shared" si="0"/>
        <v>28</v>
      </c>
      <c r="AD18" s="376">
        <f t="shared" si="0"/>
        <v>29</v>
      </c>
      <c r="AE18" s="377">
        <f t="shared" si="0"/>
        <v>30</v>
      </c>
      <c r="AF18" s="375">
        <f t="shared" si="0"/>
        <v>31</v>
      </c>
      <c r="AG18" s="381">
        <f t="shared" si="0"/>
        <v>32</v>
      </c>
      <c r="AH18" s="376">
        <f t="shared" si="0"/>
        <v>33</v>
      </c>
      <c r="AI18" s="377">
        <f t="shared" si="0"/>
        <v>34</v>
      </c>
      <c r="AJ18" s="375">
        <f t="shared" si="0"/>
        <v>35</v>
      </c>
      <c r="AK18" s="381">
        <f t="shared" si="0"/>
        <v>36</v>
      </c>
      <c r="AL18" s="376">
        <f t="shared" si="0"/>
        <v>37</v>
      </c>
      <c r="AM18" s="376">
        <f t="shared" si="0"/>
        <v>38</v>
      </c>
      <c r="AN18" s="377">
        <f t="shared" si="0"/>
        <v>39</v>
      </c>
      <c r="AO18" s="380">
        <f t="shared" si="0"/>
        <v>40</v>
      </c>
      <c r="AP18" s="376">
        <f t="shared" si="0"/>
        <v>41</v>
      </c>
      <c r="AQ18" s="376">
        <f t="shared" si="0"/>
        <v>42</v>
      </c>
      <c r="AR18" s="377">
        <f t="shared" si="0"/>
        <v>43</v>
      </c>
      <c r="AS18" s="375">
        <f t="shared" si="0"/>
        <v>44</v>
      </c>
      <c r="AT18" s="381">
        <f t="shared" si="0"/>
        <v>45</v>
      </c>
      <c r="AU18" s="376">
        <f t="shared" si="0"/>
        <v>46</v>
      </c>
      <c r="AV18" s="376">
        <f t="shared" si="0"/>
        <v>47</v>
      </c>
      <c r="AW18" s="378">
        <f t="shared" si="0"/>
        <v>48</v>
      </c>
      <c r="AX18" s="375">
        <f t="shared" si="0"/>
        <v>49</v>
      </c>
      <c r="AY18" s="376">
        <f t="shared" si="0"/>
        <v>50</v>
      </c>
      <c r="AZ18" s="376">
        <f t="shared" si="0"/>
        <v>51</v>
      </c>
      <c r="BA18" s="377">
        <f t="shared" si="0"/>
        <v>52</v>
      </c>
      <c r="BB18" s="317"/>
      <c r="BC18" s="303">
        <v>1</v>
      </c>
      <c r="BD18" s="303">
        <v>2</v>
      </c>
      <c r="BE18" s="304">
        <v>3</v>
      </c>
      <c r="BF18" s="304">
        <v>4</v>
      </c>
      <c r="BG18" s="305" t="s">
        <v>0</v>
      </c>
      <c r="BH18" s="762" t="s">
        <v>2</v>
      </c>
      <c r="BI18" s="762"/>
      <c r="BJ18" s="301"/>
      <c r="BK18" s="331"/>
    </row>
    <row r="19" spans="1:63" s="15" customFormat="1" ht="20.25" customHeight="1">
      <c r="A19" s="546">
        <v>1</v>
      </c>
      <c r="B19" s="569" t="s">
        <v>799</v>
      </c>
      <c r="C19" s="570" t="s">
        <v>800</v>
      </c>
      <c r="D19" s="570" t="s">
        <v>800</v>
      </c>
      <c r="E19" s="570" t="s">
        <v>800</v>
      </c>
      <c r="F19" s="570" t="s">
        <v>800</v>
      </c>
      <c r="G19" s="570" t="s">
        <v>800</v>
      </c>
      <c r="H19" s="570" t="s">
        <v>800</v>
      </c>
      <c r="I19" s="570" t="s">
        <v>800</v>
      </c>
      <c r="J19" s="570" t="s">
        <v>800</v>
      </c>
      <c r="K19" s="570" t="s">
        <v>800</v>
      </c>
      <c r="L19" s="570" t="s">
        <v>800</v>
      </c>
      <c r="M19" s="570" t="s">
        <v>800</v>
      </c>
      <c r="N19" s="570" t="s">
        <v>800</v>
      </c>
      <c r="O19" s="571" t="s">
        <v>26</v>
      </c>
      <c r="P19" s="570" t="s">
        <v>800</v>
      </c>
      <c r="Q19" s="570" t="s">
        <v>800</v>
      </c>
      <c r="R19" s="572" t="s">
        <v>800</v>
      </c>
      <c r="S19" s="572" t="s">
        <v>800</v>
      </c>
      <c r="T19" s="572" t="s">
        <v>32</v>
      </c>
      <c r="U19" s="572" t="s">
        <v>32</v>
      </c>
      <c r="V19" s="573" t="s">
        <v>799</v>
      </c>
      <c r="W19" s="572" t="s">
        <v>800</v>
      </c>
      <c r="X19" s="570" t="s">
        <v>800</v>
      </c>
      <c r="Y19" s="570" t="s">
        <v>800</v>
      </c>
      <c r="Z19" s="570" t="s">
        <v>800</v>
      </c>
      <c r="AA19" s="570" t="s">
        <v>800</v>
      </c>
      <c r="AB19" s="570" t="s">
        <v>800</v>
      </c>
      <c r="AC19" s="570" t="s">
        <v>800</v>
      </c>
      <c r="AD19" s="570" t="s">
        <v>800</v>
      </c>
      <c r="AE19" s="570" t="s">
        <v>800</v>
      </c>
      <c r="AF19" s="570" t="s">
        <v>800</v>
      </c>
      <c r="AG19" s="570" t="s">
        <v>800</v>
      </c>
      <c r="AH19" s="570" t="s">
        <v>800</v>
      </c>
      <c r="AI19" s="570" t="s">
        <v>800</v>
      </c>
      <c r="AJ19" s="571" t="s">
        <v>26</v>
      </c>
      <c r="AK19" s="570" t="s">
        <v>800</v>
      </c>
      <c r="AL19" s="570" t="s">
        <v>800</v>
      </c>
      <c r="AM19" s="570" t="s">
        <v>800</v>
      </c>
      <c r="AN19" s="572" t="s">
        <v>800</v>
      </c>
      <c r="AO19" s="572" t="s">
        <v>800</v>
      </c>
      <c r="AP19" s="572" t="s">
        <v>32</v>
      </c>
      <c r="AQ19" s="572" t="s">
        <v>32</v>
      </c>
      <c r="AR19" s="572" t="s">
        <v>801</v>
      </c>
      <c r="AS19" s="572" t="s">
        <v>801</v>
      </c>
      <c r="AT19" s="572" t="s">
        <v>801</v>
      </c>
      <c r="AU19" s="572" t="s">
        <v>801</v>
      </c>
      <c r="AV19" s="572" t="s">
        <v>801</v>
      </c>
      <c r="AW19" s="572" t="s">
        <v>801</v>
      </c>
      <c r="AX19" s="572" t="s">
        <v>801</v>
      </c>
      <c r="AY19" s="572" t="s">
        <v>801</v>
      </c>
      <c r="AZ19" s="572" t="s">
        <v>801</v>
      </c>
      <c r="BA19" s="574" t="s">
        <v>801</v>
      </c>
      <c r="BB19" s="373" t="s">
        <v>1</v>
      </c>
      <c r="BC19" s="306">
        <f>COUNTIF(B19:W19,BH19)</f>
        <v>0</v>
      </c>
      <c r="BD19" s="306">
        <f>COUNTIF(X19:BA19,BH19)</f>
        <v>0</v>
      </c>
      <c r="BE19" s="306">
        <f>COUNTIF(B20:W20,BH19)</f>
        <v>0</v>
      </c>
      <c r="BF19" s="307">
        <f>COUNTIF(X20:BA20,BH19)</f>
        <v>0</v>
      </c>
      <c r="BG19" s="308">
        <f aca="true" t="shared" si="1" ref="BG19:BG24">SUM(BC19:BF19)</f>
        <v>0</v>
      </c>
      <c r="BH19" s="309" t="str">
        <f>F25</f>
        <v>Настановна сесія</v>
      </c>
      <c r="BI19" s="306"/>
      <c r="BJ19" s="343"/>
      <c r="BK19" s="332"/>
    </row>
    <row r="20" spans="1:63" s="15" customFormat="1" ht="21" customHeight="1" thickBot="1">
      <c r="A20" s="547">
        <v>2</v>
      </c>
      <c r="B20" s="575" t="s">
        <v>27</v>
      </c>
      <c r="C20" s="274" t="s">
        <v>27</v>
      </c>
      <c r="D20" s="274" t="s">
        <v>27</v>
      </c>
      <c r="E20" s="274" t="s">
        <v>33</v>
      </c>
      <c r="F20" s="274" t="s">
        <v>33</v>
      </c>
      <c r="G20" s="274" t="s">
        <v>33</v>
      </c>
      <c r="H20" s="274" t="s">
        <v>33</v>
      </c>
      <c r="I20" s="274" t="s">
        <v>33</v>
      </c>
      <c r="J20" s="274" t="s">
        <v>33</v>
      </c>
      <c r="K20" s="274" t="s">
        <v>33</v>
      </c>
      <c r="L20" s="274" t="s">
        <v>33</v>
      </c>
      <c r="M20" s="274" t="s">
        <v>33</v>
      </c>
      <c r="N20" s="274" t="s">
        <v>33</v>
      </c>
      <c r="O20" s="578" t="s">
        <v>33</v>
      </c>
      <c r="P20" s="576" t="s">
        <v>69</v>
      </c>
      <c r="Q20" s="576" t="s">
        <v>69</v>
      </c>
      <c r="R20" s="193"/>
      <c r="S20" s="193"/>
      <c r="T20" s="193"/>
      <c r="U20" s="193"/>
      <c r="V20" s="193"/>
      <c r="W20" s="193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5"/>
      <c r="AM20" s="275"/>
      <c r="AN20" s="274"/>
      <c r="AO20" s="274"/>
      <c r="AP20" s="275"/>
      <c r="AQ20" s="275"/>
      <c r="AR20" s="274"/>
      <c r="AS20" s="274"/>
      <c r="AT20" s="274"/>
      <c r="AU20" s="193"/>
      <c r="AV20" s="193"/>
      <c r="AW20" s="193"/>
      <c r="AX20" s="193"/>
      <c r="AY20" s="193"/>
      <c r="AZ20" s="193"/>
      <c r="BA20" s="294"/>
      <c r="BB20" s="374" t="s">
        <v>106</v>
      </c>
      <c r="BC20" s="306">
        <f>COUNTIF(B19:W19,BH20)+COUNTIF(B19:W19,BI20)+COUNTIF(B19:W19,BJ20)</f>
        <v>0</v>
      </c>
      <c r="BD20" s="306">
        <f>COUNTIF(X19:BA19,BH20)+COUNTIF(X19:BA19,BI20)+COUNTIF(X19:BA19,BJ20)</f>
        <v>0</v>
      </c>
      <c r="BE20" s="306">
        <f>COUNTIF(B20:W20,BH20)+COUNTIF(B20:W20,BI20)+COUNTIF(B20:W20,BJ20)</f>
        <v>0</v>
      </c>
      <c r="BF20" s="307">
        <f>COUNTIF(X20:BA20,BH20)+COUNTIF(X20:BA20,BI20)+COUNTIF(X20:BA20,BJ20)</f>
        <v>0</v>
      </c>
      <c r="BG20" s="310">
        <f t="shared" si="1"/>
        <v>0</v>
      </c>
      <c r="BH20" s="309" t="str">
        <f>N25</f>
        <v>Лабораторно-екзаменаційна сесія</v>
      </c>
      <c r="BI20" s="306">
        <f>AI25</f>
        <v>0</v>
      </c>
      <c r="BJ20" s="343">
        <f>N27</f>
        <v>0</v>
      </c>
      <c r="BK20" s="332"/>
    </row>
    <row r="21" spans="1:63" s="16" customFormat="1" ht="18">
      <c r="A21" s="194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1"/>
      <c r="S21" s="291"/>
      <c r="T21" s="292"/>
      <c r="U21" s="292"/>
      <c r="V21" s="292"/>
      <c r="W21" s="291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2"/>
      <c r="AO21" s="292"/>
      <c r="AP21" s="292"/>
      <c r="AQ21" s="292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318" t="s">
        <v>107</v>
      </c>
      <c r="BC21" s="311">
        <f>COUNTIF(B19:W19,BH21)</f>
        <v>0</v>
      </c>
      <c r="BD21" s="311">
        <f>COUNTIF(X19:BA19,BH21)</f>
        <v>0</v>
      </c>
      <c r="BE21" s="311">
        <f>COUNTIF(B20:W20,BH21)</f>
        <v>0</v>
      </c>
      <c r="BF21" s="312">
        <f>COUNTIF(X20:BA20,BH21)</f>
        <v>0</v>
      </c>
      <c r="BG21" s="310">
        <f t="shared" si="1"/>
        <v>0</v>
      </c>
      <c r="BH21" s="313">
        <f>U25</f>
        <v>0</v>
      </c>
      <c r="BI21" s="313"/>
      <c r="BJ21" s="344"/>
      <c r="BK21" s="333"/>
    </row>
    <row r="22" spans="1:63" s="19" customFormat="1" ht="15.75" customHeight="1">
      <c r="A22" s="196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6"/>
      <c r="R22" s="297"/>
      <c r="S22" s="298"/>
      <c r="T22" s="297"/>
      <c r="U22" s="297"/>
      <c r="V22" s="297"/>
      <c r="W22" s="298"/>
      <c r="X22" s="295"/>
      <c r="Y22" s="295"/>
      <c r="Z22" s="295"/>
      <c r="AA22" s="295"/>
      <c r="AB22" s="295"/>
      <c r="AC22" s="295"/>
      <c r="AD22" s="295"/>
      <c r="AE22" s="295"/>
      <c r="AF22" s="295"/>
      <c r="AG22" s="299"/>
      <c r="AH22" s="299"/>
      <c r="AI22" s="299"/>
      <c r="AJ22" s="299"/>
      <c r="AK22" s="299"/>
      <c r="AL22" s="299"/>
      <c r="AM22" s="299"/>
      <c r="AN22" s="299"/>
      <c r="AO22" s="299"/>
      <c r="AP22" s="295"/>
      <c r="AQ22" s="295"/>
      <c r="AR22" s="290"/>
      <c r="AS22" s="293"/>
      <c r="AT22" s="293"/>
      <c r="AU22" s="293"/>
      <c r="AV22" s="293"/>
      <c r="AW22" s="293"/>
      <c r="AX22" s="293"/>
      <c r="AY22" s="293"/>
      <c r="AZ22" s="293"/>
      <c r="BA22" s="293"/>
      <c r="BB22" s="318" t="s">
        <v>108</v>
      </c>
      <c r="BC22" s="311">
        <f>COUNTIF(B19:W19,BH22)</f>
        <v>0</v>
      </c>
      <c r="BD22" s="311">
        <f>COUNTIF(X19:BA19,BH22)</f>
        <v>0</v>
      </c>
      <c r="BE22" s="311">
        <f>COUNTIF(B20:W20,BH22)</f>
        <v>0</v>
      </c>
      <c r="BF22" s="312">
        <f>COUNTIF(X20:BA20,BH22)</f>
        <v>0</v>
      </c>
      <c r="BG22" s="310">
        <f t="shared" si="1"/>
        <v>0</v>
      </c>
      <c r="BH22" s="313" t="str">
        <f>Y25</f>
        <v>Підготовка кваліфікаційної роботи</v>
      </c>
      <c r="BI22" s="311"/>
      <c r="BJ22" s="345"/>
      <c r="BK22" s="334"/>
    </row>
    <row r="23" spans="1:63" s="19" customFormat="1" ht="15.75" customHeight="1">
      <c r="A23" s="196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6"/>
      <c r="R23" s="297"/>
      <c r="S23" s="298"/>
      <c r="T23" s="297"/>
      <c r="U23" s="297"/>
      <c r="V23" s="297"/>
      <c r="W23" s="298"/>
      <c r="X23" s="295"/>
      <c r="Y23" s="295"/>
      <c r="Z23" s="295"/>
      <c r="AA23" s="295"/>
      <c r="AB23" s="295"/>
      <c r="AC23" s="295"/>
      <c r="AD23" s="295"/>
      <c r="AE23" s="295"/>
      <c r="AF23" s="295"/>
      <c r="AG23" s="299"/>
      <c r="AH23" s="299"/>
      <c r="AI23" s="299"/>
      <c r="AJ23" s="299"/>
      <c r="AK23" s="299"/>
      <c r="AL23" s="299"/>
      <c r="AM23" s="299"/>
      <c r="AN23" s="299"/>
      <c r="AO23" s="299"/>
      <c r="AP23" s="295"/>
      <c r="AQ23" s="295"/>
      <c r="AR23" s="290"/>
      <c r="AS23" s="293"/>
      <c r="AT23" s="293"/>
      <c r="AU23" s="293"/>
      <c r="AV23" s="293"/>
      <c r="AW23" s="293"/>
      <c r="AX23" s="293"/>
      <c r="AY23" s="293"/>
      <c r="AZ23" s="293"/>
      <c r="BA23" s="293"/>
      <c r="BB23" s="318" t="s">
        <v>109</v>
      </c>
      <c r="BC23" s="311">
        <f>COUNTIF(B19:W19,BH23)</f>
        <v>0</v>
      </c>
      <c r="BD23" s="311">
        <f>COUNTIF(X19:BA19,BH23)</f>
        <v>0</v>
      </c>
      <c r="BE23" s="311">
        <f>COUNTIF(B20:W20,BH23)</f>
        <v>0</v>
      </c>
      <c r="BF23" s="312">
        <f>COUNTIF(X20:BA20,BH23)</f>
        <v>0</v>
      </c>
      <c r="BG23" s="310">
        <f t="shared" si="1"/>
        <v>0</v>
      </c>
      <c r="BH23" s="313">
        <f>AO25</f>
        <v>0</v>
      </c>
      <c r="BI23" s="311"/>
      <c r="BJ23" s="345"/>
      <c r="BK23" s="334"/>
    </row>
    <row r="24" spans="1:63" s="19" customFormat="1" ht="15.75" thickBot="1">
      <c r="A24" s="196"/>
      <c r="B24" s="196"/>
      <c r="C24" s="196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318" t="s">
        <v>110</v>
      </c>
      <c r="BC24" s="311">
        <f>COUNTIF(B19:W19,BH24)</f>
        <v>0</v>
      </c>
      <c r="BD24" s="311">
        <f>COUNTIF(X19:BA19,BH24)</f>
        <v>0</v>
      </c>
      <c r="BE24" s="311">
        <f>COUNTIF(B20:W20,BH24)</f>
        <v>2</v>
      </c>
      <c r="BF24" s="312">
        <f>COUNTIF(X20:BA20,BH24)</f>
        <v>0</v>
      </c>
      <c r="BG24" s="314">
        <f t="shared" si="1"/>
        <v>2</v>
      </c>
      <c r="BH24" s="313" t="str">
        <f>AS25</f>
        <v>А</v>
      </c>
      <c r="BI24" s="311"/>
      <c r="BJ24" s="345"/>
      <c r="BK24" s="334"/>
    </row>
    <row r="25" spans="1:63" s="19" customFormat="1" ht="18.75" thickBot="1">
      <c r="A25" s="198" t="s">
        <v>24</v>
      </c>
      <c r="B25" s="194"/>
      <c r="C25" s="194"/>
      <c r="D25" s="187"/>
      <c r="E25" s="577" t="s">
        <v>799</v>
      </c>
      <c r="F25" s="644" t="s">
        <v>802</v>
      </c>
      <c r="G25" s="646"/>
      <c r="H25" s="646"/>
      <c r="I25" s="646"/>
      <c r="J25" s="646"/>
      <c r="K25" s="646"/>
      <c r="L25" s="195"/>
      <c r="M25" s="199" t="s">
        <v>32</v>
      </c>
      <c r="N25" s="195" t="s">
        <v>803</v>
      </c>
      <c r="O25" s="195"/>
      <c r="P25" s="195"/>
      <c r="Q25" s="187"/>
      <c r="R25" s="187"/>
      <c r="S25" s="195"/>
      <c r="T25" s="195"/>
      <c r="U25" s="563"/>
      <c r="V25" s="195"/>
      <c r="W25" s="195"/>
      <c r="X25" s="199" t="s">
        <v>33</v>
      </c>
      <c r="Y25" s="187" t="s">
        <v>776</v>
      </c>
      <c r="AA25" s="563"/>
      <c r="AB25" s="388"/>
      <c r="AC25" s="195"/>
      <c r="AD25" s="195"/>
      <c r="AE25" s="195"/>
      <c r="AF25" s="187"/>
      <c r="AG25" s="195"/>
      <c r="AH25" s="195"/>
      <c r="AI25" s="187"/>
      <c r="AJ25" s="199" t="s">
        <v>26</v>
      </c>
      <c r="AK25" s="644" t="s">
        <v>804</v>
      </c>
      <c r="AL25" s="645"/>
      <c r="AM25" s="645"/>
      <c r="AN25" s="645"/>
      <c r="AO25" s="645"/>
      <c r="AP25" s="645"/>
      <c r="AQ25" s="645"/>
      <c r="AR25" s="645"/>
      <c r="AS25" s="199" t="s">
        <v>69</v>
      </c>
      <c r="AT25" s="195" t="s">
        <v>775</v>
      </c>
      <c r="AW25" s="197"/>
      <c r="AX25" s="197"/>
      <c r="AY25" s="197"/>
      <c r="AZ25" s="197"/>
      <c r="BB25" s="319"/>
      <c r="BC25" s="315"/>
      <c r="BD25" s="315"/>
      <c r="BE25" s="315"/>
      <c r="BF25" s="315"/>
      <c r="BG25" s="315"/>
      <c r="BH25" s="315"/>
      <c r="BI25" s="315"/>
      <c r="BJ25" s="196"/>
      <c r="BK25" s="334"/>
    </row>
    <row r="26" spans="1:63" s="19" customFormat="1" ht="16.5" customHeight="1" thickBo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187"/>
      <c r="AO26" s="187"/>
      <c r="AP26" s="187"/>
      <c r="AQ26" s="187"/>
      <c r="AR26" s="187"/>
      <c r="AS26" s="201"/>
      <c r="AT26" s="197"/>
      <c r="AU26" s="197"/>
      <c r="AV26" s="197"/>
      <c r="AW26" s="197"/>
      <c r="AX26" s="197"/>
      <c r="AY26" s="197"/>
      <c r="AZ26" s="197"/>
      <c r="BA26" s="197"/>
      <c r="BB26" s="320"/>
      <c r="BC26" s="196"/>
      <c r="BD26" s="196"/>
      <c r="BE26" s="196"/>
      <c r="BF26" s="196"/>
      <c r="BG26" s="196"/>
      <c r="BH26" s="196"/>
      <c r="BI26" s="196"/>
      <c r="BJ26" s="196"/>
      <c r="BK26" s="334"/>
    </row>
    <row r="27" spans="1:63" s="19" customFormat="1" ht="18" customHeight="1" thickBot="1">
      <c r="A27" s="196"/>
      <c r="B27" s="196"/>
      <c r="C27" s="197"/>
      <c r="D27" s="197"/>
      <c r="E27" s="577" t="s">
        <v>800</v>
      </c>
      <c r="F27" s="644" t="s">
        <v>51</v>
      </c>
      <c r="G27" s="646"/>
      <c r="H27" s="646"/>
      <c r="I27" s="646"/>
      <c r="J27" s="646"/>
      <c r="K27" s="646"/>
      <c r="L27" s="197"/>
      <c r="M27" s="383"/>
      <c r="N27" s="342"/>
      <c r="O27" s="184"/>
      <c r="P27" s="184"/>
      <c r="Q27" s="184"/>
      <c r="R27" s="184"/>
      <c r="S27" s="184"/>
      <c r="T27" s="184"/>
      <c r="U27" s="199" t="s">
        <v>27</v>
      </c>
      <c r="V27" s="195" t="s">
        <v>34</v>
      </c>
      <c r="W27" s="195"/>
      <c r="X27" s="197"/>
      <c r="Y27" s="197"/>
      <c r="Z27" s="197"/>
      <c r="AA27" s="197"/>
      <c r="AB27" s="197"/>
      <c r="AC27" s="197"/>
      <c r="AD27" s="197"/>
      <c r="AE27" s="197"/>
      <c r="AF27" s="197"/>
      <c r="AG27" s="199" t="s">
        <v>92</v>
      </c>
      <c r="AH27" s="644" t="s">
        <v>805</v>
      </c>
      <c r="AI27" s="645"/>
      <c r="AJ27" s="645"/>
      <c r="AK27" s="645"/>
      <c r="AL27" s="645"/>
      <c r="AM27" s="645"/>
      <c r="AN27" s="645"/>
      <c r="AO27" s="645"/>
      <c r="AP27" s="202"/>
      <c r="AQ27" s="202"/>
      <c r="AR27" s="187"/>
      <c r="AS27" s="199" t="s">
        <v>801</v>
      </c>
      <c r="AT27" s="644" t="s">
        <v>806</v>
      </c>
      <c r="AU27" s="645"/>
      <c r="AV27" s="645"/>
      <c r="AW27" s="645"/>
      <c r="AX27" s="645"/>
      <c r="AY27" s="645"/>
      <c r="AZ27" s="187"/>
      <c r="BA27" s="197"/>
      <c r="BB27" s="335"/>
      <c r="BC27" s="336"/>
      <c r="BD27" s="336"/>
      <c r="BE27" s="336"/>
      <c r="BF27" s="336"/>
      <c r="BG27" s="337"/>
      <c r="BH27" s="337"/>
      <c r="BI27" s="337"/>
      <c r="BJ27" s="337"/>
      <c r="BK27" s="338"/>
    </row>
    <row r="28" spans="1:62" s="19" customFormat="1" ht="15.75" customHeight="1">
      <c r="A28" s="196"/>
      <c r="B28" s="196"/>
      <c r="C28" s="196"/>
      <c r="D28" s="197"/>
      <c r="E28" s="197"/>
      <c r="F28" s="197"/>
      <c r="G28" s="19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203"/>
      <c r="X28" s="187"/>
      <c r="Y28" s="187"/>
      <c r="Z28" s="187"/>
      <c r="AA28" s="187"/>
      <c r="AB28" s="187"/>
      <c r="AC28" s="187"/>
      <c r="AD28" s="187"/>
      <c r="AE28" s="187"/>
      <c r="AF28" s="187"/>
      <c r="AG28" s="204"/>
      <c r="AH28" s="204"/>
      <c r="AI28" s="204"/>
      <c r="AJ28" s="204"/>
      <c r="AK28" s="187"/>
      <c r="AL28" s="205"/>
      <c r="AM28" s="205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G28" s="17"/>
      <c r="BH28" s="17"/>
      <c r="BI28" s="17"/>
      <c r="BJ28" s="17"/>
    </row>
    <row r="29" spans="1:62" s="19" customFormat="1" ht="21" customHeight="1">
      <c r="A29" s="196"/>
      <c r="B29" s="196"/>
      <c r="C29" s="196"/>
      <c r="D29" s="197"/>
      <c r="E29" s="197"/>
      <c r="F29" s="197"/>
      <c r="G29" s="19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204"/>
      <c r="AH29" s="204"/>
      <c r="AI29" s="204"/>
      <c r="AJ29" s="204"/>
      <c r="AK29" s="187"/>
      <c r="AL29" s="206"/>
      <c r="AM29" s="206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G29" s="17"/>
      <c r="BH29" s="17"/>
      <c r="BI29" s="17"/>
      <c r="BJ29" s="17"/>
    </row>
    <row r="30" spans="1:62" s="19" customFormat="1" ht="20.25">
      <c r="A30" s="196"/>
      <c r="B30" s="196"/>
      <c r="C30" s="196"/>
      <c r="D30" s="197"/>
      <c r="E30" s="200" t="s">
        <v>41</v>
      </c>
      <c r="F30" s="197"/>
      <c r="G30" s="19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671" t="s">
        <v>58</v>
      </c>
      <c r="AD30" s="671"/>
      <c r="AE30" s="671"/>
      <c r="AF30" s="671"/>
      <c r="AG30" s="671"/>
      <c r="AH30" s="208"/>
      <c r="AI30" s="208"/>
      <c r="AJ30" s="208"/>
      <c r="AK30" s="187"/>
      <c r="AL30" s="206"/>
      <c r="AM30" s="206"/>
      <c r="AN30" s="187"/>
      <c r="AO30" s="187"/>
      <c r="AP30" s="187"/>
      <c r="AQ30" s="187"/>
      <c r="AR30" s="207" t="s">
        <v>100</v>
      </c>
      <c r="AS30" s="187"/>
      <c r="AT30" s="187"/>
      <c r="AU30" s="187"/>
      <c r="AV30" s="187"/>
      <c r="AW30" s="187"/>
      <c r="AX30" s="187"/>
      <c r="AY30" s="187"/>
      <c r="AZ30" s="187"/>
      <c r="BA30" s="187"/>
      <c r="BG30" s="17"/>
      <c r="BH30" s="17"/>
      <c r="BI30" s="17"/>
      <c r="BJ30" s="17"/>
    </row>
    <row r="31" spans="1:62" s="19" customFormat="1" ht="18">
      <c r="A31" s="196"/>
      <c r="B31" s="196"/>
      <c r="C31" s="196"/>
      <c r="D31" s="197"/>
      <c r="E31" s="197"/>
      <c r="F31" s="197"/>
      <c r="G31" s="19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208"/>
      <c r="AH31" s="208"/>
      <c r="AI31" s="208"/>
      <c r="AJ31" s="208"/>
      <c r="AK31" s="206"/>
      <c r="AL31" s="206"/>
      <c r="AM31" s="206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202"/>
      <c r="AY31" s="197"/>
      <c r="AZ31" s="197"/>
      <c r="BA31" s="197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2" s="19" customFormat="1" ht="18.75" thickBot="1">
      <c r="A32" s="196"/>
      <c r="B32" s="196"/>
      <c r="C32" s="196"/>
      <c r="D32" s="197"/>
      <c r="E32" s="197"/>
      <c r="F32" s="197"/>
      <c r="G32" s="19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208"/>
      <c r="AH32" s="208"/>
      <c r="AI32" s="208"/>
      <c r="AJ32" s="208"/>
      <c r="AK32" s="197"/>
      <c r="AL32" s="197"/>
      <c r="AM32" s="197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197"/>
      <c r="AZ32" s="197"/>
      <c r="BA32" s="197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27.75" customHeight="1" thickBot="1">
      <c r="A33" s="680" t="s">
        <v>8</v>
      </c>
      <c r="B33" s="681"/>
      <c r="C33" s="684" t="s">
        <v>57</v>
      </c>
      <c r="D33" s="684"/>
      <c r="E33" s="684"/>
      <c r="F33" s="684"/>
      <c r="G33" s="684" t="s">
        <v>35</v>
      </c>
      <c r="H33" s="684"/>
      <c r="I33" s="684"/>
      <c r="J33" s="684" t="s">
        <v>34</v>
      </c>
      <c r="K33" s="684"/>
      <c r="L33" s="684"/>
      <c r="M33" s="684" t="s">
        <v>101</v>
      </c>
      <c r="N33" s="684"/>
      <c r="O33" s="684"/>
      <c r="P33" s="680" t="s">
        <v>59</v>
      </c>
      <c r="Q33" s="693"/>
      <c r="R33" s="693"/>
      <c r="S33" s="693"/>
      <c r="T33" s="664" t="s">
        <v>25</v>
      </c>
      <c r="U33" s="664"/>
      <c r="V33" s="664"/>
      <c r="W33" s="664" t="s">
        <v>4</v>
      </c>
      <c r="X33" s="664"/>
      <c r="Y33" s="664"/>
      <c r="Z33" s="187"/>
      <c r="AA33" s="187"/>
      <c r="AB33" s="665" t="s">
        <v>5</v>
      </c>
      <c r="AC33" s="666"/>
      <c r="AD33" s="666"/>
      <c r="AE33" s="667"/>
      <c r="AF33" s="707" t="s">
        <v>28</v>
      </c>
      <c r="AG33" s="708"/>
      <c r="AH33" s="709"/>
      <c r="AI33" s="680" t="s">
        <v>6</v>
      </c>
      <c r="AJ33" s="693"/>
      <c r="AK33" s="681"/>
      <c r="AL33" s="197"/>
      <c r="AM33" s="197"/>
      <c r="AN33" s="698" t="s">
        <v>102</v>
      </c>
      <c r="AO33" s="699"/>
      <c r="AP33" s="699"/>
      <c r="AQ33" s="699"/>
      <c r="AR33" s="700"/>
      <c r="AS33" s="698" t="s">
        <v>60</v>
      </c>
      <c r="AT33" s="699"/>
      <c r="AU33" s="699"/>
      <c r="AV33" s="699"/>
      <c r="AW33" s="700"/>
      <c r="AX33" s="680" t="s">
        <v>6</v>
      </c>
      <c r="AY33" s="693"/>
      <c r="AZ33" s="681"/>
      <c r="BA33" s="187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45" customHeight="1" thickBot="1">
      <c r="A34" s="682"/>
      <c r="B34" s="683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2"/>
      <c r="Q34" s="694"/>
      <c r="R34" s="694"/>
      <c r="S34" s="694"/>
      <c r="T34" s="664"/>
      <c r="U34" s="664"/>
      <c r="V34" s="664"/>
      <c r="W34" s="664"/>
      <c r="X34" s="664"/>
      <c r="Y34" s="664"/>
      <c r="Z34" s="187"/>
      <c r="AA34" s="187"/>
      <c r="AB34" s="668"/>
      <c r="AC34" s="669"/>
      <c r="AD34" s="669"/>
      <c r="AE34" s="670"/>
      <c r="AF34" s="710"/>
      <c r="AG34" s="711"/>
      <c r="AH34" s="712"/>
      <c r="AI34" s="713"/>
      <c r="AJ34" s="714"/>
      <c r="AK34" s="715"/>
      <c r="AL34" s="197"/>
      <c r="AM34" s="197"/>
      <c r="AN34" s="695" t="s">
        <v>776</v>
      </c>
      <c r="AO34" s="696"/>
      <c r="AP34" s="696"/>
      <c r="AQ34" s="696"/>
      <c r="AR34" s="697"/>
      <c r="AS34" s="704">
        <v>21</v>
      </c>
      <c r="AT34" s="705"/>
      <c r="AU34" s="705"/>
      <c r="AV34" s="705"/>
      <c r="AW34" s="706"/>
      <c r="AX34" s="701">
        <v>3</v>
      </c>
      <c r="AY34" s="702"/>
      <c r="AZ34" s="703"/>
      <c r="BA34" s="187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18.75" customHeight="1" thickBot="1">
      <c r="A35" s="656">
        <f>A19</f>
        <v>1</v>
      </c>
      <c r="B35" s="656"/>
      <c r="C35" s="649">
        <v>36</v>
      </c>
      <c r="D35" s="649"/>
      <c r="E35" s="649"/>
      <c r="F35" s="649"/>
      <c r="G35" s="649">
        <v>6</v>
      </c>
      <c r="H35" s="649"/>
      <c r="I35" s="649"/>
      <c r="J35" s="649">
        <f>BC21+BD21</f>
        <v>0</v>
      </c>
      <c r="K35" s="649"/>
      <c r="L35" s="649"/>
      <c r="M35" s="649">
        <f>SUM(BC24:BD24)</f>
        <v>0</v>
      </c>
      <c r="N35" s="649"/>
      <c r="O35" s="649"/>
      <c r="P35" s="657">
        <f>SUM(BC22:BD22)</f>
        <v>0</v>
      </c>
      <c r="Q35" s="658"/>
      <c r="R35" s="658"/>
      <c r="S35" s="658"/>
      <c r="T35" s="649">
        <v>10</v>
      </c>
      <c r="U35" s="649"/>
      <c r="V35" s="649"/>
      <c r="W35" s="663">
        <f>SUM(C35:V35)</f>
        <v>52</v>
      </c>
      <c r="X35" s="663"/>
      <c r="Y35" s="663"/>
      <c r="Z35" s="197"/>
      <c r="AA35" s="197"/>
      <c r="AB35" s="774" t="s">
        <v>753</v>
      </c>
      <c r="AC35" s="775"/>
      <c r="AD35" s="775"/>
      <c r="AE35" s="776"/>
      <c r="AF35" s="780">
        <v>3</v>
      </c>
      <c r="AG35" s="781"/>
      <c r="AH35" s="782"/>
      <c r="AI35" s="786">
        <v>3</v>
      </c>
      <c r="AJ35" s="787"/>
      <c r="AK35" s="788"/>
      <c r="AL35" s="197"/>
      <c r="AM35" s="197"/>
      <c r="AN35" s="716" t="s">
        <v>775</v>
      </c>
      <c r="AO35" s="717"/>
      <c r="AP35" s="717"/>
      <c r="AQ35" s="717"/>
      <c r="AR35" s="718"/>
      <c r="AS35" s="725">
        <v>4</v>
      </c>
      <c r="AT35" s="726"/>
      <c r="AU35" s="726"/>
      <c r="AV35" s="726"/>
      <c r="AW35" s="727"/>
      <c r="AX35" s="734">
        <f>IF(BC24&gt;0,BC18,IF(BD24&gt;0,BD18,IF(BE24&gt;0,BE18,IF(BF24&gt;0,BF18,0))))</f>
        <v>3</v>
      </c>
      <c r="AY35" s="726"/>
      <c r="AZ35" s="727"/>
      <c r="BA35" s="197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thickBot="1">
      <c r="A36" s="656">
        <f>A20</f>
        <v>2</v>
      </c>
      <c r="B36" s="656"/>
      <c r="C36" s="649">
        <f>BE19+BF19</f>
        <v>0</v>
      </c>
      <c r="D36" s="649"/>
      <c r="E36" s="649"/>
      <c r="F36" s="649"/>
      <c r="G36" s="649">
        <f>BE20+BF20</f>
        <v>0</v>
      </c>
      <c r="H36" s="649"/>
      <c r="I36" s="649"/>
      <c r="J36" s="649">
        <v>3</v>
      </c>
      <c r="K36" s="649"/>
      <c r="L36" s="649"/>
      <c r="M36" s="649">
        <f>SUM(BE24:BF24)</f>
        <v>2</v>
      </c>
      <c r="N36" s="649"/>
      <c r="O36" s="649"/>
      <c r="P36" s="657">
        <v>11</v>
      </c>
      <c r="Q36" s="658"/>
      <c r="R36" s="658"/>
      <c r="S36" s="658"/>
      <c r="T36" s="649">
        <f>SUM(BE23:BF23)</f>
        <v>0</v>
      </c>
      <c r="U36" s="649"/>
      <c r="V36" s="649"/>
      <c r="W36" s="663">
        <f>SUM(C36:V36)</f>
        <v>16</v>
      </c>
      <c r="X36" s="663"/>
      <c r="Y36" s="663"/>
      <c r="Z36" s="209"/>
      <c r="AA36" s="187"/>
      <c r="AB36" s="777"/>
      <c r="AC36" s="778"/>
      <c r="AD36" s="778"/>
      <c r="AE36" s="779"/>
      <c r="AF36" s="783"/>
      <c r="AG36" s="784"/>
      <c r="AH36" s="785"/>
      <c r="AI36" s="783"/>
      <c r="AJ36" s="784"/>
      <c r="AK36" s="785"/>
      <c r="AL36" s="207"/>
      <c r="AM36" s="187"/>
      <c r="AN36" s="719"/>
      <c r="AO36" s="720"/>
      <c r="AP36" s="720"/>
      <c r="AQ36" s="720"/>
      <c r="AR36" s="721"/>
      <c r="AS36" s="728"/>
      <c r="AT36" s="729"/>
      <c r="AU36" s="729"/>
      <c r="AV36" s="729"/>
      <c r="AW36" s="730"/>
      <c r="AX36" s="728"/>
      <c r="AY36" s="729"/>
      <c r="AZ36" s="730"/>
      <c r="BA36" s="197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>
      <c r="A37" s="678" t="s">
        <v>61</v>
      </c>
      <c r="B37" s="679"/>
      <c r="C37" s="659">
        <f>SUM(C33:F36)</f>
        <v>36</v>
      </c>
      <c r="D37" s="660"/>
      <c r="E37" s="660"/>
      <c r="F37" s="661"/>
      <c r="G37" s="659">
        <f>SUM(G33:I36)</f>
        <v>6</v>
      </c>
      <c r="H37" s="660"/>
      <c r="I37" s="661"/>
      <c r="J37" s="659">
        <f>SUM(J33:L36)</f>
        <v>3</v>
      </c>
      <c r="K37" s="660"/>
      <c r="L37" s="661"/>
      <c r="M37" s="659">
        <f>SUM(M33:O36)</f>
        <v>2</v>
      </c>
      <c r="N37" s="660"/>
      <c r="O37" s="661"/>
      <c r="P37" s="659">
        <f>SUM(P33:S36)</f>
        <v>11</v>
      </c>
      <c r="Q37" s="660"/>
      <c r="R37" s="660"/>
      <c r="S37" s="661"/>
      <c r="T37" s="648">
        <f>SUM(T33:V36)</f>
        <v>10</v>
      </c>
      <c r="U37" s="648"/>
      <c r="V37" s="648"/>
      <c r="W37" s="648">
        <f>SUM(W33:Y36)</f>
        <v>68</v>
      </c>
      <c r="X37" s="648"/>
      <c r="Y37" s="648"/>
      <c r="Z37" s="210"/>
      <c r="AA37" s="211"/>
      <c r="AB37" s="771"/>
      <c r="AC37" s="771"/>
      <c r="AD37" s="771"/>
      <c r="AE37" s="771"/>
      <c r="AF37" s="772"/>
      <c r="AG37" s="772"/>
      <c r="AH37" s="772"/>
      <c r="AI37" s="773"/>
      <c r="AJ37" s="773"/>
      <c r="AK37" s="773"/>
      <c r="AL37" s="207"/>
      <c r="AM37" s="187"/>
      <c r="AN37" s="722"/>
      <c r="AO37" s="723"/>
      <c r="AP37" s="723"/>
      <c r="AQ37" s="723"/>
      <c r="AR37" s="724"/>
      <c r="AS37" s="731"/>
      <c r="AT37" s="732"/>
      <c r="AU37" s="732"/>
      <c r="AV37" s="732"/>
      <c r="AW37" s="733"/>
      <c r="AX37" s="731"/>
      <c r="AY37" s="732"/>
      <c r="AZ37" s="733"/>
      <c r="BA37" s="197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39" customHeight="1" thickBot="1">
      <c r="A38" s="276"/>
      <c r="B38" s="276"/>
      <c r="C38" s="276"/>
      <c r="D38" s="277"/>
      <c r="E38" s="277"/>
      <c r="F38" s="277"/>
      <c r="G38" s="277"/>
      <c r="H38" s="277"/>
      <c r="I38" s="278"/>
      <c r="J38" s="278"/>
      <c r="K38" s="278"/>
      <c r="L38" s="278"/>
      <c r="M38" s="278"/>
      <c r="N38" s="278"/>
      <c r="O38" s="278"/>
      <c r="P38" s="279"/>
      <c r="Q38" s="278"/>
      <c r="R38" s="278"/>
      <c r="S38" s="278"/>
      <c r="T38" s="278"/>
      <c r="U38" s="278"/>
      <c r="V38" s="278"/>
      <c r="W38" s="277"/>
      <c r="X38" s="279"/>
      <c r="Y38" s="279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751" t="s">
        <v>807</v>
      </c>
      <c r="AO38" s="752"/>
      <c r="AP38" s="752"/>
      <c r="AQ38" s="752"/>
      <c r="AR38" s="753"/>
      <c r="AS38" s="754"/>
      <c r="AT38" s="755"/>
      <c r="AU38" s="755"/>
      <c r="AV38" s="755"/>
      <c r="AW38" s="756"/>
      <c r="AX38" s="746"/>
      <c r="AY38" s="747"/>
      <c r="AZ38" s="748"/>
      <c r="BA38" s="197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8">
      <c r="A39" s="677"/>
      <c r="B39" s="677"/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  <c r="U39" s="674"/>
      <c r="V39" s="674"/>
      <c r="W39" s="674"/>
      <c r="X39" s="674"/>
      <c r="Y39" s="674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97"/>
      <c r="BA39" s="197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15">
      <c r="A43" s="17"/>
      <c r="B43" s="17"/>
      <c r="C43" s="17"/>
      <c r="D43" s="18"/>
      <c r="E43" s="18"/>
      <c r="F43" s="18"/>
      <c r="G43" s="18"/>
      <c r="H43" s="18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7"/>
      <c r="BD43" s="17"/>
      <c r="BE43" s="17"/>
      <c r="BF43" s="17"/>
      <c r="BG43" s="17"/>
      <c r="BH43" s="17"/>
      <c r="BI43" s="17"/>
      <c r="BJ43" s="17"/>
    </row>
    <row r="44" spans="1:62" s="19" customFormat="1" ht="2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21" customFormat="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1"/>
      <c r="O45" s="20"/>
      <c r="P45" s="20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9"/>
      <c r="AC45" s="6"/>
      <c r="AD45" s="6"/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21" customFormat="1" ht="16.5" customHeight="1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4"/>
      <c r="S46" s="44"/>
      <c r="T46" s="44"/>
      <c r="U46" s="44"/>
      <c r="V46" s="99"/>
      <c r="W46" s="99"/>
      <c r="X46" s="99"/>
      <c r="Y46" s="99"/>
      <c r="Z46" s="99"/>
      <c r="AA46" s="99"/>
      <c r="AB46" s="99"/>
      <c r="AC46" s="99"/>
      <c r="AD46" s="98"/>
      <c r="AE46" s="98"/>
      <c r="AF46" s="30"/>
      <c r="AG46" s="30"/>
      <c r="AH46" s="30"/>
      <c r="AI46" s="30"/>
      <c r="AJ46" s="30"/>
      <c r="AK46" s="30"/>
      <c r="AL46" s="30"/>
      <c r="AM46" s="30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30"/>
      <c r="BE46" s="30"/>
      <c r="BF46" s="30"/>
      <c r="BG46" s="30"/>
      <c r="BH46" s="30"/>
      <c r="BI46" s="30"/>
      <c r="BJ46" s="30"/>
    </row>
    <row r="47" spans="1:62" s="22" customFormat="1" ht="15.75" customHeight="1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100"/>
      <c r="Y47" s="100"/>
      <c r="Z47" s="100"/>
      <c r="AA47" s="100"/>
      <c r="AB47" s="100"/>
      <c r="AC47" s="100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E47" s="51"/>
      <c r="BF47" s="51"/>
      <c r="BG47" s="51"/>
      <c r="BI47" s="51"/>
      <c r="BJ47" s="51"/>
    </row>
    <row r="48" spans="1:62" s="22" customFormat="1" ht="15.75" customHeight="1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E48" s="52"/>
      <c r="BF48" s="52"/>
      <c r="BG48" s="52"/>
      <c r="BI48" s="52"/>
      <c r="BJ48" s="52"/>
    </row>
    <row r="49" spans="1:62" s="22" customFormat="1" ht="15" customHeight="1">
      <c r="A49" s="97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01"/>
      <c r="S49" s="101"/>
      <c r="T49" s="101"/>
      <c r="U49" s="101"/>
      <c r="V49" s="102"/>
      <c r="W49" s="102"/>
      <c r="X49" s="98"/>
      <c r="Y49" s="98"/>
      <c r="Z49" s="98"/>
      <c r="AA49" s="98"/>
      <c r="AB49" s="98"/>
      <c r="AC49" s="98"/>
      <c r="AD49" s="98"/>
      <c r="AE49" s="98"/>
      <c r="AF49" s="103"/>
      <c r="AG49" s="103"/>
      <c r="AH49" s="103"/>
      <c r="AI49" s="103"/>
      <c r="AJ49" s="103"/>
      <c r="AK49" s="103"/>
      <c r="AL49" s="103"/>
      <c r="AM49" s="10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53"/>
      <c r="BE49" s="53"/>
      <c r="BF49" s="53"/>
      <c r="BG49" s="53"/>
      <c r="BH49" s="53"/>
      <c r="BI49" s="53"/>
      <c r="BJ49" s="53"/>
    </row>
    <row r="50" spans="1:62" s="30" customFormat="1" ht="21" customHeight="1">
      <c r="A50" s="8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54"/>
      <c r="BE50" s="54"/>
      <c r="BF50" s="55"/>
      <c r="BG50" s="54"/>
      <c r="BH50" s="54"/>
      <c r="BI50" s="54"/>
      <c r="BJ50" s="54"/>
    </row>
    <row r="51" spans="1:62" s="23" customFormat="1" ht="21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3"/>
      <c r="AI55" s="3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23" customFormat="1" ht="21" customHeight="1">
      <c r="A56" s="87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1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56"/>
      <c r="BE56" s="56"/>
      <c r="BF56" s="56"/>
      <c r="BG56" s="56"/>
      <c r="BH56" s="56"/>
      <c r="BI56" s="56"/>
      <c r="BJ56" s="56"/>
    </row>
    <row r="57" spans="1:62" s="59" customFormat="1" ht="21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4"/>
      <c r="S57" s="96"/>
      <c r="T57" s="104"/>
      <c r="U57" s="96"/>
      <c r="V57" s="104"/>
      <c r="W57" s="96"/>
      <c r="X57" s="104"/>
      <c r="Y57" s="96"/>
      <c r="Z57" s="104"/>
      <c r="AA57" s="96"/>
      <c r="AB57" s="104"/>
      <c r="AC57" s="96"/>
      <c r="AD57" s="104"/>
      <c r="AE57" s="96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78"/>
      <c r="BA57" s="78"/>
      <c r="BB57" s="78"/>
      <c r="BC57" s="78"/>
      <c r="BD57" s="57"/>
      <c r="BE57" s="57"/>
      <c r="BF57" s="57"/>
      <c r="BG57" s="57"/>
      <c r="BH57" s="57"/>
      <c r="BI57" s="57"/>
      <c r="BJ57" s="57"/>
    </row>
    <row r="58" spans="1:62" s="23" customFormat="1" ht="21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>
      <c r="A59" s="87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91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>
      <c r="A60" s="8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1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4"/>
      <c r="BA60" s="94"/>
      <c r="BB60" s="94"/>
      <c r="BC60" s="94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2" s="23" customFormat="1" ht="21" customHeight="1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2" s="23" customFormat="1" ht="36.75" customHeight="1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3"/>
      <c r="AK66" s="3"/>
      <c r="AL66" s="3"/>
      <c r="AM66" s="3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2" s="23" customFormat="1" ht="21" customHeight="1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2" s="23" customFormat="1" ht="21" customHeight="1">
      <c r="A68" s="87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91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3"/>
      <c r="AG68" s="3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56"/>
      <c r="BE68" s="56"/>
      <c r="BF68" s="56"/>
      <c r="BG68" s="56"/>
      <c r="BH68" s="56"/>
      <c r="BI68" s="56"/>
      <c r="BJ68" s="56"/>
    </row>
    <row r="69" spans="1:62" s="23" customFormat="1" ht="35.25" customHeight="1">
      <c r="A69" s="87"/>
      <c r="B69" s="9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1"/>
      <c r="S69" s="91"/>
      <c r="T69" s="78"/>
      <c r="U69" s="78"/>
      <c r="V69" s="78"/>
      <c r="W69" s="78"/>
      <c r="X69" s="78"/>
      <c r="Y69" s="85"/>
      <c r="Z69" s="78"/>
      <c r="AA69" s="85"/>
      <c r="AB69" s="78"/>
      <c r="AC69" s="85"/>
      <c r="AD69" s="78"/>
      <c r="AE69" s="85"/>
      <c r="AF69" s="78"/>
      <c r="AG69" s="85"/>
      <c r="AH69" s="78"/>
      <c r="AI69" s="85"/>
      <c r="AJ69" s="78"/>
      <c r="AK69" s="85"/>
      <c r="AL69" s="78"/>
      <c r="AM69" s="85"/>
      <c r="AN69" s="78"/>
      <c r="AO69" s="85"/>
      <c r="AP69" s="85"/>
      <c r="AQ69" s="85"/>
      <c r="AR69" s="78"/>
      <c r="AS69" s="85"/>
      <c r="AT69" s="85"/>
      <c r="AU69" s="85"/>
      <c r="AV69" s="78"/>
      <c r="AW69" s="85"/>
      <c r="AX69" s="85"/>
      <c r="AY69" s="85"/>
      <c r="AZ69" s="78"/>
      <c r="BA69" s="85"/>
      <c r="BB69" s="85"/>
      <c r="BC69" s="85"/>
      <c r="BD69" s="56"/>
      <c r="BE69" s="56"/>
      <c r="BF69" s="56"/>
      <c r="BG69" s="56"/>
      <c r="BH69" s="56"/>
      <c r="BI69" s="56"/>
      <c r="BJ69" s="56"/>
    </row>
    <row r="70" spans="1:62" s="23" customFormat="1" ht="21" customHeight="1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2" s="23" customFormat="1" ht="21" customHeight="1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2" s="23" customFormat="1" ht="21" customHeight="1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2" s="23" customFormat="1" ht="21" customHeight="1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2" s="23" customFormat="1" ht="21" customHeight="1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56"/>
      <c r="BE74" s="56"/>
      <c r="BF74" s="56"/>
      <c r="BG74" s="56"/>
      <c r="BH74" s="56"/>
      <c r="BI74" s="56"/>
      <c r="BJ74" s="56"/>
    </row>
    <row r="75" spans="1:66" s="23" customFormat="1" ht="21" customHeight="1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56"/>
      <c r="BI75" s="56"/>
      <c r="BJ75" s="56"/>
      <c r="BK75" s="56"/>
      <c r="BL75" s="56"/>
      <c r="BM75" s="56"/>
      <c r="BN75" s="56"/>
    </row>
    <row r="76" spans="1:62" s="23" customFormat="1" ht="21" customHeight="1">
      <c r="A76" s="87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1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56"/>
      <c r="BE76" s="56"/>
      <c r="BF76" s="56"/>
      <c r="BG76" s="56"/>
      <c r="BH76" s="56"/>
      <c r="BI76" s="56"/>
      <c r="BJ76" s="56"/>
    </row>
    <row r="77" spans="1:62" s="59" customFormat="1" ht="21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105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57"/>
      <c r="BE77" s="57"/>
      <c r="BF77" s="57"/>
      <c r="BG77" s="57"/>
      <c r="BH77" s="57"/>
      <c r="BI77" s="57"/>
      <c r="BJ77" s="57"/>
    </row>
    <row r="78" spans="1:62" s="23" customFormat="1" ht="21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56"/>
      <c r="BE78" s="56"/>
      <c r="BF78" s="56"/>
      <c r="BG78" s="56"/>
      <c r="BH78" s="56"/>
      <c r="BI78" s="56"/>
      <c r="BJ78" s="56"/>
    </row>
    <row r="79" spans="1:62" s="23" customFormat="1" ht="21" customHeight="1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2" s="23" customFormat="1" ht="21" customHeight="1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85"/>
      <c r="Y80" s="85"/>
      <c r="Z80" s="85"/>
      <c r="AA80" s="85"/>
      <c r="AB80" s="85"/>
      <c r="AC80" s="85"/>
      <c r="AD80" s="85"/>
      <c r="AE80" s="85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>
      <c r="A81" s="87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1"/>
      <c r="S81" s="91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3"/>
      <c r="AI81" s="3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23" customFormat="1" ht="21" customHeight="1">
      <c r="A83" s="87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56"/>
      <c r="BE83" s="56"/>
      <c r="BF83" s="56"/>
      <c r="BG83" s="56"/>
      <c r="BH83" s="56"/>
      <c r="BI83" s="56"/>
      <c r="BJ83" s="56"/>
    </row>
    <row r="84" spans="1:62" s="59" customFormat="1" ht="21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5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57"/>
      <c r="BE84" s="57"/>
      <c r="BF84" s="57"/>
      <c r="BG84" s="57"/>
      <c r="BH84" s="57"/>
      <c r="BI84" s="57"/>
      <c r="BJ84" s="57"/>
    </row>
    <row r="85" spans="1:62" s="49" customFormat="1" ht="21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123"/>
      <c r="S85" s="116"/>
      <c r="T85" s="123"/>
      <c r="U85" s="116"/>
      <c r="V85" s="123"/>
      <c r="W85" s="116"/>
      <c r="X85" s="123"/>
      <c r="Y85" s="116"/>
      <c r="Z85" s="123"/>
      <c r="AA85" s="116"/>
      <c r="AB85" s="123"/>
      <c r="AC85" s="116"/>
      <c r="AD85" s="123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57"/>
      <c r="BE85" s="57"/>
      <c r="BF85" s="57"/>
      <c r="BG85" s="57"/>
      <c r="BH85" s="57"/>
      <c r="BI85" s="57"/>
      <c r="BJ85" s="57"/>
    </row>
    <row r="86" spans="1:62" s="23" customFormat="1" ht="21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3" customFormat="1" ht="21" customHeight="1">
      <c r="A88" s="76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1:62" s="24" customFormat="1" ht="21" customHeight="1">
      <c r="A89" s="76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8"/>
      <c r="Q89" s="78"/>
      <c r="R89" s="78"/>
      <c r="S89" s="78"/>
      <c r="T89" s="78"/>
      <c r="U89" s="78"/>
      <c r="V89" s="78"/>
      <c r="W89" s="78"/>
      <c r="X89" s="78"/>
      <c r="Y89" s="124"/>
      <c r="Z89" s="124"/>
      <c r="AA89" s="116"/>
      <c r="AB89" s="116"/>
      <c r="AC89" s="116"/>
      <c r="AD89" s="116"/>
      <c r="AE89" s="116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44"/>
      <c r="BE89" s="44"/>
      <c r="BF89" s="44"/>
      <c r="BG89" s="44"/>
      <c r="BH89" s="44"/>
      <c r="BI89" s="44"/>
      <c r="BJ89" s="44"/>
    </row>
    <row r="90" spans="2:31" s="24" customFormat="1" ht="15.7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5"/>
      <c r="T90" s="25"/>
      <c r="U90" s="25"/>
      <c r="V90" s="25"/>
      <c r="W90" s="25"/>
      <c r="X90" s="25"/>
      <c r="Y90" s="25"/>
      <c r="Z90" s="25"/>
      <c r="AA90" s="25"/>
      <c r="AB90" s="26"/>
      <c r="AC90" s="26"/>
      <c r="AD90" s="26"/>
      <c r="AE90" s="26"/>
    </row>
    <row r="91" spans="1:61" s="23" customFormat="1" ht="15.75" customHeight="1">
      <c r="A91" s="2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7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2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</row>
    <row r="92" spans="1:61" s="23" customFormat="1" ht="18.75" customHeight="1">
      <c r="A92" s="2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6"/>
      <c r="W92" s="125"/>
      <c r="X92" s="125"/>
      <c r="Y92" s="125"/>
      <c r="Z92" s="125"/>
      <c r="AA92" s="125"/>
      <c r="AB92" s="125"/>
      <c r="AC92" s="125"/>
      <c r="AD92" s="125"/>
      <c r="AE92" s="125"/>
      <c r="AF92" s="54"/>
      <c r="AG92" s="54"/>
      <c r="AH92" s="54"/>
      <c r="AI92" s="54"/>
      <c r="AJ92" s="54"/>
      <c r="AK92" s="93"/>
      <c r="AL92" s="93"/>
      <c r="AM92" s="93"/>
      <c r="AN92" s="126"/>
      <c r="AO92" s="126"/>
      <c r="AP92" s="12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</row>
    <row r="93" spans="1:61" s="23" customFormat="1" ht="18" customHeight="1">
      <c r="A93" s="31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29"/>
      <c r="V93" s="117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1" s="23" customFormat="1" ht="18" customHeight="1">
      <c r="A94" s="31"/>
      <c r="S94" s="32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128"/>
      <c r="AG94" s="128"/>
      <c r="AH94" s="128"/>
      <c r="AI94" s="128"/>
      <c r="AJ94" s="128"/>
      <c r="AK94" s="129"/>
      <c r="AL94" s="129"/>
      <c r="AM94" s="129"/>
      <c r="AN94" s="55"/>
      <c r="AO94" s="55"/>
      <c r="AP94" s="55"/>
      <c r="AS94" s="114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64"/>
      <c r="BF94" s="64"/>
      <c r="BG94" s="64"/>
      <c r="BH94" s="64"/>
      <c r="BI94" s="64"/>
    </row>
    <row r="95" spans="1:61" s="23" customFormat="1" ht="15.75" customHeight="1">
      <c r="A95" s="31"/>
      <c r="S95" s="32"/>
      <c r="AS95" s="114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30"/>
      <c r="BF95" s="130"/>
      <c r="BG95" s="130"/>
      <c r="BH95" s="130"/>
      <c r="BI95" s="130"/>
    </row>
    <row r="96" spans="1:62" s="23" customFormat="1" ht="18" customHeight="1">
      <c r="A96" s="31"/>
      <c r="B96" s="61"/>
      <c r="C96" s="115"/>
      <c r="D96" s="115"/>
      <c r="E96" s="115"/>
      <c r="F96" s="115"/>
      <c r="G96" s="115"/>
      <c r="H96" s="115"/>
      <c r="I96" s="115"/>
      <c r="J96" s="63"/>
      <c r="K96" s="63"/>
      <c r="L96" s="63"/>
      <c r="M96" s="63"/>
      <c r="N96" s="119"/>
      <c r="O96" s="61"/>
      <c r="P96" s="131"/>
      <c r="Q96" s="131"/>
      <c r="R96" s="131"/>
      <c r="S96" s="131"/>
      <c r="T96" s="120"/>
      <c r="U96" s="10"/>
      <c r="AS96" s="36"/>
      <c r="AT96" s="31"/>
      <c r="AU96" s="35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7"/>
      <c r="BH96" s="4"/>
      <c r="BI96" s="4"/>
      <c r="BJ96" s="4"/>
    </row>
    <row r="97" spans="1:62" s="23" customFormat="1" ht="16.5" customHeight="1">
      <c r="A97" s="31"/>
      <c r="B97" s="61"/>
      <c r="C97" s="115"/>
      <c r="D97" s="115"/>
      <c r="E97" s="115"/>
      <c r="F97" s="63"/>
      <c r="G97" s="63"/>
      <c r="H97" s="63"/>
      <c r="I97" s="63"/>
      <c r="J97" s="63"/>
      <c r="K97" s="63"/>
      <c r="L97" s="64"/>
      <c r="M97" s="63"/>
      <c r="N97" s="65"/>
      <c r="O97" s="66"/>
      <c r="P97" s="10"/>
      <c r="Q97" s="10"/>
      <c r="R97" s="41"/>
      <c r="S97" s="67"/>
      <c r="T97" s="82"/>
      <c r="U97" s="10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</row>
    <row r="98" spans="1:62" s="23" customFormat="1" ht="15" customHeight="1">
      <c r="A98" s="31"/>
      <c r="B98" s="68"/>
      <c r="C98" s="1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5"/>
      <c r="O98" s="41"/>
      <c r="P98" s="41"/>
      <c r="Q98" s="41"/>
      <c r="R98" s="41"/>
      <c r="S98" s="67"/>
      <c r="T98" s="58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1:62" s="23" customFormat="1" ht="16.5" customHeight="1">
      <c r="A99" s="31"/>
      <c r="B99" s="61"/>
      <c r="C99" s="115"/>
      <c r="D99" s="115"/>
      <c r="E99" s="115"/>
      <c r="F99" s="115"/>
      <c r="G99" s="115"/>
      <c r="H99" s="115"/>
      <c r="I99" s="115"/>
      <c r="J99" s="63"/>
      <c r="K99" s="63"/>
      <c r="L99" s="63"/>
      <c r="M99" s="63"/>
      <c r="N99" s="119"/>
      <c r="O99" s="61"/>
      <c r="P99" s="131"/>
      <c r="Q99" s="131"/>
      <c r="R99" s="131"/>
      <c r="S99" s="131"/>
      <c r="T99" s="132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72"/>
      <c r="AZ99" s="72"/>
      <c r="BA99" s="73"/>
      <c r="BB99" s="73"/>
      <c r="BC99" s="74"/>
      <c r="BD99" s="113"/>
      <c r="BE99" s="131"/>
      <c r="BF99" s="131"/>
      <c r="BG99" s="131"/>
      <c r="BH99" s="131"/>
      <c r="BI99" s="10"/>
      <c r="BJ99" s="10"/>
    </row>
    <row r="100" spans="1:62" s="23" customFormat="1" ht="16.5" customHeight="1">
      <c r="A100" s="31"/>
      <c r="B100" s="61"/>
      <c r="C100" s="62"/>
      <c r="D100" s="62"/>
      <c r="E100" s="62"/>
      <c r="F100" s="63"/>
      <c r="G100" s="63"/>
      <c r="H100" s="63"/>
      <c r="I100" s="63"/>
      <c r="J100" s="63"/>
      <c r="K100" s="63"/>
      <c r="L100" s="64"/>
      <c r="M100" s="63"/>
      <c r="N100" s="65"/>
      <c r="O100" s="66"/>
      <c r="P100" s="10"/>
      <c r="Q100" s="10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10"/>
      <c r="AZ100" s="10"/>
      <c r="BA100" s="64"/>
      <c r="BB100" s="10"/>
      <c r="BC100" s="41"/>
      <c r="BD100" s="10"/>
      <c r="BE100" s="10"/>
      <c r="BF100" s="10"/>
      <c r="BG100" s="10"/>
      <c r="BH100" s="50"/>
      <c r="BI100" s="10"/>
      <c r="BJ100" s="10"/>
    </row>
    <row r="101" spans="1:62" s="23" customFormat="1" ht="15" customHeight="1">
      <c r="A101" s="31"/>
      <c r="B101" s="68"/>
      <c r="C101" s="10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5"/>
      <c r="O101" s="41"/>
      <c r="P101" s="41"/>
      <c r="Q101" s="41"/>
      <c r="R101" s="41"/>
      <c r="S101" s="10"/>
      <c r="T101" s="58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8"/>
      <c r="AT101" s="68"/>
      <c r="AU101" s="68"/>
      <c r="AV101" s="68"/>
      <c r="AW101" s="68"/>
      <c r="AX101" s="68"/>
      <c r="AY101" s="72"/>
      <c r="AZ101" s="72"/>
      <c r="BA101" s="73"/>
      <c r="BB101" s="73"/>
      <c r="BC101" s="74"/>
      <c r="BD101" s="73"/>
      <c r="BE101" s="73"/>
      <c r="BF101" s="74"/>
      <c r="BG101" s="10"/>
      <c r="BH101" s="50"/>
      <c r="BI101" s="10"/>
      <c r="BJ101" s="10"/>
    </row>
    <row r="102" spans="1:62" s="23" customFormat="1" ht="16.5" customHeight="1">
      <c r="A102" s="31"/>
      <c r="B102" s="61"/>
      <c r="C102" s="62"/>
      <c r="D102" s="62"/>
      <c r="E102" s="62"/>
      <c r="F102" s="62"/>
      <c r="G102" s="62"/>
      <c r="H102" s="62"/>
      <c r="I102" s="62"/>
      <c r="J102" s="63"/>
      <c r="K102" s="63"/>
      <c r="L102" s="63"/>
      <c r="M102" s="63"/>
      <c r="N102" s="119"/>
      <c r="O102" s="61"/>
      <c r="P102" s="61"/>
      <c r="Q102" s="61"/>
      <c r="R102" s="119"/>
      <c r="S102" s="119"/>
      <c r="T102" s="121"/>
      <c r="U102" s="32"/>
      <c r="V102" s="32"/>
      <c r="W102" s="33"/>
      <c r="X102" s="33"/>
      <c r="Y102" s="42"/>
      <c r="Z102" s="34"/>
      <c r="AA102" s="34"/>
      <c r="AB102" s="34"/>
      <c r="AC102" s="34"/>
      <c r="AD102" s="34"/>
      <c r="AE102" s="34"/>
      <c r="AF102" s="34"/>
      <c r="AG102" s="34"/>
      <c r="AH102" s="34"/>
      <c r="AI102" s="45"/>
      <c r="AJ102" s="46"/>
      <c r="AK102" s="46"/>
      <c r="AL102" s="46"/>
      <c r="AM102" s="46"/>
      <c r="AN102" s="47"/>
      <c r="AO102" s="48"/>
      <c r="AQ102" s="10"/>
      <c r="AR102" s="10"/>
      <c r="AS102" s="61"/>
      <c r="AT102" s="115"/>
      <c r="AU102" s="115"/>
      <c r="AV102" s="115"/>
      <c r="AW102" s="115"/>
      <c r="AX102" s="115"/>
      <c r="AY102" s="10"/>
      <c r="AZ102" s="10"/>
      <c r="BA102" s="10"/>
      <c r="BB102" s="10"/>
      <c r="BC102" s="74"/>
      <c r="BD102" s="65"/>
      <c r="BE102" s="133"/>
      <c r="BF102" s="133"/>
      <c r="BG102" s="133"/>
      <c r="BH102" s="133"/>
      <c r="BI102" s="10"/>
      <c r="BJ102" s="10"/>
    </row>
    <row r="103" spans="1:62" s="23" customFormat="1" ht="15.75" customHeight="1">
      <c r="A103" s="31"/>
      <c r="B103" s="69"/>
      <c r="C103" s="68"/>
      <c r="D103" s="63"/>
      <c r="E103" s="63"/>
      <c r="F103" s="63"/>
      <c r="G103" s="63"/>
      <c r="H103" s="63"/>
      <c r="I103" s="63"/>
      <c r="J103" s="63"/>
      <c r="K103" s="63"/>
      <c r="L103" s="64"/>
      <c r="M103" s="63"/>
      <c r="N103" s="66"/>
      <c r="O103" s="66"/>
      <c r="P103" s="10"/>
      <c r="Q103" s="122"/>
      <c r="R103" s="41"/>
      <c r="S103" s="10"/>
      <c r="T103" s="32"/>
      <c r="U103" s="32"/>
      <c r="V103" s="32"/>
      <c r="W103" s="33"/>
      <c r="X103" s="33"/>
      <c r="Y103" s="42"/>
      <c r="Z103" s="42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1"/>
      <c r="AN103" s="31"/>
      <c r="AO103" s="36"/>
      <c r="AQ103" s="10"/>
      <c r="AR103" s="10"/>
      <c r="AS103" s="10"/>
      <c r="AT103" s="75"/>
      <c r="AU103" s="10"/>
      <c r="AV103" s="10"/>
      <c r="AW103" s="64"/>
      <c r="AX103" s="10"/>
      <c r="AY103" s="10"/>
      <c r="AZ103" s="10"/>
      <c r="BA103" s="64"/>
      <c r="BB103" s="64"/>
      <c r="BC103" s="41"/>
      <c r="BD103" s="10"/>
      <c r="BE103" s="10"/>
      <c r="BF103" s="10"/>
      <c r="BG103" s="10"/>
      <c r="BH103" s="41"/>
      <c r="BI103" s="10"/>
      <c r="BJ103" s="10"/>
    </row>
    <row r="104" spans="2:62" ht="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64"/>
      <c r="R104" s="64"/>
      <c r="S104" s="10"/>
      <c r="T104" s="1"/>
      <c r="U104" s="1"/>
      <c r="V104" s="1"/>
      <c r="W104" s="1"/>
      <c r="X104" s="1"/>
      <c r="AQ104" s="10"/>
      <c r="AR104" s="10"/>
      <c r="AS104" s="10"/>
      <c r="AT104" s="10"/>
      <c r="AU104" s="10"/>
      <c r="AV104" s="10"/>
      <c r="AW104" s="39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2:62" ht="20.25">
      <c r="B105" s="80"/>
      <c r="C105" s="81"/>
      <c r="D105" s="81"/>
      <c r="E105" s="81"/>
      <c r="F105" s="80"/>
      <c r="G105" s="80"/>
      <c r="H105" s="10"/>
      <c r="I105" s="10"/>
      <c r="J105" s="10"/>
      <c r="K105" s="10"/>
      <c r="L105" s="10"/>
      <c r="M105" s="10"/>
      <c r="N105" s="10"/>
      <c r="O105" s="70"/>
      <c r="P105" s="70"/>
      <c r="Q105" s="71"/>
      <c r="R105" s="71"/>
      <c r="S105" s="71"/>
      <c r="Y105" s="1"/>
      <c r="Z105" s="1"/>
      <c r="AA105" s="1"/>
      <c r="AB105" s="1"/>
      <c r="AC105" s="1"/>
      <c r="AD105" s="1"/>
      <c r="AP105" s="39"/>
      <c r="AW105" s="24"/>
      <c r="AX105" s="24"/>
      <c r="AY105" s="24"/>
      <c r="AZ105" s="24"/>
      <c r="BA105" s="24"/>
      <c r="BB105" s="24"/>
      <c r="BC105" s="24"/>
      <c r="BD105" s="24"/>
      <c r="BE105" s="24"/>
      <c r="BF105" s="5"/>
      <c r="BG105" s="24"/>
      <c r="BH105" s="24"/>
      <c r="BI105" s="24"/>
      <c r="BJ105" s="24"/>
    </row>
    <row r="106" spans="2:62" ht="18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11"/>
      <c r="N106" s="11"/>
      <c r="O106" s="10"/>
      <c r="P106" s="10"/>
      <c r="Q106" s="10"/>
      <c r="R106" s="10"/>
      <c r="S106" s="10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W106" s="10"/>
      <c r="AZ106" s="10"/>
      <c r="BC106" s="43"/>
      <c r="BF106" s="43"/>
      <c r="BG106" s="43"/>
      <c r="BH106" s="43"/>
      <c r="BJ106" s="43"/>
    </row>
    <row r="107" spans="2:24" ht="18">
      <c r="B107" s="39"/>
      <c r="C107" s="39"/>
      <c r="D107" s="39"/>
      <c r="E107" s="39"/>
      <c r="F107" s="39"/>
      <c r="G107" s="39"/>
      <c r="H107" s="39"/>
      <c r="I107" s="39"/>
      <c r="J107" s="10"/>
      <c r="K107" s="10"/>
      <c r="L107" s="10"/>
      <c r="M107" s="39"/>
      <c r="N107" s="39"/>
      <c r="O107" s="10"/>
      <c r="P107" s="10"/>
      <c r="Q107" s="64"/>
      <c r="R107" s="64"/>
      <c r="S107" s="10"/>
      <c r="T107" s="1"/>
      <c r="U107" s="1"/>
      <c r="V107" s="1"/>
      <c r="W107" s="1"/>
      <c r="X107" s="1"/>
    </row>
    <row r="108" spans="2:51" ht="18">
      <c r="B108" s="63"/>
      <c r="C108" s="63"/>
      <c r="D108" s="63"/>
      <c r="E108" s="119"/>
      <c r="F108" s="41"/>
      <c r="G108" s="41"/>
      <c r="H108" s="41"/>
      <c r="I108" s="74"/>
      <c r="J108" s="74"/>
      <c r="K108" s="120"/>
      <c r="L108" s="10"/>
      <c r="M108" s="10"/>
      <c r="N108" s="10"/>
      <c r="O108" s="70"/>
      <c r="P108" s="70"/>
      <c r="Q108" s="71"/>
      <c r="R108" s="71"/>
      <c r="S108" s="71"/>
      <c r="AW108" s="39"/>
      <c r="AY108" s="7"/>
    </row>
    <row r="109" spans="2:58" ht="18">
      <c r="B109" s="63"/>
      <c r="C109" s="64"/>
      <c r="D109" s="63"/>
      <c r="E109" s="66"/>
      <c r="F109" s="66"/>
      <c r="G109" s="10"/>
      <c r="H109" s="122"/>
      <c r="I109" s="41"/>
      <c r="J109" s="10"/>
      <c r="K109" s="67"/>
      <c r="L109" s="10"/>
      <c r="M109" s="11"/>
      <c r="N109" s="11"/>
      <c r="O109" s="70"/>
      <c r="P109" s="70"/>
      <c r="Q109" s="71"/>
      <c r="R109" s="71"/>
      <c r="S109" s="71"/>
      <c r="AY109" s="7"/>
      <c r="BF109" s="7"/>
    </row>
    <row r="110" spans="2:19" ht="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70"/>
      <c r="P110" s="70"/>
      <c r="Q110" s="71"/>
      <c r="R110" s="71"/>
      <c r="S110" s="71"/>
    </row>
    <row r="112" spans="50:51" ht="12.75">
      <c r="AX112" s="7"/>
      <c r="AY112" s="7"/>
    </row>
  </sheetData>
  <sheetProtection password="CC75" sheet="1"/>
  <mergeCells count="103">
    <mergeCell ref="AB37:AE37"/>
    <mergeCell ref="AF37:AH37"/>
    <mergeCell ref="AI37:AK37"/>
    <mergeCell ref="AB35:AE36"/>
    <mergeCell ref="AF35:AH36"/>
    <mergeCell ref="AI35:AK36"/>
    <mergeCell ref="AF17:AI17"/>
    <mergeCell ref="Y11:AB11"/>
    <mergeCell ref="AC11:AN11"/>
    <mergeCell ref="AC10:AN10"/>
    <mergeCell ref="BH18:BI18"/>
    <mergeCell ref="BC17:BD17"/>
    <mergeCell ref="BE17:BF17"/>
    <mergeCell ref="AS17:AW17"/>
    <mergeCell ref="AX17:BA17"/>
    <mergeCell ref="BC16:BF16"/>
    <mergeCell ref="N8:W8"/>
    <mergeCell ref="AC8:AD8"/>
    <mergeCell ref="AE8:AP8"/>
    <mergeCell ref="AX38:AZ38"/>
    <mergeCell ref="F10:L10"/>
    <mergeCell ref="A15:AW15"/>
    <mergeCell ref="AN38:AR38"/>
    <mergeCell ref="AS38:AW38"/>
    <mergeCell ref="AN33:AR33"/>
    <mergeCell ref="AB17:AE17"/>
    <mergeCell ref="AN35:AR37"/>
    <mergeCell ref="AS35:AW37"/>
    <mergeCell ref="AX35:AZ37"/>
    <mergeCell ref="Y10:AB10"/>
    <mergeCell ref="A3:BA3"/>
    <mergeCell ref="A4:BA4"/>
    <mergeCell ref="A5:BA5"/>
    <mergeCell ref="AU10:BA10"/>
    <mergeCell ref="AP10:AT10"/>
    <mergeCell ref="T6:AI6"/>
    <mergeCell ref="P33:S34"/>
    <mergeCell ref="J33:L34"/>
    <mergeCell ref="M33:O34"/>
    <mergeCell ref="AN34:AR34"/>
    <mergeCell ref="AS33:AW33"/>
    <mergeCell ref="AX34:AZ34"/>
    <mergeCell ref="AX33:AZ33"/>
    <mergeCell ref="AS34:AW34"/>
    <mergeCell ref="AF33:AH34"/>
    <mergeCell ref="AI33:AK34"/>
    <mergeCell ref="C39:F39"/>
    <mergeCell ref="G39:I39"/>
    <mergeCell ref="A33:B34"/>
    <mergeCell ref="C33:F34"/>
    <mergeCell ref="A17:A18"/>
    <mergeCell ref="G33:I34"/>
    <mergeCell ref="B17:E17"/>
    <mergeCell ref="F17:I17"/>
    <mergeCell ref="F25:K25"/>
    <mergeCell ref="J17:N17"/>
    <mergeCell ref="J39:L39"/>
    <mergeCell ref="J37:L37"/>
    <mergeCell ref="J36:L36"/>
    <mergeCell ref="M36:O36"/>
    <mergeCell ref="M35:O35"/>
    <mergeCell ref="A39:B39"/>
    <mergeCell ref="A37:B37"/>
    <mergeCell ref="A35:B35"/>
    <mergeCell ref="C35:F35"/>
    <mergeCell ref="G35:I35"/>
    <mergeCell ref="P39:S39"/>
    <mergeCell ref="M39:O39"/>
    <mergeCell ref="T39:V39"/>
    <mergeCell ref="W39:Y39"/>
    <mergeCell ref="U13:V13"/>
    <mergeCell ref="W36:Y36"/>
    <mergeCell ref="P37:S37"/>
    <mergeCell ref="T37:V37"/>
    <mergeCell ref="P35:S35"/>
    <mergeCell ref="T36:V36"/>
    <mergeCell ref="AS1:AZ1"/>
    <mergeCell ref="T35:V35"/>
    <mergeCell ref="W35:Y35"/>
    <mergeCell ref="W33:Y34"/>
    <mergeCell ref="AB33:AE34"/>
    <mergeCell ref="AC30:AG30"/>
    <mergeCell ref="T33:V34"/>
    <mergeCell ref="AJ17:AN17"/>
    <mergeCell ref="AO17:AR17"/>
    <mergeCell ref="L7:AR7"/>
    <mergeCell ref="A36:B36"/>
    <mergeCell ref="C36:F36"/>
    <mergeCell ref="G36:I36"/>
    <mergeCell ref="P36:S36"/>
    <mergeCell ref="M37:O37"/>
    <mergeCell ref="C37:F37"/>
    <mergeCell ref="G37:I37"/>
    <mergeCell ref="AK25:AR25"/>
    <mergeCell ref="F27:K27"/>
    <mergeCell ref="AH27:AO27"/>
    <mergeCell ref="AT27:AY27"/>
    <mergeCell ref="X8:AB8"/>
    <mergeCell ref="W37:Y37"/>
    <mergeCell ref="J35:L35"/>
    <mergeCell ref="O17:R17"/>
    <mergeCell ref="S17:W17"/>
    <mergeCell ref="X17:AA17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474"/>
  <sheetViews>
    <sheetView showZeros="0" view="pageBreakPreview" zoomScale="45" zoomScaleNormal="50" zoomScaleSheetLayoutView="45" zoomScalePageLayoutView="0" workbookViewId="0" topLeftCell="A1">
      <pane ySplit="11" topLeftCell="A50" activePane="bottomLeft" state="frozen"/>
      <selection pane="topLeft" activeCell="A1" sqref="A1"/>
      <selection pane="bottomLeft" activeCell="R227" sqref="R227"/>
    </sheetView>
  </sheetViews>
  <sheetFormatPr defaultColWidth="5.875" defaultRowHeight="27.75" customHeight="1"/>
  <cols>
    <col min="1" max="1" width="17.125" style="134" customWidth="1"/>
    <col min="2" max="2" width="88.875" style="134" customWidth="1"/>
    <col min="3" max="12" width="16.00390625" style="134" customWidth="1"/>
    <col min="13" max="14" width="14.875" style="134" customWidth="1"/>
    <col min="15" max="15" width="16.875" style="134" customWidth="1"/>
    <col min="16" max="21" width="14.875" style="134" customWidth="1"/>
    <col min="22" max="22" width="22.75390625" style="174" bestFit="1" customWidth="1"/>
    <col min="23" max="16384" width="5.875" style="134" customWidth="1"/>
  </cols>
  <sheetData>
    <row r="1" spans="1:31" ht="27.75">
      <c r="A1" s="207" t="str">
        <f>CONCATENATE('Основні дані'!A22,"_(",'Основні дані'!B22,")")</f>
        <v>Форма Моп3-21_(1,4)</v>
      </c>
      <c r="B1" s="163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856" t="str">
        <f>'Основні дані'!B1</f>
        <v>ННІХТІ-М522.з</v>
      </c>
      <c r="Q1" s="856"/>
      <c r="R1" s="856"/>
      <c r="S1" s="856"/>
      <c r="T1" s="856"/>
      <c r="U1" s="856"/>
      <c r="V1" s="171"/>
      <c r="W1" s="145"/>
      <c r="X1" s="145"/>
      <c r="Y1" s="145"/>
      <c r="Z1" s="145"/>
      <c r="AA1" s="135"/>
      <c r="AB1" s="135"/>
      <c r="AC1" s="135"/>
      <c r="AD1" s="135"/>
      <c r="AE1" s="135"/>
    </row>
    <row r="2" spans="1:31" ht="27.75" customHeight="1">
      <c r="A2" s="857" t="s">
        <v>70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171"/>
      <c r="W2" s="145"/>
      <c r="X2" s="145"/>
      <c r="Y2" s="145"/>
      <c r="Z2" s="145"/>
      <c r="AA2" s="135"/>
      <c r="AB2" s="135"/>
      <c r="AC2" s="135"/>
      <c r="AD2" s="135"/>
      <c r="AE2" s="135"/>
    </row>
    <row r="3" spans="1:31" s="153" customFormat="1" ht="27.75" customHeight="1" thickBot="1">
      <c r="A3" s="164"/>
      <c r="B3" s="165"/>
      <c r="C3" s="165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45"/>
      <c r="X3" s="145"/>
      <c r="Y3" s="145"/>
      <c r="Z3" s="145"/>
      <c r="AA3" s="397"/>
      <c r="AB3" s="397"/>
      <c r="AC3" s="397"/>
      <c r="AD3" s="397"/>
      <c r="AE3" s="397"/>
    </row>
    <row r="4" spans="1:31" ht="54" customHeight="1" thickBot="1">
      <c r="A4" s="831" t="s">
        <v>132</v>
      </c>
      <c r="B4" s="846" t="s">
        <v>42</v>
      </c>
      <c r="C4" s="849" t="s">
        <v>43</v>
      </c>
      <c r="D4" s="850"/>
      <c r="E4" s="851"/>
      <c r="F4" s="843" t="s">
        <v>46</v>
      </c>
      <c r="G4" s="834" t="s">
        <v>47</v>
      </c>
      <c r="H4" s="835"/>
      <c r="I4" s="835"/>
      <c r="J4" s="835"/>
      <c r="K4" s="835"/>
      <c r="L4" s="836"/>
      <c r="M4" s="861" t="s">
        <v>96</v>
      </c>
      <c r="N4" s="862"/>
      <c r="O4" s="862"/>
      <c r="P4" s="862"/>
      <c r="Q4" s="862"/>
      <c r="R4" s="862"/>
      <c r="S4" s="862"/>
      <c r="T4" s="863"/>
      <c r="U4" s="843" t="s">
        <v>62</v>
      </c>
      <c r="V4" s="171"/>
      <c r="W4" s="135"/>
      <c r="X4" s="135"/>
      <c r="Y4" s="135"/>
      <c r="Z4" s="135"/>
      <c r="AA4" s="135"/>
      <c r="AB4" s="135"/>
      <c r="AC4" s="135"/>
      <c r="AD4" s="135"/>
      <c r="AE4" s="135"/>
    </row>
    <row r="5" spans="1:22" ht="33.75" customHeight="1" thickBot="1">
      <c r="A5" s="832"/>
      <c r="B5" s="847"/>
      <c r="C5" s="843" t="s">
        <v>44</v>
      </c>
      <c r="D5" s="843" t="s">
        <v>45</v>
      </c>
      <c r="E5" s="843" t="s">
        <v>56</v>
      </c>
      <c r="F5" s="844"/>
      <c r="G5" s="843" t="s">
        <v>48</v>
      </c>
      <c r="H5" s="834" t="s">
        <v>49</v>
      </c>
      <c r="I5" s="835"/>
      <c r="J5" s="835"/>
      <c r="K5" s="836"/>
      <c r="L5" s="843" t="s">
        <v>51</v>
      </c>
      <c r="M5" s="828" t="s">
        <v>754</v>
      </c>
      <c r="N5" s="829"/>
      <c r="O5" s="829"/>
      <c r="P5" s="830"/>
      <c r="Q5" s="828" t="s">
        <v>755</v>
      </c>
      <c r="R5" s="829"/>
      <c r="S5" s="829"/>
      <c r="T5" s="830"/>
      <c r="U5" s="844"/>
      <c r="V5" s="171"/>
    </row>
    <row r="6" spans="1:22" ht="31.5" customHeight="1" thickBot="1">
      <c r="A6" s="832"/>
      <c r="B6" s="847"/>
      <c r="C6" s="844"/>
      <c r="D6" s="844"/>
      <c r="E6" s="844"/>
      <c r="F6" s="844"/>
      <c r="G6" s="844"/>
      <c r="H6" s="843" t="s">
        <v>4</v>
      </c>
      <c r="I6" s="837" t="s">
        <v>50</v>
      </c>
      <c r="J6" s="838"/>
      <c r="K6" s="839"/>
      <c r="L6" s="844"/>
      <c r="M6" s="826" t="s">
        <v>52</v>
      </c>
      <c r="N6" s="852"/>
      <c r="O6" s="852"/>
      <c r="P6" s="827"/>
      <c r="Q6" s="826" t="s">
        <v>52</v>
      </c>
      <c r="R6" s="852"/>
      <c r="S6" s="852"/>
      <c r="T6" s="827"/>
      <c r="U6" s="844"/>
      <c r="V6" s="171"/>
    </row>
    <row r="7" spans="1:22" ht="31.5" customHeight="1" thickBot="1">
      <c r="A7" s="832"/>
      <c r="B7" s="847"/>
      <c r="C7" s="844"/>
      <c r="D7" s="844"/>
      <c r="E7" s="844"/>
      <c r="F7" s="844"/>
      <c r="G7" s="844"/>
      <c r="H7" s="844"/>
      <c r="I7" s="840"/>
      <c r="J7" s="841"/>
      <c r="K7" s="842"/>
      <c r="L7" s="844"/>
      <c r="M7" s="826">
        <v>1</v>
      </c>
      <c r="N7" s="827"/>
      <c r="O7" s="826">
        <v>2</v>
      </c>
      <c r="P7" s="827"/>
      <c r="Q7" s="826">
        <v>3</v>
      </c>
      <c r="R7" s="827"/>
      <c r="S7" s="826"/>
      <c r="T7" s="827"/>
      <c r="U7" s="844"/>
      <c r="V7" s="171"/>
    </row>
    <row r="8" spans="1:22" ht="30" customHeight="1" thickBot="1">
      <c r="A8" s="832"/>
      <c r="B8" s="847"/>
      <c r="C8" s="844"/>
      <c r="D8" s="844"/>
      <c r="E8" s="844"/>
      <c r="F8" s="844"/>
      <c r="G8" s="844"/>
      <c r="H8" s="844"/>
      <c r="I8" s="843" t="s">
        <v>54</v>
      </c>
      <c r="J8" s="858" t="s">
        <v>55</v>
      </c>
      <c r="K8" s="843" t="s">
        <v>36</v>
      </c>
      <c r="L8" s="844"/>
      <c r="M8" s="828" t="s">
        <v>53</v>
      </c>
      <c r="N8" s="829"/>
      <c r="O8" s="829"/>
      <c r="P8" s="829"/>
      <c r="Q8" s="829"/>
      <c r="R8" s="829"/>
      <c r="S8" s="829"/>
      <c r="T8" s="830"/>
      <c r="U8" s="844"/>
      <c r="V8" s="171"/>
    </row>
    <row r="9" spans="1:22" ht="33" customHeight="1" thickBot="1">
      <c r="A9" s="832"/>
      <c r="B9" s="847"/>
      <c r="C9" s="844"/>
      <c r="D9" s="844"/>
      <c r="E9" s="844"/>
      <c r="F9" s="844"/>
      <c r="G9" s="844"/>
      <c r="H9" s="844"/>
      <c r="I9" s="844"/>
      <c r="J9" s="859"/>
      <c r="K9" s="844"/>
      <c r="L9" s="844"/>
      <c r="M9" s="826">
        <v>20</v>
      </c>
      <c r="N9" s="827"/>
      <c r="O9" s="826">
        <v>20</v>
      </c>
      <c r="P9" s="827"/>
      <c r="Q9" s="826">
        <v>16</v>
      </c>
      <c r="R9" s="827"/>
      <c r="S9" s="826"/>
      <c r="T9" s="827"/>
      <c r="U9" s="844"/>
      <c r="V9" s="171"/>
    </row>
    <row r="10" spans="1:22" ht="104.25" customHeight="1" thickBot="1">
      <c r="A10" s="833"/>
      <c r="B10" s="848"/>
      <c r="C10" s="845"/>
      <c r="D10" s="845"/>
      <c r="E10" s="845"/>
      <c r="F10" s="845"/>
      <c r="G10" s="845"/>
      <c r="H10" s="845"/>
      <c r="I10" s="845"/>
      <c r="J10" s="860"/>
      <c r="K10" s="845"/>
      <c r="L10" s="845"/>
      <c r="M10" s="166" t="s">
        <v>77</v>
      </c>
      <c r="N10" s="166" t="s">
        <v>78</v>
      </c>
      <c r="O10" s="166" t="s">
        <v>77</v>
      </c>
      <c r="P10" s="166" t="s">
        <v>78</v>
      </c>
      <c r="Q10" s="166" t="s">
        <v>77</v>
      </c>
      <c r="R10" s="166" t="s">
        <v>78</v>
      </c>
      <c r="S10" s="166" t="s">
        <v>77</v>
      </c>
      <c r="T10" s="166" t="s">
        <v>78</v>
      </c>
      <c r="U10" s="845"/>
      <c r="V10" s="171"/>
    </row>
    <row r="11" spans="1:22" s="218" customFormat="1" ht="22.5" customHeight="1" thickBot="1">
      <c r="A11" s="215">
        <v>1</v>
      </c>
      <c r="B11" s="215">
        <v>2</v>
      </c>
      <c r="C11" s="215">
        <v>3</v>
      </c>
      <c r="D11" s="215">
        <v>4</v>
      </c>
      <c r="E11" s="215">
        <v>5</v>
      </c>
      <c r="F11" s="215">
        <v>6</v>
      </c>
      <c r="G11" s="215">
        <v>7</v>
      </c>
      <c r="H11" s="215">
        <v>8</v>
      </c>
      <c r="I11" s="215">
        <v>9</v>
      </c>
      <c r="J11" s="215">
        <v>10</v>
      </c>
      <c r="K11" s="215">
        <v>11</v>
      </c>
      <c r="L11" s="215">
        <v>12</v>
      </c>
      <c r="M11" s="215">
        <v>13</v>
      </c>
      <c r="N11" s="215">
        <v>14</v>
      </c>
      <c r="O11" s="215">
        <v>15</v>
      </c>
      <c r="P11" s="215">
        <v>16</v>
      </c>
      <c r="Q11" s="215">
        <v>17</v>
      </c>
      <c r="R11" s="215">
        <v>18</v>
      </c>
      <c r="S11" s="215">
        <v>19</v>
      </c>
      <c r="T11" s="215">
        <v>20</v>
      </c>
      <c r="U11" s="216">
        <v>29</v>
      </c>
      <c r="V11" s="217"/>
    </row>
    <row r="12" spans="1:22" s="218" customFormat="1" ht="33" customHeight="1" thickBot="1">
      <c r="A12" s="382">
        <v>1</v>
      </c>
      <c r="B12" s="225" t="s">
        <v>482</v>
      </c>
      <c r="C12" s="483"/>
      <c r="D12" s="483"/>
      <c r="E12" s="225"/>
      <c r="F12" s="242">
        <f>F13+F21</f>
        <v>64</v>
      </c>
      <c r="G12" s="242">
        <f aca="true" t="shared" si="0" ref="G12:T12">G13+G21</f>
        <v>1920</v>
      </c>
      <c r="H12" s="242">
        <f t="shared" si="0"/>
        <v>84</v>
      </c>
      <c r="I12" s="242">
        <f t="shared" si="0"/>
        <v>40</v>
      </c>
      <c r="J12" s="242">
        <f t="shared" si="0"/>
        <v>32</v>
      </c>
      <c r="K12" s="242">
        <f t="shared" si="0"/>
        <v>12</v>
      </c>
      <c r="L12" s="242">
        <f t="shared" si="0"/>
        <v>1836</v>
      </c>
      <c r="M12" s="242">
        <f t="shared" si="0"/>
        <v>12</v>
      </c>
      <c r="N12" s="242">
        <f t="shared" si="0"/>
        <v>15</v>
      </c>
      <c r="O12" s="242">
        <f t="shared" si="0"/>
        <v>16</v>
      </c>
      <c r="P12" s="242">
        <f t="shared" si="0"/>
        <v>19</v>
      </c>
      <c r="Q12" s="242">
        <f t="shared" si="0"/>
        <v>0</v>
      </c>
      <c r="R12" s="242">
        <f t="shared" si="0"/>
        <v>30</v>
      </c>
      <c r="S12" s="242">
        <f t="shared" si="0"/>
        <v>0</v>
      </c>
      <c r="T12" s="242">
        <f t="shared" si="0"/>
        <v>0</v>
      </c>
      <c r="U12" s="242"/>
      <c r="V12" s="169" t="str">
        <f>'Основні дані'!$B$1</f>
        <v>ННІХТІ-М522.з</v>
      </c>
    </row>
    <row r="13" spans="1:22" s="147" customFormat="1" ht="28.5" thickBot="1">
      <c r="A13" s="488" t="s">
        <v>483</v>
      </c>
      <c r="B13" s="485" t="s">
        <v>136</v>
      </c>
      <c r="C13" s="486"/>
      <c r="D13" s="486"/>
      <c r="E13" s="485"/>
      <c r="F13" s="487">
        <f aca="true" t="shared" si="1" ref="F13:T13">SUM(F14:F20)</f>
        <v>9</v>
      </c>
      <c r="G13" s="487">
        <f t="shared" si="1"/>
        <v>270</v>
      </c>
      <c r="H13" s="487">
        <f t="shared" si="1"/>
        <v>18</v>
      </c>
      <c r="I13" s="487">
        <f t="shared" si="1"/>
        <v>8</v>
      </c>
      <c r="J13" s="487">
        <f t="shared" si="1"/>
        <v>0</v>
      </c>
      <c r="K13" s="487">
        <f t="shared" si="1"/>
        <v>10</v>
      </c>
      <c r="L13" s="487">
        <f t="shared" si="1"/>
        <v>252</v>
      </c>
      <c r="M13" s="487">
        <f t="shared" si="1"/>
        <v>2</v>
      </c>
      <c r="N13" s="487">
        <f t="shared" si="1"/>
        <v>3</v>
      </c>
      <c r="O13" s="487">
        <f t="shared" si="1"/>
        <v>4</v>
      </c>
      <c r="P13" s="487">
        <f t="shared" si="1"/>
        <v>6</v>
      </c>
      <c r="Q13" s="487">
        <f t="shared" si="1"/>
        <v>0</v>
      </c>
      <c r="R13" s="487">
        <f t="shared" si="1"/>
        <v>0</v>
      </c>
      <c r="S13" s="487">
        <f t="shared" si="1"/>
        <v>0</v>
      </c>
      <c r="T13" s="487">
        <f t="shared" si="1"/>
        <v>0</v>
      </c>
      <c r="U13" s="484"/>
      <c r="V13" s="169" t="str">
        <f>'Основні дані'!$B$1</f>
        <v>ННІХТІ-М522.з</v>
      </c>
    </row>
    <row r="14" spans="1:23" s="147" customFormat="1" ht="69.75" customHeight="1">
      <c r="A14" s="281" t="s">
        <v>114</v>
      </c>
      <c r="B14" s="597" t="s">
        <v>818</v>
      </c>
      <c r="C14" s="252"/>
      <c r="D14" s="252" t="s">
        <v>82</v>
      </c>
      <c r="E14" s="280" t="s">
        <v>68</v>
      </c>
      <c r="F14" s="236">
        <f aca="true" t="shared" si="2" ref="F14:F20">N14+P14+R14+T14</f>
        <v>3</v>
      </c>
      <c r="G14" s="236">
        <f aca="true" t="shared" si="3" ref="G14:G20">F14*30</f>
        <v>90</v>
      </c>
      <c r="H14" s="237">
        <f>M14*3+O14*3+Q14*3+S14*3</f>
        <v>6</v>
      </c>
      <c r="I14" s="428">
        <v>4</v>
      </c>
      <c r="J14" s="429"/>
      <c r="K14" s="429">
        <v>2</v>
      </c>
      <c r="L14" s="236">
        <f>IF(H14=I14+J14+K14,G14-H14,"!ПОМИЛКА!")</f>
        <v>84</v>
      </c>
      <c r="M14" s="238"/>
      <c r="N14" s="387"/>
      <c r="O14" s="387">
        <v>2</v>
      </c>
      <c r="P14" s="387">
        <v>3</v>
      </c>
      <c r="Q14" s="387"/>
      <c r="R14" s="239"/>
      <c r="S14" s="387"/>
      <c r="T14" s="387"/>
      <c r="U14" s="535">
        <v>202</v>
      </c>
      <c r="V14" s="169" t="str">
        <f>'Основні дані'!$B$1</f>
        <v>ННІХТІ-М522.з</v>
      </c>
      <c r="W14" s="366"/>
    </row>
    <row r="15" spans="1:23" s="147" customFormat="1" ht="69.75" customHeight="1">
      <c r="A15" s="281" t="s">
        <v>115</v>
      </c>
      <c r="B15" s="598" t="s">
        <v>819</v>
      </c>
      <c r="C15" s="252"/>
      <c r="D15" s="252" t="s">
        <v>82</v>
      </c>
      <c r="E15" s="252" t="s">
        <v>67</v>
      </c>
      <c r="F15" s="237">
        <f t="shared" si="2"/>
        <v>3</v>
      </c>
      <c r="G15" s="237">
        <f t="shared" si="3"/>
        <v>90</v>
      </c>
      <c r="H15" s="237">
        <f aca="true" t="shared" si="4" ref="H15:H20">M15*3+O15*3+Q15*3+S15*3</f>
        <v>6</v>
      </c>
      <c r="I15" s="428"/>
      <c r="J15" s="429"/>
      <c r="K15" s="429">
        <v>6</v>
      </c>
      <c r="L15" s="237">
        <f aca="true" t="shared" si="5" ref="L15:L20">IF(H15=I15+J15+K15,G15-H15,"!ПОМИЛКА!")</f>
        <v>84</v>
      </c>
      <c r="M15" s="238"/>
      <c r="N15" s="387"/>
      <c r="O15" s="387">
        <v>2</v>
      </c>
      <c r="P15" s="387">
        <v>3</v>
      </c>
      <c r="Q15" s="387"/>
      <c r="R15" s="239"/>
      <c r="S15" s="387"/>
      <c r="T15" s="387"/>
      <c r="U15" s="535">
        <v>275</v>
      </c>
      <c r="V15" s="169" t="str">
        <f>'Основні дані'!$B$1</f>
        <v>ННІХТІ-М522.з</v>
      </c>
      <c r="W15" s="366"/>
    </row>
    <row r="16" spans="1:23" s="147" customFormat="1" ht="30.75" thickBot="1">
      <c r="A16" s="281" t="s">
        <v>116</v>
      </c>
      <c r="B16" s="599" t="s">
        <v>820</v>
      </c>
      <c r="C16" s="600"/>
      <c r="D16" s="600" t="s">
        <v>821</v>
      </c>
      <c r="E16" s="600" t="s">
        <v>67</v>
      </c>
      <c r="F16" s="237">
        <f t="shared" si="2"/>
        <v>3</v>
      </c>
      <c r="G16" s="237">
        <f t="shared" si="3"/>
        <v>90</v>
      </c>
      <c r="H16" s="237">
        <f t="shared" si="4"/>
        <v>6</v>
      </c>
      <c r="I16" s="428">
        <v>4</v>
      </c>
      <c r="J16" s="429"/>
      <c r="K16" s="429">
        <v>2</v>
      </c>
      <c r="L16" s="237">
        <f t="shared" si="5"/>
        <v>84</v>
      </c>
      <c r="M16" s="536">
        <v>2</v>
      </c>
      <c r="N16" s="537">
        <v>3</v>
      </c>
      <c r="O16" s="537"/>
      <c r="P16" s="537"/>
      <c r="Q16" s="537"/>
      <c r="R16" s="240"/>
      <c r="S16" s="537"/>
      <c r="T16" s="537"/>
      <c r="U16" s="535">
        <v>325</v>
      </c>
      <c r="V16" s="169" t="str">
        <f>'Основні дані'!$B$1</f>
        <v>ННІХТІ-М522.з</v>
      </c>
      <c r="W16" s="366"/>
    </row>
    <row r="17" spans="1:23" s="147" customFormat="1" ht="27" hidden="1">
      <c r="A17" s="281" t="s">
        <v>117</v>
      </c>
      <c r="B17" s="530"/>
      <c r="C17" s="531"/>
      <c r="D17" s="531"/>
      <c r="E17" s="531"/>
      <c r="F17" s="237">
        <f t="shared" si="2"/>
        <v>0</v>
      </c>
      <c r="G17" s="237">
        <f t="shared" si="3"/>
        <v>0</v>
      </c>
      <c r="H17" s="237">
        <f t="shared" si="4"/>
        <v>0</v>
      </c>
      <c r="I17" s="428"/>
      <c r="J17" s="429"/>
      <c r="K17" s="429"/>
      <c r="L17" s="237">
        <f t="shared" si="5"/>
        <v>0</v>
      </c>
      <c r="M17" s="238"/>
      <c r="N17" s="387"/>
      <c r="O17" s="387"/>
      <c r="P17" s="387"/>
      <c r="Q17" s="387"/>
      <c r="R17" s="239"/>
      <c r="S17" s="387"/>
      <c r="T17" s="387"/>
      <c r="U17" s="535"/>
      <c r="V17" s="169" t="str">
        <f>'Основні дані'!$B$1</f>
        <v>ННІХТІ-М522.з</v>
      </c>
      <c r="W17" s="366"/>
    </row>
    <row r="18" spans="1:23" s="147" customFormat="1" ht="27" hidden="1">
      <c r="A18" s="281" t="s">
        <v>118</v>
      </c>
      <c r="B18" s="530"/>
      <c r="C18" s="531"/>
      <c r="D18" s="531"/>
      <c r="E18" s="531"/>
      <c r="F18" s="237">
        <f t="shared" si="2"/>
        <v>0</v>
      </c>
      <c r="G18" s="237">
        <f t="shared" si="3"/>
        <v>0</v>
      </c>
      <c r="H18" s="237">
        <f t="shared" si="4"/>
        <v>0</v>
      </c>
      <c r="I18" s="428"/>
      <c r="J18" s="429"/>
      <c r="K18" s="429"/>
      <c r="L18" s="237">
        <f t="shared" si="5"/>
        <v>0</v>
      </c>
      <c r="M18" s="238"/>
      <c r="N18" s="387"/>
      <c r="O18" s="387"/>
      <c r="P18" s="387"/>
      <c r="Q18" s="387"/>
      <c r="R18" s="239"/>
      <c r="S18" s="387"/>
      <c r="T18" s="387"/>
      <c r="U18" s="535"/>
      <c r="V18" s="169" t="str">
        <f>'Основні дані'!$B$1</f>
        <v>ННІХТІ-М522.з</v>
      </c>
      <c r="W18" s="366"/>
    </row>
    <row r="19" spans="1:23" s="147" customFormat="1" ht="27" hidden="1">
      <c r="A19" s="281" t="s">
        <v>119</v>
      </c>
      <c r="B19" s="530"/>
      <c r="C19" s="534"/>
      <c r="D19" s="534"/>
      <c r="E19" s="534"/>
      <c r="F19" s="237">
        <f t="shared" si="2"/>
        <v>0</v>
      </c>
      <c r="G19" s="237">
        <f t="shared" si="3"/>
        <v>0</v>
      </c>
      <c r="H19" s="237">
        <f t="shared" si="4"/>
        <v>0</v>
      </c>
      <c r="I19" s="428"/>
      <c r="J19" s="429"/>
      <c r="K19" s="429"/>
      <c r="L19" s="237">
        <f t="shared" si="5"/>
        <v>0</v>
      </c>
      <c r="M19" s="238"/>
      <c r="N19" s="387"/>
      <c r="O19" s="387"/>
      <c r="P19" s="387"/>
      <c r="Q19" s="387"/>
      <c r="R19" s="239"/>
      <c r="S19" s="387"/>
      <c r="T19" s="387"/>
      <c r="U19" s="535"/>
      <c r="V19" s="169" t="str">
        <f>'Основні дані'!$B$1</f>
        <v>ННІХТІ-М522.з</v>
      </c>
      <c r="W19" s="366"/>
    </row>
    <row r="20" spans="1:23" s="147" customFormat="1" ht="27.75" hidden="1" thickBot="1">
      <c r="A20" s="281" t="s">
        <v>481</v>
      </c>
      <c r="B20" s="530"/>
      <c r="C20" s="531"/>
      <c r="D20" s="531"/>
      <c r="E20" s="531"/>
      <c r="F20" s="237">
        <f t="shared" si="2"/>
        <v>0</v>
      </c>
      <c r="G20" s="237">
        <f t="shared" si="3"/>
        <v>0</v>
      </c>
      <c r="H20" s="237">
        <f t="shared" si="4"/>
        <v>0</v>
      </c>
      <c r="I20" s="428"/>
      <c r="J20" s="429"/>
      <c r="K20" s="429"/>
      <c r="L20" s="237">
        <f t="shared" si="5"/>
        <v>0</v>
      </c>
      <c r="M20" s="238"/>
      <c r="N20" s="239"/>
      <c r="O20" s="239"/>
      <c r="P20" s="239"/>
      <c r="Q20" s="239"/>
      <c r="R20" s="239"/>
      <c r="S20" s="387"/>
      <c r="T20" s="387"/>
      <c r="U20" s="535"/>
      <c r="V20" s="169" t="str">
        <f>'Основні дані'!$B$1</f>
        <v>ННІХТІ-М522.з</v>
      </c>
      <c r="W20" s="366"/>
    </row>
    <row r="21" spans="1:23" s="147" customFormat="1" ht="28.5" thickBot="1">
      <c r="A21" s="488" t="s">
        <v>484</v>
      </c>
      <c r="B21" s="485" t="s">
        <v>756</v>
      </c>
      <c r="C21" s="486"/>
      <c r="D21" s="486"/>
      <c r="E21" s="485"/>
      <c r="F21" s="489">
        <f>SUM(F22:F36)</f>
        <v>55</v>
      </c>
      <c r="G21" s="489">
        <f aca="true" t="shared" si="6" ref="G21:T21">SUM(G22:G36)</f>
        <v>1650</v>
      </c>
      <c r="H21" s="489">
        <f t="shared" si="6"/>
        <v>66</v>
      </c>
      <c r="I21" s="489">
        <f t="shared" si="6"/>
        <v>32</v>
      </c>
      <c r="J21" s="489">
        <f t="shared" si="6"/>
        <v>32</v>
      </c>
      <c r="K21" s="489">
        <f t="shared" si="6"/>
        <v>2</v>
      </c>
      <c r="L21" s="489">
        <f t="shared" si="6"/>
        <v>1584</v>
      </c>
      <c r="M21" s="489">
        <f t="shared" si="6"/>
        <v>10</v>
      </c>
      <c r="N21" s="489">
        <f t="shared" si="6"/>
        <v>12</v>
      </c>
      <c r="O21" s="489">
        <f t="shared" si="6"/>
        <v>12</v>
      </c>
      <c r="P21" s="489">
        <f t="shared" si="6"/>
        <v>13</v>
      </c>
      <c r="Q21" s="489">
        <f t="shared" si="6"/>
        <v>0</v>
      </c>
      <c r="R21" s="489">
        <f t="shared" si="6"/>
        <v>30</v>
      </c>
      <c r="S21" s="489">
        <f t="shared" si="6"/>
        <v>0</v>
      </c>
      <c r="T21" s="489">
        <f t="shared" si="6"/>
        <v>0</v>
      </c>
      <c r="U21" s="489"/>
      <c r="V21" s="169" t="str">
        <f>'Основні дані'!$B$1</f>
        <v>ННІХТІ-М522.з</v>
      </c>
      <c r="W21" s="366"/>
    </row>
    <row r="22" spans="1:23" s="147" customFormat="1" ht="60">
      <c r="A22" s="281" t="s">
        <v>757</v>
      </c>
      <c r="B22" s="601" t="s">
        <v>822</v>
      </c>
      <c r="C22" s="602" t="s">
        <v>82</v>
      </c>
      <c r="D22" s="602"/>
      <c r="E22" s="602" t="s">
        <v>68</v>
      </c>
      <c r="F22" s="237">
        <f>N22+P22+R22+T22</f>
        <v>4</v>
      </c>
      <c r="G22" s="237">
        <f>F22*30</f>
        <v>120</v>
      </c>
      <c r="H22" s="237">
        <f>M22*3+O22*3+Q22*3+S22*3</f>
        <v>12</v>
      </c>
      <c r="I22" s="341">
        <v>6</v>
      </c>
      <c r="J22" s="239">
        <v>6</v>
      </c>
      <c r="K22" s="239"/>
      <c r="L22" s="237">
        <f>IF(H22=I22+J22+K22,G22-H22,"!ПОМИЛКА!")</f>
        <v>108</v>
      </c>
      <c r="M22" s="238"/>
      <c r="N22" s="239"/>
      <c r="O22" s="239">
        <v>4</v>
      </c>
      <c r="P22" s="239">
        <v>4</v>
      </c>
      <c r="Q22" s="239"/>
      <c r="R22" s="239"/>
      <c r="S22" s="387"/>
      <c r="T22" s="387"/>
      <c r="U22" s="535">
        <v>186</v>
      </c>
      <c r="V22" s="169" t="str">
        <f>'Основні дані'!$B$1</f>
        <v>ННІХТІ-М522.з</v>
      </c>
      <c r="W22" s="366"/>
    </row>
    <row r="23" spans="1:23" s="147" customFormat="1" ht="45" customHeight="1">
      <c r="A23" s="281" t="s">
        <v>758</v>
      </c>
      <c r="B23" s="603" t="s">
        <v>823</v>
      </c>
      <c r="C23" s="604" t="s">
        <v>821</v>
      </c>
      <c r="D23" s="604"/>
      <c r="E23" s="605" t="s">
        <v>67</v>
      </c>
      <c r="F23" s="237">
        <f>N23+P23+R23+T23</f>
        <v>4</v>
      </c>
      <c r="G23" s="237">
        <f>F23*30</f>
        <v>120</v>
      </c>
      <c r="H23" s="237">
        <f aca="true" t="shared" si="7" ref="H23:H36">M23*3+O23*3+Q23*3+S23*3</f>
        <v>12</v>
      </c>
      <c r="I23" s="341">
        <v>6</v>
      </c>
      <c r="J23" s="239">
        <v>6</v>
      </c>
      <c r="K23" s="239"/>
      <c r="L23" s="237">
        <f aca="true" t="shared" si="8" ref="L23:L31">IF(H23=I23+J23+K23,G23-H23,"!ПОМИЛКА!")</f>
        <v>108</v>
      </c>
      <c r="M23" s="238">
        <v>4</v>
      </c>
      <c r="N23" s="239">
        <v>4</v>
      </c>
      <c r="O23" s="239"/>
      <c r="P23" s="239"/>
      <c r="Q23" s="239"/>
      <c r="R23" s="239"/>
      <c r="S23" s="387"/>
      <c r="T23" s="387"/>
      <c r="U23" s="535">
        <v>186</v>
      </c>
      <c r="V23" s="169" t="str">
        <f>'Основні дані'!$B$1</f>
        <v>ННІХТІ-М522.з</v>
      </c>
      <c r="W23" s="366"/>
    </row>
    <row r="24" spans="1:23" s="147" customFormat="1" ht="68.25" customHeight="1">
      <c r="A24" s="281" t="s">
        <v>759</v>
      </c>
      <c r="B24" s="597" t="s">
        <v>824</v>
      </c>
      <c r="C24" s="604" t="s">
        <v>82</v>
      </c>
      <c r="D24" s="604"/>
      <c r="E24" s="604" t="s">
        <v>825</v>
      </c>
      <c r="F24" s="237">
        <f>N24+P24+R24+T24</f>
        <v>3</v>
      </c>
      <c r="G24" s="237">
        <f>F24*30</f>
        <v>90</v>
      </c>
      <c r="H24" s="237">
        <f t="shared" si="7"/>
        <v>6</v>
      </c>
      <c r="I24" s="341">
        <v>4</v>
      </c>
      <c r="J24" s="239"/>
      <c r="K24" s="239">
        <v>2</v>
      </c>
      <c r="L24" s="237">
        <f t="shared" si="8"/>
        <v>84</v>
      </c>
      <c r="M24" s="238"/>
      <c r="N24" s="239"/>
      <c r="O24" s="239">
        <v>2</v>
      </c>
      <c r="P24" s="239">
        <v>3</v>
      </c>
      <c r="Q24" s="239"/>
      <c r="R24" s="239"/>
      <c r="S24" s="387"/>
      <c r="T24" s="387"/>
      <c r="U24" s="535">
        <v>186</v>
      </c>
      <c r="V24" s="169" t="str">
        <f>'Основні дані'!$B$1</f>
        <v>ННІХТІ-М522.з</v>
      </c>
      <c r="W24" s="366"/>
    </row>
    <row r="25" spans="1:23" s="147" customFormat="1" ht="60">
      <c r="A25" s="281" t="s">
        <v>760</v>
      </c>
      <c r="B25" s="606" t="s">
        <v>826</v>
      </c>
      <c r="C25" s="532" t="s">
        <v>821</v>
      </c>
      <c r="D25" s="532"/>
      <c r="E25" s="533" t="s">
        <v>68</v>
      </c>
      <c r="F25" s="237">
        <f aca="true" t="shared" si="9" ref="F25:F36">N25+P25+R25+T25</f>
        <v>4</v>
      </c>
      <c r="G25" s="237">
        <f aca="true" t="shared" si="10" ref="G25:G31">F25*30</f>
        <v>120</v>
      </c>
      <c r="H25" s="237">
        <f t="shared" si="7"/>
        <v>12</v>
      </c>
      <c r="I25" s="341">
        <v>6</v>
      </c>
      <c r="J25" s="239">
        <v>6</v>
      </c>
      <c r="K25" s="239"/>
      <c r="L25" s="237">
        <f t="shared" si="8"/>
        <v>108</v>
      </c>
      <c r="M25" s="238">
        <v>4</v>
      </c>
      <c r="N25" s="387">
        <v>4</v>
      </c>
      <c r="O25" s="387"/>
      <c r="P25" s="387"/>
      <c r="Q25" s="387"/>
      <c r="R25" s="239"/>
      <c r="S25" s="387"/>
      <c r="T25" s="387"/>
      <c r="U25" s="535">
        <v>186</v>
      </c>
      <c r="V25" s="169" t="str">
        <f>'Основні дані'!$B$1</f>
        <v>ННІХТІ-М522.з</v>
      </c>
      <c r="W25" s="366"/>
    </row>
    <row r="26" spans="1:23" s="147" customFormat="1" ht="60">
      <c r="A26" s="281" t="s">
        <v>761</v>
      </c>
      <c r="B26" s="606" t="s">
        <v>827</v>
      </c>
      <c r="C26" s="532" t="s">
        <v>82</v>
      </c>
      <c r="D26" s="532"/>
      <c r="E26" s="532" t="s">
        <v>75</v>
      </c>
      <c r="F26" s="237">
        <f t="shared" si="9"/>
        <v>6</v>
      </c>
      <c r="G26" s="237">
        <f t="shared" si="10"/>
        <v>180</v>
      </c>
      <c r="H26" s="237">
        <f t="shared" si="7"/>
        <v>18</v>
      </c>
      <c r="I26" s="341">
        <v>8</v>
      </c>
      <c r="J26" s="239">
        <v>10</v>
      </c>
      <c r="K26" s="239"/>
      <c r="L26" s="237">
        <f t="shared" si="8"/>
        <v>162</v>
      </c>
      <c r="M26" s="238"/>
      <c r="N26" s="387"/>
      <c r="O26" s="387">
        <v>6</v>
      </c>
      <c r="P26" s="387">
        <v>6</v>
      </c>
      <c r="Q26" s="387"/>
      <c r="R26" s="239"/>
      <c r="S26" s="387"/>
      <c r="T26" s="387"/>
      <c r="U26" s="535">
        <v>186</v>
      </c>
      <c r="V26" s="169" t="str">
        <f>'Основні дані'!$B$1</f>
        <v>ННІХТІ-М522.з</v>
      </c>
      <c r="W26" s="366"/>
    </row>
    <row r="27" spans="1:23" s="147" customFormat="1" ht="27">
      <c r="A27" s="281" t="s">
        <v>762</v>
      </c>
      <c r="B27" s="607" t="s">
        <v>767</v>
      </c>
      <c r="C27" s="531" t="s">
        <v>821</v>
      </c>
      <c r="D27" s="531"/>
      <c r="E27" s="531" t="s">
        <v>68</v>
      </c>
      <c r="F27" s="237">
        <f t="shared" si="9"/>
        <v>4</v>
      </c>
      <c r="G27" s="237">
        <f t="shared" si="10"/>
        <v>120</v>
      </c>
      <c r="H27" s="237">
        <f t="shared" si="7"/>
        <v>6</v>
      </c>
      <c r="I27" s="341">
        <v>2</v>
      </c>
      <c r="J27" s="239">
        <v>4</v>
      </c>
      <c r="K27" s="239"/>
      <c r="L27" s="237">
        <f t="shared" si="8"/>
        <v>114</v>
      </c>
      <c r="M27" s="238">
        <v>2</v>
      </c>
      <c r="N27" s="387">
        <v>4</v>
      </c>
      <c r="O27" s="387"/>
      <c r="P27" s="387"/>
      <c r="Q27" s="387"/>
      <c r="R27" s="239"/>
      <c r="S27" s="387"/>
      <c r="T27" s="387"/>
      <c r="U27" s="535">
        <v>186</v>
      </c>
      <c r="V27" s="169" t="str">
        <f>'Основні дані'!$B$1</f>
        <v>ННІХТІ-М522.з</v>
      </c>
      <c r="W27" s="366"/>
    </row>
    <row r="28" spans="1:23" s="147" customFormat="1" ht="27">
      <c r="A28" s="281" t="s">
        <v>763</v>
      </c>
      <c r="B28" s="560" t="s">
        <v>768</v>
      </c>
      <c r="C28" s="532"/>
      <c r="D28" s="532" t="s">
        <v>771</v>
      </c>
      <c r="E28" s="533"/>
      <c r="F28" s="237">
        <f t="shared" si="9"/>
        <v>5</v>
      </c>
      <c r="G28" s="237">
        <f t="shared" si="10"/>
        <v>150</v>
      </c>
      <c r="H28" s="237">
        <f t="shared" si="7"/>
        <v>0</v>
      </c>
      <c r="I28" s="341"/>
      <c r="J28" s="239"/>
      <c r="K28" s="239"/>
      <c r="L28" s="237">
        <f t="shared" si="8"/>
        <v>150</v>
      </c>
      <c r="M28" s="536"/>
      <c r="N28" s="537"/>
      <c r="O28" s="537"/>
      <c r="P28" s="537"/>
      <c r="Q28" s="537"/>
      <c r="R28" s="239">
        <v>5</v>
      </c>
      <c r="S28" s="537"/>
      <c r="T28" s="537"/>
      <c r="U28" s="535">
        <v>186</v>
      </c>
      <c r="V28" s="169" t="str">
        <f>'Основні дані'!$B$1</f>
        <v>ННІХТІ-М522.з</v>
      </c>
      <c r="W28" s="366"/>
    </row>
    <row r="29" spans="1:23" s="147" customFormat="1" ht="27.75" thickBot="1">
      <c r="A29" s="281" t="s">
        <v>764</v>
      </c>
      <c r="B29" s="560" t="s">
        <v>769</v>
      </c>
      <c r="C29" s="532"/>
      <c r="D29" s="532" t="s">
        <v>771</v>
      </c>
      <c r="E29" s="532"/>
      <c r="F29" s="237">
        <f t="shared" si="9"/>
        <v>25</v>
      </c>
      <c r="G29" s="237">
        <f t="shared" si="10"/>
        <v>750</v>
      </c>
      <c r="H29" s="237">
        <f t="shared" si="7"/>
        <v>0</v>
      </c>
      <c r="I29" s="341"/>
      <c r="J29" s="239"/>
      <c r="K29" s="239"/>
      <c r="L29" s="237">
        <f t="shared" si="8"/>
        <v>750</v>
      </c>
      <c r="M29" s="238"/>
      <c r="N29" s="387"/>
      <c r="O29" s="387"/>
      <c r="P29" s="387"/>
      <c r="Q29" s="387"/>
      <c r="R29" s="240">
        <v>25</v>
      </c>
      <c r="S29" s="387"/>
      <c r="T29" s="387"/>
      <c r="U29" s="535">
        <v>186</v>
      </c>
      <c r="V29" s="169" t="str">
        <f>'Основні дані'!$B$1</f>
        <v>ННІХТІ-М522.з</v>
      </c>
      <c r="W29" s="366"/>
    </row>
    <row r="30" spans="1:23" s="147" customFormat="1" ht="27" hidden="1">
      <c r="A30" s="281" t="s">
        <v>765</v>
      </c>
      <c r="B30" s="530"/>
      <c r="C30" s="532"/>
      <c r="D30" s="532"/>
      <c r="E30" s="533"/>
      <c r="F30" s="237">
        <f t="shared" si="9"/>
        <v>0</v>
      </c>
      <c r="G30" s="237">
        <f t="shared" si="10"/>
        <v>0</v>
      </c>
      <c r="H30" s="237">
        <f t="shared" si="7"/>
        <v>0</v>
      </c>
      <c r="I30" s="341"/>
      <c r="J30" s="239"/>
      <c r="K30" s="239"/>
      <c r="L30" s="237">
        <f t="shared" si="8"/>
        <v>0</v>
      </c>
      <c r="M30" s="238"/>
      <c r="N30" s="387"/>
      <c r="O30" s="387"/>
      <c r="P30" s="387"/>
      <c r="Q30" s="387"/>
      <c r="R30" s="239"/>
      <c r="S30" s="387"/>
      <c r="T30" s="387"/>
      <c r="U30" s="535"/>
      <c r="V30" s="169" t="str">
        <f>'Основні дані'!$B$1</f>
        <v>ННІХТІ-М522.з</v>
      </c>
      <c r="W30" s="366"/>
    </row>
    <row r="31" spans="1:23" s="147" customFormat="1" ht="27" hidden="1">
      <c r="A31" s="281" t="s">
        <v>766</v>
      </c>
      <c r="B31" s="530"/>
      <c r="C31" s="532"/>
      <c r="D31" s="532"/>
      <c r="E31" s="532"/>
      <c r="F31" s="237">
        <f t="shared" si="9"/>
        <v>0</v>
      </c>
      <c r="G31" s="237">
        <f t="shared" si="10"/>
        <v>0</v>
      </c>
      <c r="H31" s="237">
        <f t="shared" si="7"/>
        <v>0</v>
      </c>
      <c r="I31" s="341"/>
      <c r="J31" s="239"/>
      <c r="K31" s="239"/>
      <c r="L31" s="237">
        <f t="shared" si="8"/>
        <v>0</v>
      </c>
      <c r="M31" s="536"/>
      <c r="N31" s="537"/>
      <c r="O31" s="537"/>
      <c r="P31" s="537"/>
      <c r="Q31" s="537"/>
      <c r="R31" s="240"/>
      <c r="S31" s="537"/>
      <c r="T31" s="537"/>
      <c r="U31" s="535"/>
      <c r="V31" s="169" t="str">
        <f>'Основні дані'!$B$1</f>
        <v>ННІХТІ-М522.з</v>
      </c>
      <c r="W31" s="366"/>
    </row>
    <row r="32" spans="1:23" s="147" customFormat="1" ht="27" hidden="1">
      <c r="A32" s="281" t="s">
        <v>789</v>
      </c>
      <c r="B32" s="560"/>
      <c r="C32" s="531"/>
      <c r="D32" s="531"/>
      <c r="E32" s="531"/>
      <c r="F32" s="237">
        <f t="shared" si="9"/>
        <v>0</v>
      </c>
      <c r="G32" s="237">
        <f>F32*30</f>
        <v>0</v>
      </c>
      <c r="H32" s="237">
        <f t="shared" si="7"/>
        <v>0</v>
      </c>
      <c r="I32" s="341"/>
      <c r="J32" s="239"/>
      <c r="K32" s="239"/>
      <c r="L32" s="237">
        <f>IF(H32=I32+J32+K32,G32-H32,"!ПОМИЛКА!")</f>
        <v>0</v>
      </c>
      <c r="M32" s="238"/>
      <c r="N32" s="387"/>
      <c r="O32" s="387"/>
      <c r="P32" s="387"/>
      <c r="Q32" s="387"/>
      <c r="R32" s="239"/>
      <c r="S32" s="387"/>
      <c r="T32" s="387"/>
      <c r="U32" s="535"/>
      <c r="V32" s="169" t="str">
        <f>'Основні дані'!$B$1</f>
        <v>ННІХТІ-М522.з</v>
      </c>
      <c r="W32" s="366"/>
    </row>
    <row r="33" spans="1:23" s="147" customFormat="1" ht="27" hidden="1">
      <c r="A33" s="281" t="s">
        <v>790</v>
      </c>
      <c r="B33" s="560"/>
      <c r="C33" s="532"/>
      <c r="D33" s="532"/>
      <c r="E33" s="533"/>
      <c r="F33" s="237">
        <f t="shared" si="9"/>
        <v>0</v>
      </c>
      <c r="G33" s="237">
        <f>F33*30</f>
        <v>0</v>
      </c>
      <c r="H33" s="237">
        <f t="shared" si="7"/>
        <v>0</v>
      </c>
      <c r="I33" s="341"/>
      <c r="J33" s="239"/>
      <c r="K33" s="239"/>
      <c r="L33" s="237">
        <f>IF(H33=I33+J33+K33,G33-H33,"!ПОМИЛКА!")</f>
        <v>0</v>
      </c>
      <c r="M33" s="238"/>
      <c r="N33" s="387"/>
      <c r="O33" s="387"/>
      <c r="P33" s="387"/>
      <c r="Q33" s="387"/>
      <c r="R33" s="239"/>
      <c r="S33" s="387"/>
      <c r="T33" s="387"/>
      <c r="U33" s="535"/>
      <c r="V33" s="169" t="str">
        <f>'Основні дані'!$B$1</f>
        <v>ННІХТІ-М522.з</v>
      </c>
      <c r="W33" s="366"/>
    </row>
    <row r="34" spans="1:23" s="147" customFormat="1" ht="27" hidden="1">
      <c r="A34" s="281" t="s">
        <v>791</v>
      </c>
      <c r="B34" s="560"/>
      <c r="C34" s="532"/>
      <c r="D34" s="532"/>
      <c r="E34" s="532"/>
      <c r="F34" s="237">
        <f t="shared" si="9"/>
        <v>0</v>
      </c>
      <c r="G34" s="237">
        <f>F34*30</f>
        <v>0</v>
      </c>
      <c r="H34" s="237">
        <f t="shared" si="7"/>
        <v>0</v>
      </c>
      <c r="I34" s="341"/>
      <c r="J34" s="239"/>
      <c r="K34" s="239"/>
      <c r="L34" s="237">
        <f>IF(H34=I34+J34+K34,G34-H34,"!ПОМИЛКА!")</f>
        <v>0</v>
      </c>
      <c r="M34" s="536"/>
      <c r="N34" s="537"/>
      <c r="O34" s="537"/>
      <c r="P34" s="537"/>
      <c r="Q34" s="537"/>
      <c r="R34" s="240"/>
      <c r="S34" s="537"/>
      <c r="T34" s="537"/>
      <c r="U34" s="535"/>
      <c r="V34" s="169" t="str">
        <f>'Основні дані'!$B$1</f>
        <v>ННІХТІ-М522.з</v>
      </c>
      <c r="W34" s="366"/>
    </row>
    <row r="35" spans="1:23" s="147" customFormat="1" ht="27" hidden="1">
      <c r="A35" s="281" t="s">
        <v>792</v>
      </c>
      <c r="B35" s="556"/>
      <c r="C35" s="531"/>
      <c r="D35" s="531"/>
      <c r="E35" s="531"/>
      <c r="F35" s="237">
        <f t="shared" si="9"/>
        <v>0</v>
      </c>
      <c r="G35" s="557">
        <f>F35*30</f>
        <v>0</v>
      </c>
      <c r="H35" s="237">
        <f t="shared" si="7"/>
        <v>0</v>
      </c>
      <c r="I35" s="341"/>
      <c r="J35" s="239"/>
      <c r="K35" s="239"/>
      <c r="L35" s="557">
        <f>IF(H35=I35+J35+K35,G35-H35,"!ПОМИЛКА!")</f>
        <v>0</v>
      </c>
      <c r="M35" s="238"/>
      <c r="N35" s="558"/>
      <c r="O35" s="558"/>
      <c r="P35" s="558"/>
      <c r="Q35" s="558"/>
      <c r="R35" s="238"/>
      <c r="S35" s="558"/>
      <c r="T35" s="558"/>
      <c r="U35" s="559"/>
      <c r="V35" s="169" t="str">
        <f>'Основні дані'!$B$1</f>
        <v>ННІХТІ-М522.з</v>
      </c>
      <c r="W35" s="366"/>
    </row>
    <row r="36" spans="1:23" s="147" customFormat="1" ht="27.75" hidden="1" thickBot="1">
      <c r="A36" s="281" t="s">
        <v>793</v>
      </c>
      <c r="B36" s="555"/>
      <c r="C36" s="548"/>
      <c r="D36" s="548"/>
      <c r="E36" s="548"/>
      <c r="F36" s="237">
        <f t="shared" si="9"/>
        <v>0</v>
      </c>
      <c r="G36" s="549">
        <f>F36*30</f>
        <v>0</v>
      </c>
      <c r="H36" s="237">
        <f t="shared" si="7"/>
        <v>0</v>
      </c>
      <c r="I36" s="550"/>
      <c r="J36" s="239"/>
      <c r="K36" s="239"/>
      <c r="L36" s="549">
        <f>IF(H36=I36+J36+K36,G36-H36,"!ПОМИЛКА!")</f>
        <v>0</v>
      </c>
      <c r="M36" s="551"/>
      <c r="N36" s="552"/>
      <c r="O36" s="552"/>
      <c r="P36" s="552"/>
      <c r="Q36" s="552"/>
      <c r="R36" s="551"/>
      <c r="S36" s="552"/>
      <c r="T36" s="552"/>
      <c r="U36" s="553"/>
      <c r="V36" s="169" t="str">
        <f>'Основні дані'!$B$1</f>
        <v>ННІХТІ-М522.з</v>
      </c>
      <c r="W36" s="366"/>
    </row>
    <row r="37" spans="1:22" s="147" customFormat="1" ht="30.75" thickBot="1">
      <c r="A37" s="496" t="s">
        <v>82</v>
      </c>
      <c r="B37" s="225" t="s">
        <v>485</v>
      </c>
      <c r="C37" s="253"/>
      <c r="D37" s="253"/>
      <c r="E37" s="270"/>
      <c r="F37" s="242">
        <f>F38+F215</f>
        <v>26</v>
      </c>
      <c r="G37" s="242">
        <f aca="true" t="shared" si="11" ref="G37:T37">G38+G215</f>
        <v>780</v>
      </c>
      <c r="H37" s="242">
        <f t="shared" si="11"/>
        <v>72</v>
      </c>
      <c r="I37" s="242">
        <f t="shared" si="11"/>
        <v>36</v>
      </c>
      <c r="J37" s="242">
        <f t="shared" si="11"/>
        <v>36</v>
      </c>
      <c r="K37" s="242">
        <f t="shared" si="11"/>
        <v>0</v>
      </c>
      <c r="L37" s="242">
        <f t="shared" si="11"/>
        <v>708</v>
      </c>
      <c r="M37" s="242">
        <f t="shared" si="11"/>
        <v>12</v>
      </c>
      <c r="N37" s="242">
        <f t="shared" si="11"/>
        <v>14.5</v>
      </c>
      <c r="O37" s="242">
        <f t="shared" si="11"/>
        <v>12</v>
      </c>
      <c r="P37" s="242">
        <f t="shared" si="11"/>
        <v>11.5</v>
      </c>
      <c r="Q37" s="242">
        <f t="shared" si="11"/>
        <v>0</v>
      </c>
      <c r="R37" s="242">
        <f t="shared" si="11"/>
        <v>0</v>
      </c>
      <c r="S37" s="242">
        <f t="shared" si="11"/>
        <v>0</v>
      </c>
      <c r="T37" s="242">
        <f t="shared" si="11"/>
        <v>0</v>
      </c>
      <c r="U37" s="242"/>
      <c r="V37" s="169" t="str">
        <f>'Основні дані'!$B$1</f>
        <v>ННІХТІ-М522.з</v>
      </c>
    </row>
    <row r="38" spans="1:22" s="147" customFormat="1" ht="27.75">
      <c r="A38" s="491" t="s">
        <v>486</v>
      </c>
      <c r="B38" s="492" t="s">
        <v>770</v>
      </c>
      <c r="C38" s="493"/>
      <c r="D38" s="493"/>
      <c r="E38" s="493"/>
      <c r="F38" s="494">
        <f>F39</f>
        <v>15.5</v>
      </c>
      <c r="G38" s="494">
        <f aca="true" t="shared" si="12" ref="G38:T38">G39</f>
        <v>465</v>
      </c>
      <c r="H38" s="494">
        <f t="shared" si="12"/>
        <v>36</v>
      </c>
      <c r="I38" s="494">
        <f t="shared" si="12"/>
        <v>18</v>
      </c>
      <c r="J38" s="494">
        <f t="shared" si="12"/>
        <v>18</v>
      </c>
      <c r="K38" s="494">
        <f t="shared" si="12"/>
        <v>0</v>
      </c>
      <c r="L38" s="494">
        <f t="shared" si="12"/>
        <v>429</v>
      </c>
      <c r="M38" s="494">
        <f t="shared" si="12"/>
        <v>8</v>
      </c>
      <c r="N38" s="494">
        <f t="shared" si="12"/>
        <v>11</v>
      </c>
      <c r="O38" s="494">
        <f t="shared" si="12"/>
        <v>4</v>
      </c>
      <c r="P38" s="494">
        <f t="shared" si="12"/>
        <v>4.5</v>
      </c>
      <c r="Q38" s="494">
        <f t="shared" si="12"/>
        <v>0</v>
      </c>
      <c r="R38" s="494">
        <f t="shared" si="12"/>
        <v>0</v>
      </c>
      <c r="S38" s="494">
        <f t="shared" si="12"/>
        <v>0</v>
      </c>
      <c r="T38" s="494">
        <f t="shared" si="12"/>
        <v>0</v>
      </c>
      <c r="U38" s="495"/>
      <c r="V38" s="169" t="str">
        <f>'Основні дані'!$B$1</f>
        <v>ННІХТІ-М522.з</v>
      </c>
    </row>
    <row r="39" spans="1:22" s="147" customFormat="1" ht="78.75">
      <c r="A39" s="441" t="s">
        <v>487</v>
      </c>
      <c r="B39" s="490" t="s">
        <v>834</v>
      </c>
      <c r="C39" s="442"/>
      <c r="D39" s="442"/>
      <c r="E39" s="442"/>
      <c r="F39" s="443">
        <f aca="true" t="shared" si="13" ref="F39:T39">SUM(F40:F49)</f>
        <v>15.5</v>
      </c>
      <c r="G39" s="443">
        <f t="shared" si="13"/>
        <v>465</v>
      </c>
      <c r="H39" s="443">
        <f t="shared" si="13"/>
        <v>36</v>
      </c>
      <c r="I39" s="443">
        <f t="shared" si="13"/>
        <v>18</v>
      </c>
      <c r="J39" s="443">
        <f t="shared" si="13"/>
        <v>18</v>
      </c>
      <c r="K39" s="443">
        <f t="shared" si="13"/>
        <v>0</v>
      </c>
      <c r="L39" s="443">
        <f t="shared" si="13"/>
        <v>429</v>
      </c>
      <c r="M39" s="443">
        <f t="shared" si="13"/>
        <v>8</v>
      </c>
      <c r="N39" s="443">
        <f t="shared" si="13"/>
        <v>11</v>
      </c>
      <c r="O39" s="443">
        <f t="shared" si="13"/>
        <v>4</v>
      </c>
      <c r="P39" s="443">
        <f t="shared" si="13"/>
        <v>4.5</v>
      </c>
      <c r="Q39" s="443">
        <f t="shared" si="13"/>
        <v>0</v>
      </c>
      <c r="R39" s="443">
        <f t="shared" si="13"/>
        <v>0</v>
      </c>
      <c r="S39" s="443">
        <f t="shared" si="13"/>
        <v>0</v>
      </c>
      <c r="T39" s="443">
        <f t="shared" si="13"/>
        <v>0</v>
      </c>
      <c r="U39" s="443"/>
      <c r="V39" s="169" t="str">
        <f>'Основні дані'!$B$1</f>
        <v>ННІХТІ-М522.з</v>
      </c>
    </row>
    <row r="40" spans="1:23" s="147" customFormat="1" ht="60">
      <c r="A40" s="281" t="s">
        <v>488</v>
      </c>
      <c r="B40" s="606" t="s">
        <v>828</v>
      </c>
      <c r="C40" s="602" t="s">
        <v>821</v>
      </c>
      <c r="D40" s="602"/>
      <c r="E40" s="602" t="s">
        <v>68</v>
      </c>
      <c r="F40" s="237">
        <f aca="true" t="shared" si="14" ref="F40:F49">N40+P40+R40+T40</f>
        <v>5</v>
      </c>
      <c r="G40" s="237">
        <f aca="true" t="shared" si="15" ref="G40:G49">F40*30</f>
        <v>150</v>
      </c>
      <c r="H40" s="237">
        <f>M40*3+O40*3+Q40*3+S40*3</f>
        <v>12</v>
      </c>
      <c r="I40" s="341">
        <v>6</v>
      </c>
      <c r="J40" s="239">
        <v>6</v>
      </c>
      <c r="K40" s="239"/>
      <c r="L40" s="237">
        <f aca="true" t="shared" si="16" ref="L40:L49">IF(H40=I40+J40+K40,G40-H40,"!ПОМИЛКА!")</f>
        <v>138</v>
      </c>
      <c r="M40" s="238">
        <v>4</v>
      </c>
      <c r="N40" s="387">
        <v>5</v>
      </c>
      <c r="O40" s="387"/>
      <c r="P40" s="387"/>
      <c r="Q40" s="387"/>
      <c r="R40" s="239"/>
      <c r="S40" s="387"/>
      <c r="T40" s="387"/>
      <c r="U40" s="535">
        <v>186</v>
      </c>
      <c r="V40" s="169" t="str">
        <f>'Основні дані'!$B$1</f>
        <v>ННІХТІ-М522.з</v>
      </c>
      <c r="W40" s="366"/>
    </row>
    <row r="41" spans="1:23" s="147" customFormat="1" ht="36.75" customHeight="1">
      <c r="A41" s="281" t="s">
        <v>489</v>
      </c>
      <c r="B41" s="606" t="s">
        <v>829</v>
      </c>
      <c r="C41" s="602" t="s">
        <v>82</v>
      </c>
      <c r="D41" s="602"/>
      <c r="E41" s="602" t="s">
        <v>68</v>
      </c>
      <c r="F41" s="237">
        <f t="shared" si="14"/>
        <v>4.5</v>
      </c>
      <c r="G41" s="237">
        <f t="shared" si="15"/>
        <v>135</v>
      </c>
      <c r="H41" s="237">
        <f aca="true" t="shared" si="17" ref="H41:H49">M41*3+O41*3+Q41*3+S41*3</f>
        <v>12</v>
      </c>
      <c r="I41" s="341">
        <v>6</v>
      </c>
      <c r="J41" s="239">
        <v>6</v>
      </c>
      <c r="K41" s="239"/>
      <c r="L41" s="237">
        <f t="shared" si="16"/>
        <v>123</v>
      </c>
      <c r="M41" s="238"/>
      <c r="N41" s="387"/>
      <c r="O41" s="387">
        <v>4</v>
      </c>
      <c r="P41" s="387">
        <v>4.5</v>
      </c>
      <c r="Q41" s="387"/>
      <c r="R41" s="239"/>
      <c r="S41" s="608"/>
      <c r="T41" s="608"/>
      <c r="U41" s="542">
        <v>186</v>
      </c>
      <c r="V41" s="169" t="str">
        <f>'Основні дані'!$B$1</f>
        <v>ННІХТІ-М522.з</v>
      </c>
      <c r="W41" s="366"/>
    </row>
    <row r="42" spans="1:23" s="147" customFormat="1" ht="30">
      <c r="A42" s="281" t="s">
        <v>490</v>
      </c>
      <c r="B42" s="606" t="s">
        <v>830</v>
      </c>
      <c r="C42" s="604" t="s">
        <v>821</v>
      </c>
      <c r="D42" s="604"/>
      <c r="E42" s="604" t="s">
        <v>76</v>
      </c>
      <c r="F42" s="237">
        <f t="shared" si="14"/>
        <v>6</v>
      </c>
      <c r="G42" s="237">
        <f t="shared" si="15"/>
        <v>180</v>
      </c>
      <c r="H42" s="237">
        <f t="shared" si="17"/>
        <v>12</v>
      </c>
      <c r="I42" s="341">
        <v>6</v>
      </c>
      <c r="J42" s="239">
        <v>6</v>
      </c>
      <c r="K42" s="239"/>
      <c r="L42" s="237">
        <f t="shared" si="16"/>
        <v>168</v>
      </c>
      <c r="M42" s="238">
        <v>4</v>
      </c>
      <c r="N42" s="387">
        <v>6</v>
      </c>
      <c r="O42" s="387"/>
      <c r="P42" s="387"/>
      <c r="Q42" s="387"/>
      <c r="R42" s="239"/>
      <c r="S42" s="608"/>
      <c r="T42" s="608"/>
      <c r="U42" s="430">
        <v>186</v>
      </c>
      <c r="V42" s="169" t="str">
        <f>'Основні дані'!$B$1</f>
        <v>ННІХТІ-М522.з</v>
      </c>
      <c r="W42" s="366"/>
    </row>
    <row r="43" spans="1:23" s="147" customFormat="1" ht="27" hidden="1">
      <c r="A43" s="281" t="s">
        <v>491</v>
      </c>
      <c r="B43" s="538"/>
      <c r="C43" s="531"/>
      <c r="D43" s="531"/>
      <c r="E43" s="531"/>
      <c r="F43" s="237">
        <f t="shared" si="14"/>
        <v>0</v>
      </c>
      <c r="G43" s="237">
        <f t="shared" si="15"/>
        <v>0</v>
      </c>
      <c r="H43" s="237">
        <f t="shared" si="17"/>
        <v>0</v>
      </c>
      <c r="I43" s="341"/>
      <c r="J43" s="239"/>
      <c r="K43" s="239"/>
      <c r="L43" s="237">
        <f t="shared" si="16"/>
        <v>0</v>
      </c>
      <c r="M43" s="238"/>
      <c r="N43" s="387"/>
      <c r="O43" s="387"/>
      <c r="P43" s="387"/>
      <c r="Q43" s="387"/>
      <c r="R43" s="239"/>
      <c r="S43" s="387"/>
      <c r="T43" s="387"/>
      <c r="U43" s="430"/>
      <c r="V43" s="169" t="str">
        <f>'Основні дані'!$B$1</f>
        <v>ННІХТІ-М522.з</v>
      </c>
      <c r="W43" s="367"/>
    </row>
    <row r="44" spans="1:23" s="147" customFormat="1" ht="27" hidden="1">
      <c r="A44" s="281" t="s">
        <v>492</v>
      </c>
      <c r="B44" s="538"/>
      <c r="C44" s="531"/>
      <c r="D44" s="531"/>
      <c r="E44" s="531"/>
      <c r="F44" s="237">
        <f t="shared" si="14"/>
        <v>0</v>
      </c>
      <c r="G44" s="237">
        <f t="shared" si="15"/>
        <v>0</v>
      </c>
      <c r="H44" s="237">
        <f t="shared" si="17"/>
        <v>0</v>
      </c>
      <c r="I44" s="341"/>
      <c r="J44" s="239"/>
      <c r="K44" s="239"/>
      <c r="L44" s="237">
        <f t="shared" si="16"/>
        <v>0</v>
      </c>
      <c r="M44" s="238"/>
      <c r="N44" s="387"/>
      <c r="O44" s="387"/>
      <c r="P44" s="387"/>
      <c r="Q44" s="387"/>
      <c r="R44" s="239"/>
      <c r="S44" s="387"/>
      <c r="T44" s="387"/>
      <c r="U44" s="430"/>
      <c r="V44" s="169" t="str">
        <f>'Основні дані'!$B$1</f>
        <v>ННІХТІ-М522.з</v>
      </c>
      <c r="W44" s="367"/>
    </row>
    <row r="45" spans="1:23" s="147" customFormat="1" ht="27" hidden="1">
      <c r="A45" s="281" t="s">
        <v>493</v>
      </c>
      <c r="B45" s="541"/>
      <c r="C45" s="531"/>
      <c r="D45" s="531"/>
      <c r="E45" s="531"/>
      <c r="F45" s="237">
        <f t="shared" si="14"/>
        <v>0</v>
      </c>
      <c r="G45" s="237">
        <f t="shared" si="15"/>
        <v>0</v>
      </c>
      <c r="H45" s="237">
        <f t="shared" si="17"/>
        <v>0</v>
      </c>
      <c r="I45" s="341"/>
      <c r="J45" s="239"/>
      <c r="K45" s="239"/>
      <c r="L45" s="237">
        <f t="shared" si="16"/>
        <v>0</v>
      </c>
      <c r="M45" s="238"/>
      <c r="N45" s="387"/>
      <c r="O45" s="387"/>
      <c r="P45" s="387"/>
      <c r="Q45" s="387"/>
      <c r="R45" s="239"/>
      <c r="S45" s="387"/>
      <c r="T45" s="387"/>
      <c r="U45" s="430"/>
      <c r="V45" s="169" t="str">
        <f>'Основні дані'!$B$1</f>
        <v>ННІХТІ-М522.з</v>
      </c>
      <c r="W45" s="367"/>
    </row>
    <row r="46" spans="1:23" s="147" customFormat="1" ht="27" hidden="1">
      <c r="A46" s="281" t="s">
        <v>494</v>
      </c>
      <c r="B46" s="541"/>
      <c r="C46" s="531"/>
      <c r="D46" s="531"/>
      <c r="E46" s="531"/>
      <c r="F46" s="237">
        <f t="shared" si="14"/>
        <v>0</v>
      </c>
      <c r="G46" s="237">
        <f t="shared" si="15"/>
        <v>0</v>
      </c>
      <c r="H46" s="237">
        <f t="shared" si="17"/>
        <v>0</v>
      </c>
      <c r="I46" s="341"/>
      <c r="J46" s="239"/>
      <c r="K46" s="239"/>
      <c r="L46" s="237">
        <f t="shared" si="16"/>
        <v>0</v>
      </c>
      <c r="M46" s="238"/>
      <c r="N46" s="387"/>
      <c r="O46" s="387"/>
      <c r="P46" s="387"/>
      <c r="Q46" s="387"/>
      <c r="R46" s="239"/>
      <c r="S46" s="387"/>
      <c r="T46" s="387"/>
      <c r="U46" s="430"/>
      <c r="V46" s="169" t="str">
        <f>'Основні дані'!$B$1</f>
        <v>ННІХТІ-М522.з</v>
      </c>
      <c r="W46" s="367"/>
    </row>
    <row r="47" spans="1:23" s="147" customFormat="1" ht="27" hidden="1">
      <c r="A47" s="281" t="s">
        <v>495</v>
      </c>
      <c r="B47" s="538"/>
      <c r="C47" s="531"/>
      <c r="D47" s="531"/>
      <c r="E47" s="531"/>
      <c r="F47" s="237">
        <f t="shared" si="14"/>
        <v>0</v>
      </c>
      <c r="G47" s="237">
        <f t="shared" si="15"/>
        <v>0</v>
      </c>
      <c r="H47" s="237">
        <f t="shared" si="17"/>
        <v>0</v>
      </c>
      <c r="I47" s="341"/>
      <c r="J47" s="239"/>
      <c r="K47" s="239"/>
      <c r="L47" s="237">
        <f t="shared" si="16"/>
        <v>0</v>
      </c>
      <c r="M47" s="238"/>
      <c r="N47" s="387"/>
      <c r="O47" s="387"/>
      <c r="P47" s="387"/>
      <c r="Q47" s="387"/>
      <c r="R47" s="239"/>
      <c r="S47" s="387"/>
      <c r="T47" s="387"/>
      <c r="U47" s="430"/>
      <c r="V47" s="169" t="str">
        <f>'Основні дані'!$B$1</f>
        <v>ННІХТІ-М522.з</v>
      </c>
      <c r="W47" s="367"/>
    </row>
    <row r="48" spans="1:23" s="147" customFormat="1" ht="27" hidden="1">
      <c r="A48" s="281" t="s">
        <v>496</v>
      </c>
      <c r="B48" s="541"/>
      <c r="C48" s="531"/>
      <c r="D48" s="531"/>
      <c r="E48" s="531"/>
      <c r="F48" s="237">
        <f t="shared" si="14"/>
        <v>0</v>
      </c>
      <c r="G48" s="237">
        <f t="shared" si="15"/>
        <v>0</v>
      </c>
      <c r="H48" s="237">
        <f t="shared" si="17"/>
        <v>0</v>
      </c>
      <c r="I48" s="341"/>
      <c r="J48" s="239"/>
      <c r="K48" s="239"/>
      <c r="L48" s="237">
        <f t="shared" si="16"/>
        <v>0</v>
      </c>
      <c r="M48" s="238"/>
      <c r="N48" s="387"/>
      <c r="O48" s="387"/>
      <c r="P48" s="387"/>
      <c r="Q48" s="387"/>
      <c r="R48" s="239"/>
      <c r="S48" s="387"/>
      <c r="T48" s="387"/>
      <c r="U48" s="430"/>
      <c r="V48" s="169" t="str">
        <f>'Основні дані'!$B$1</f>
        <v>ННІХТІ-М522.з</v>
      </c>
      <c r="W48" s="367"/>
    </row>
    <row r="49" spans="1:23" s="147" customFormat="1" ht="27" hidden="1">
      <c r="A49" s="281" t="s">
        <v>497</v>
      </c>
      <c r="B49" s="541"/>
      <c r="C49" s="531"/>
      <c r="D49" s="531"/>
      <c r="E49" s="531"/>
      <c r="F49" s="241">
        <f t="shared" si="14"/>
        <v>0</v>
      </c>
      <c r="G49" s="241">
        <f t="shared" si="15"/>
        <v>0</v>
      </c>
      <c r="H49" s="237">
        <f t="shared" si="17"/>
        <v>0</v>
      </c>
      <c r="I49" s="531"/>
      <c r="J49" s="239"/>
      <c r="K49" s="239"/>
      <c r="L49" s="241">
        <f t="shared" si="16"/>
        <v>0</v>
      </c>
      <c r="M49" s="238"/>
      <c r="N49" s="531"/>
      <c r="O49" s="387"/>
      <c r="P49" s="387"/>
      <c r="Q49" s="387"/>
      <c r="R49" s="239"/>
      <c r="S49" s="387"/>
      <c r="T49" s="387"/>
      <c r="U49" s="430"/>
      <c r="V49" s="169" t="str">
        <f>'Основні дані'!$B$1</f>
        <v>ННІХТІ-М522.з</v>
      </c>
      <c r="W49" s="367"/>
    </row>
    <row r="50" spans="1:22" s="147" customFormat="1" ht="78.75">
      <c r="A50" s="441" t="s">
        <v>498</v>
      </c>
      <c r="B50" s="490" t="s">
        <v>850</v>
      </c>
      <c r="C50" s="449"/>
      <c r="D50" s="442"/>
      <c r="E50" s="442"/>
      <c r="F50" s="564">
        <f>IF(SUM(F51:F60)=F$39,F$39,"ПОМИЛКА")</f>
        <v>15.5</v>
      </c>
      <c r="G50" s="564">
        <f>IF(SUM(G51:G60)=G$39,G$39,"ПОМИЛКА")</f>
        <v>465</v>
      </c>
      <c r="H50" s="564">
        <f>IF(SUM(H51:H60)=H$39,H$39,"ПОМИЛКА")</f>
        <v>36</v>
      </c>
      <c r="I50" s="467">
        <f aca="true" t="shared" si="18" ref="I50:T50">SUM(I51:I60)</f>
        <v>18</v>
      </c>
      <c r="J50" s="447">
        <f t="shared" si="18"/>
        <v>18</v>
      </c>
      <c r="K50" s="581">
        <f t="shared" si="18"/>
        <v>0</v>
      </c>
      <c r="L50" s="582">
        <f t="shared" si="18"/>
        <v>429</v>
      </c>
      <c r="M50" s="446">
        <f t="shared" si="18"/>
        <v>8</v>
      </c>
      <c r="N50" s="447">
        <f t="shared" si="18"/>
        <v>11</v>
      </c>
      <c r="O50" s="447">
        <f t="shared" si="18"/>
        <v>4</v>
      </c>
      <c r="P50" s="447">
        <f t="shared" si="18"/>
        <v>4.5</v>
      </c>
      <c r="Q50" s="447">
        <f t="shared" si="18"/>
        <v>0</v>
      </c>
      <c r="R50" s="447">
        <f t="shared" si="18"/>
        <v>0</v>
      </c>
      <c r="S50" s="447">
        <f t="shared" si="18"/>
        <v>0</v>
      </c>
      <c r="T50" s="447">
        <f t="shared" si="18"/>
        <v>0</v>
      </c>
      <c r="U50" s="448"/>
      <c r="V50" s="169" t="str">
        <f>'Основні дані'!$B$1</f>
        <v>ННІХТІ-М522.з</v>
      </c>
    </row>
    <row r="51" spans="1:23" s="147" customFormat="1" ht="60">
      <c r="A51" s="281" t="s">
        <v>499</v>
      </c>
      <c r="B51" s="599" t="s">
        <v>831</v>
      </c>
      <c r="C51" s="604" t="s">
        <v>821</v>
      </c>
      <c r="D51" s="604"/>
      <c r="E51" s="605" t="s">
        <v>76</v>
      </c>
      <c r="F51" s="237">
        <f>N51+P51+R51+T51</f>
        <v>6</v>
      </c>
      <c r="G51" s="237">
        <f>F51*30</f>
        <v>180</v>
      </c>
      <c r="H51" s="237">
        <f>M51*3+O51*3+Q51*3+S51*3</f>
        <v>12</v>
      </c>
      <c r="I51" s="341">
        <v>6</v>
      </c>
      <c r="J51" s="239">
        <v>6</v>
      </c>
      <c r="K51" s="239"/>
      <c r="L51" s="237">
        <f aca="true" t="shared" si="19" ref="L51:L60">IF(H51=I51+J51+K51,G51-H51,"!ПОМИЛКА!")</f>
        <v>168</v>
      </c>
      <c r="M51" s="238">
        <v>4</v>
      </c>
      <c r="N51" s="387">
        <v>6</v>
      </c>
      <c r="O51" s="387"/>
      <c r="P51" s="387"/>
      <c r="Q51" s="387"/>
      <c r="R51" s="239"/>
      <c r="S51" s="387"/>
      <c r="T51" s="387"/>
      <c r="U51" s="535">
        <v>186</v>
      </c>
      <c r="V51" s="169" t="str">
        <f>'Основні дані'!$B$1</f>
        <v>ННІХТІ-М522.з</v>
      </c>
      <c r="W51" s="366"/>
    </row>
    <row r="52" spans="1:23" s="147" customFormat="1" ht="60">
      <c r="A52" s="281" t="s">
        <v>500</v>
      </c>
      <c r="B52" s="599" t="s">
        <v>832</v>
      </c>
      <c r="C52" s="604" t="s">
        <v>82</v>
      </c>
      <c r="D52" s="604"/>
      <c r="E52" s="604" t="s">
        <v>68</v>
      </c>
      <c r="F52" s="237">
        <f aca="true" t="shared" si="20" ref="F52:F60">N52+P52+R52+T52</f>
        <v>4.5</v>
      </c>
      <c r="G52" s="237">
        <f aca="true" t="shared" si="21" ref="G52:G60">F52*30</f>
        <v>135</v>
      </c>
      <c r="H52" s="237">
        <f aca="true" t="shared" si="22" ref="H52:H60">M52*3+O52*3+Q52*3+S52*3</f>
        <v>12</v>
      </c>
      <c r="I52" s="341">
        <v>6</v>
      </c>
      <c r="J52" s="239">
        <v>6</v>
      </c>
      <c r="K52" s="239"/>
      <c r="L52" s="237">
        <f t="shared" si="19"/>
        <v>123</v>
      </c>
      <c r="M52" s="238"/>
      <c r="N52" s="387"/>
      <c r="O52" s="387">
        <v>4</v>
      </c>
      <c r="P52" s="387">
        <v>4.5</v>
      </c>
      <c r="Q52" s="387"/>
      <c r="R52" s="239"/>
      <c r="S52" s="608"/>
      <c r="T52" s="608"/>
      <c r="U52" s="542">
        <v>186</v>
      </c>
      <c r="V52" s="169" t="str">
        <f>'Основні дані'!$B$1</f>
        <v>ННІХТІ-М522.з</v>
      </c>
      <c r="W52" s="366"/>
    </row>
    <row r="53" spans="1:23" s="147" customFormat="1" ht="30.75" thickBot="1">
      <c r="A53" s="281" t="s">
        <v>501</v>
      </c>
      <c r="B53" s="599" t="s">
        <v>833</v>
      </c>
      <c r="C53" s="602" t="s">
        <v>821</v>
      </c>
      <c r="D53" s="602"/>
      <c r="E53" s="602" t="s">
        <v>68</v>
      </c>
      <c r="F53" s="237">
        <f t="shared" si="20"/>
        <v>5</v>
      </c>
      <c r="G53" s="237">
        <f t="shared" si="21"/>
        <v>150</v>
      </c>
      <c r="H53" s="237">
        <f t="shared" si="22"/>
        <v>12</v>
      </c>
      <c r="I53" s="341">
        <v>6</v>
      </c>
      <c r="J53" s="239">
        <v>6</v>
      </c>
      <c r="K53" s="239"/>
      <c r="L53" s="237">
        <f t="shared" si="19"/>
        <v>138</v>
      </c>
      <c r="M53" s="238">
        <v>4</v>
      </c>
      <c r="N53" s="387">
        <v>5</v>
      </c>
      <c r="O53" s="387"/>
      <c r="P53" s="387"/>
      <c r="Q53" s="387"/>
      <c r="R53" s="239"/>
      <c r="S53" s="609"/>
      <c r="T53" s="609"/>
      <c r="U53" s="542">
        <v>186</v>
      </c>
      <c r="V53" s="169" t="str">
        <f>'Основні дані'!$B$1</f>
        <v>ННІХТІ-М522.з</v>
      </c>
      <c r="W53" s="366"/>
    </row>
    <row r="54" spans="1:23" s="147" customFormat="1" ht="27" hidden="1">
      <c r="A54" s="281" t="s">
        <v>502</v>
      </c>
      <c r="B54" s="538"/>
      <c r="C54" s="531"/>
      <c r="D54" s="531"/>
      <c r="E54" s="531"/>
      <c r="F54" s="237">
        <f t="shared" si="20"/>
        <v>0</v>
      </c>
      <c r="G54" s="237">
        <f t="shared" si="21"/>
        <v>0</v>
      </c>
      <c r="H54" s="237">
        <f t="shared" si="22"/>
        <v>0</v>
      </c>
      <c r="I54" s="341"/>
      <c r="J54" s="239"/>
      <c r="K54" s="239"/>
      <c r="L54" s="237">
        <f t="shared" si="19"/>
        <v>0</v>
      </c>
      <c r="M54" s="238"/>
      <c r="N54" s="387"/>
      <c r="O54" s="387"/>
      <c r="P54" s="387"/>
      <c r="Q54" s="387"/>
      <c r="R54" s="239"/>
      <c r="S54" s="387"/>
      <c r="T54" s="387"/>
      <c r="U54" s="543"/>
      <c r="V54" s="169" t="str">
        <f>'Основні дані'!$B$1</f>
        <v>ННІХТІ-М522.з</v>
      </c>
      <c r="W54" s="367"/>
    </row>
    <row r="55" spans="1:23" s="147" customFormat="1" ht="27" hidden="1">
      <c r="A55" s="281" t="s">
        <v>503</v>
      </c>
      <c r="B55" s="538"/>
      <c r="C55" s="531"/>
      <c r="D55" s="531"/>
      <c r="E55" s="531"/>
      <c r="F55" s="237">
        <f t="shared" si="20"/>
        <v>0</v>
      </c>
      <c r="G55" s="237">
        <f t="shared" si="21"/>
        <v>0</v>
      </c>
      <c r="H55" s="237">
        <f t="shared" si="22"/>
        <v>0</v>
      </c>
      <c r="I55" s="341"/>
      <c r="J55" s="239"/>
      <c r="K55" s="239"/>
      <c r="L55" s="237">
        <f t="shared" si="19"/>
        <v>0</v>
      </c>
      <c r="M55" s="238"/>
      <c r="N55" s="387"/>
      <c r="O55" s="387"/>
      <c r="P55" s="387"/>
      <c r="Q55" s="387"/>
      <c r="R55" s="239"/>
      <c r="S55" s="387"/>
      <c r="T55" s="387"/>
      <c r="U55" s="430"/>
      <c r="V55" s="169" t="str">
        <f>'Основні дані'!$B$1</f>
        <v>ННІХТІ-М522.з</v>
      </c>
      <c r="W55" s="367"/>
    </row>
    <row r="56" spans="1:23" s="147" customFormat="1" ht="27" hidden="1">
      <c r="A56" s="281" t="s">
        <v>504</v>
      </c>
      <c r="B56" s="541"/>
      <c r="C56" s="531"/>
      <c r="D56" s="531"/>
      <c r="E56" s="531"/>
      <c r="F56" s="237">
        <f t="shared" si="20"/>
        <v>0</v>
      </c>
      <c r="G56" s="237">
        <f t="shared" si="21"/>
        <v>0</v>
      </c>
      <c r="H56" s="237">
        <f t="shared" si="22"/>
        <v>0</v>
      </c>
      <c r="I56" s="341"/>
      <c r="J56" s="239"/>
      <c r="K56" s="239"/>
      <c r="L56" s="237">
        <f t="shared" si="19"/>
        <v>0</v>
      </c>
      <c r="M56" s="238"/>
      <c r="N56" s="387"/>
      <c r="O56" s="387"/>
      <c r="P56" s="387"/>
      <c r="Q56" s="387"/>
      <c r="R56" s="239"/>
      <c r="S56" s="387"/>
      <c r="T56" s="387"/>
      <c r="U56" s="430"/>
      <c r="V56" s="169" t="str">
        <f>'Основні дані'!$B$1</f>
        <v>ННІХТІ-М522.з</v>
      </c>
      <c r="W56" s="367"/>
    </row>
    <row r="57" spans="1:23" s="147" customFormat="1" ht="27" hidden="1">
      <c r="A57" s="281" t="s">
        <v>505</v>
      </c>
      <c r="B57" s="541"/>
      <c r="C57" s="531"/>
      <c r="D57" s="531"/>
      <c r="E57" s="531"/>
      <c r="F57" s="237">
        <f t="shared" si="20"/>
        <v>0</v>
      </c>
      <c r="G57" s="237">
        <f t="shared" si="21"/>
        <v>0</v>
      </c>
      <c r="H57" s="237">
        <f t="shared" si="22"/>
        <v>0</v>
      </c>
      <c r="I57" s="341"/>
      <c r="J57" s="239"/>
      <c r="K57" s="239"/>
      <c r="L57" s="237">
        <f t="shared" si="19"/>
        <v>0</v>
      </c>
      <c r="M57" s="238"/>
      <c r="N57" s="387"/>
      <c r="O57" s="387"/>
      <c r="P57" s="387"/>
      <c r="Q57" s="387"/>
      <c r="R57" s="239"/>
      <c r="S57" s="387"/>
      <c r="T57" s="387"/>
      <c r="U57" s="430"/>
      <c r="V57" s="169" t="str">
        <f>'Основні дані'!$B$1</f>
        <v>ННІХТІ-М522.з</v>
      </c>
      <c r="W57" s="367"/>
    </row>
    <row r="58" spans="1:23" s="147" customFormat="1" ht="27" hidden="1">
      <c r="A58" s="281" t="s">
        <v>506</v>
      </c>
      <c r="B58" s="538"/>
      <c r="C58" s="531"/>
      <c r="D58" s="531"/>
      <c r="E58" s="531"/>
      <c r="F58" s="237">
        <f t="shared" si="20"/>
        <v>0</v>
      </c>
      <c r="G58" s="237">
        <f t="shared" si="21"/>
        <v>0</v>
      </c>
      <c r="H58" s="237">
        <f t="shared" si="22"/>
        <v>0</v>
      </c>
      <c r="I58" s="341"/>
      <c r="J58" s="239"/>
      <c r="K58" s="239"/>
      <c r="L58" s="237">
        <f t="shared" si="19"/>
        <v>0</v>
      </c>
      <c r="M58" s="238"/>
      <c r="N58" s="387"/>
      <c r="O58" s="387"/>
      <c r="P58" s="387"/>
      <c r="Q58" s="387"/>
      <c r="R58" s="239"/>
      <c r="S58" s="387"/>
      <c r="T58" s="387"/>
      <c r="U58" s="430"/>
      <c r="V58" s="169" t="str">
        <f>'Основні дані'!$B$1</f>
        <v>ННІХТІ-М522.з</v>
      </c>
      <c r="W58" s="367"/>
    </row>
    <row r="59" spans="1:23" s="147" customFormat="1" ht="27" hidden="1">
      <c r="A59" s="281" t="s">
        <v>507</v>
      </c>
      <c r="B59" s="541"/>
      <c r="C59" s="531"/>
      <c r="D59" s="531"/>
      <c r="E59" s="531"/>
      <c r="F59" s="237">
        <f t="shared" si="20"/>
        <v>0</v>
      </c>
      <c r="G59" s="237">
        <f t="shared" si="21"/>
        <v>0</v>
      </c>
      <c r="H59" s="237">
        <f t="shared" si="22"/>
        <v>0</v>
      </c>
      <c r="I59" s="341"/>
      <c r="J59" s="239"/>
      <c r="K59" s="239"/>
      <c r="L59" s="237">
        <f t="shared" si="19"/>
        <v>0</v>
      </c>
      <c r="M59" s="238"/>
      <c r="N59" s="387"/>
      <c r="O59" s="387"/>
      <c r="P59" s="387"/>
      <c r="Q59" s="387"/>
      <c r="R59" s="239"/>
      <c r="S59" s="387"/>
      <c r="T59" s="387"/>
      <c r="U59" s="430"/>
      <c r="V59" s="169" t="str">
        <f>'Основні дані'!$B$1</f>
        <v>ННІХТІ-М522.з</v>
      </c>
      <c r="W59" s="367"/>
    </row>
    <row r="60" spans="1:23" s="147" customFormat="1" ht="27.75" hidden="1" thickBot="1">
      <c r="A60" s="281" t="s">
        <v>508</v>
      </c>
      <c r="B60" s="541"/>
      <c r="C60" s="531"/>
      <c r="D60" s="531"/>
      <c r="E60" s="531"/>
      <c r="F60" s="237">
        <f t="shared" si="20"/>
        <v>0</v>
      </c>
      <c r="G60" s="237">
        <f t="shared" si="21"/>
        <v>0</v>
      </c>
      <c r="H60" s="237">
        <f t="shared" si="22"/>
        <v>0</v>
      </c>
      <c r="I60" s="531"/>
      <c r="J60" s="239"/>
      <c r="K60" s="239"/>
      <c r="L60" s="237">
        <f t="shared" si="19"/>
        <v>0</v>
      </c>
      <c r="M60" s="238"/>
      <c r="N60" s="531"/>
      <c r="O60" s="387"/>
      <c r="P60" s="387"/>
      <c r="Q60" s="387"/>
      <c r="R60" s="239"/>
      <c r="S60" s="387"/>
      <c r="T60" s="387"/>
      <c r="U60" s="430"/>
      <c r="V60" s="169" t="str">
        <f>'Основні дані'!$B$1</f>
        <v>ННІХТІ-М522.з</v>
      </c>
      <c r="W60" s="367"/>
    </row>
    <row r="61" spans="1:22" s="147" customFormat="1" ht="52.5" hidden="1">
      <c r="A61" s="441" t="s">
        <v>510</v>
      </c>
      <c r="B61" s="490" t="s">
        <v>509</v>
      </c>
      <c r="C61" s="449"/>
      <c r="D61" s="442"/>
      <c r="E61" s="442"/>
      <c r="F61" s="564" t="str">
        <f>IF(SUM(F62:F71)=F$39,F$39,"ПОМИЛКА")</f>
        <v>ПОМИЛКА</v>
      </c>
      <c r="G61" s="564" t="str">
        <f>IF(SUM(G62:G71)=G$39,G$39,"ПОМИЛКА")</f>
        <v>ПОМИЛКА</v>
      </c>
      <c r="H61" s="564" t="str">
        <f>IF(SUM(H62:H71)=H$39,H$39,"ПОМИЛКА")</f>
        <v>ПОМИЛКА</v>
      </c>
      <c r="I61" s="444">
        <f aca="true" t="shared" si="23" ref="I61:T61">SUM(I62:I71)</f>
        <v>0</v>
      </c>
      <c r="J61" s="445">
        <f t="shared" si="23"/>
        <v>0</v>
      </c>
      <c r="K61" s="445">
        <f t="shared" si="23"/>
        <v>0</v>
      </c>
      <c r="L61" s="443">
        <f t="shared" si="23"/>
        <v>0</v>
      </c>
      <c r="M61" s="446">
        <f t="shared" si="23"/>
        <v>0</v>
      </c>
      <c r="N61" s="447">
        <f t="shared" si="23"/>
        <v>0</v>
      </c>
      <c r="O61" s="447">
        <f t="shared" si="23"/>
        <v>0</v>
      </c>
      <c r="P61" s="447">
        <f t="shared" si="23"/>
        <v>0</v>
      </c>
      <c r="Q61" s="447">
        <f t="shared" si="23"/>
        <v>0</v>
      </c>
      <c r="R61" s="447">
        <f t="shared" si="23"/>
        <v>0</v>
      </c>
      <c r="S61" s="447">
        <f t="shared" si="23"/>
        <v>0</v>
      </c>
      <c r="T61" s="447">
        <f t="shared" si="23"/>
        <v>0</v>
      </c>
      <c r="U61" s="448"/>
      <c r="V61" s="169" t="str">
        <f>'Основні дані'!$B$1</f>
        <v>ННІХТІ-М522.з</v>
      </c>
    </row>
    <row r="62" spans="1:23" s="147" customFormat="1" ht="27" hidden="1">
      <c r="A62" s="281" t="s">
        <v>511</v>
      </c>
      <c r="B62" s="530"/>
      <c r="C62" s="531"/>
      <c r="D62" s="531"/>
      <c r="E62" s="531"/>
      <c r="F62" s="237">
        <f>N62+P62+R62+T62</f>
        <v>0</v>
      </c>
      <c r="G62" s="237">
        <f aca="true" t="shared" si="24" ref="G62:G71">F62*30</f>
        <v>0</v>
      </c>
      <c r="H62" s="237">
        <f>M62*3+O62*3+Q62*3+S62*3</f>
        <v>0</v>
      </c>
      <c r="I62" s="341"/>
      <c r="J62" s="239"/>
      <c r="K62" s="239"/>
      <c r="L62" s="237">
        <f aca="true" t="shared" si="25" ref="L62:L71">IF(H62=I62+J62+K62,G62-H62,"!ПОМИЛКА!")</f>
        <v>0</v>
      </c>
      <c r="M62" s="238"/>
      <c r="N62" s="387"/>
      <c r="O62" s="387"/>
      <c r="P62" s="387"/>
      <c r="Q62" s="387"/>
      <c r="R62" s="239"/>
      <c r="S62" s="387"/>
      <c r="T62" s="387"/>
      <c r="U62" s="535"/>
      <c r="V62" s="169" t="str">
        <f>'Основні дані'!$B$1</f>
        <v>ННІХТІ-М522.з</v>
      </c>
      <c r="W62" s="366"/>
    </row>
    <row r="63" spans="1:23" s="147" customFormat="1" ht="27" hidden="1">
      <c r="A63" s="281" t="s">
        <v>512</v>
      </c>
      <c r="B63" s="538"/>
      <c r="C63" s="531"/>
      <c r="D63" s="531"/>
      <c r="E63" s="531"/>
      <c r="F63" s="237">
        <f aca="true" t="shared" si="26" ref="F63:F71">N63+P63+R63+T63</f>
        <v>0</v>
      </c>
      <c r="G63" s="237">
        <f t="shared" si="24"/>
        <v>0</v>
      </c>
      <c r="H63" s="237">
        <f aca="true" t="shared" si="27" ref="H63:H71">M63*3+O63*3+Q63*3+S63*3</f>
        <v>0</v>
      </c>
      <c r="I63" s="341"/>
      <c r="J63" s="239"/>
      <c r="K63" s="239"/>
      <c r="L63" s="237">
        <f t="shared" si="25"/>
        <v>0</v>
      </c>
      <c r="M63" s="238"/>
      <c r="N63" s="387"/>
      <c r="O63" s="387"/>
      <c r="P63" s="387"/>
      <c r="Q63" s="387"/>
      <c r="R63" s="239"/>
      <c r="S63" s="387"/>
      <c r="T63" s="387"/>
      <c r="U63" s="542"/>
      <c r="V63" s="169" t="str">
        <f>'Основні дані'!$B$1</f>
        <v>ННІХТІ-М522.з</v>
      </c>
      <c r="W63" s="366"/>
    </row>
    <row r="64" spans="1:23" s="147" customFormat="1" ht="27" hidden="1">
      <c r="A64" s="281" t="s">
        <v>513</v>
      </c>
      <c r="B64" s="538"/>
      <c r="C64" s="539"/>
      <c r="D64" s="539"/>
      <c r="E64" s="540"/>
      <c r="F64" s="237">
        <f t="shared" si="26"/>
        <v>0</v>
      </c>
      <c r="G64" s="237">
        <f t="shared" si="24"/>
        <v>0</v>
      </c>
      <c r="H64" s="237">
        <f t="shared" si="27"/>
        <v>0</v>
      </c>
      <c r="I64" s="341"/>
      <c r="J64" s="239"/>
      <c r="K64" s="239"/>
      <c r="L64" s="237">
        <f t="shared" si="25"/>
        <v>0</v>
      </c>
      <c r="M64" s="238"/>
      <c r="N64" s="387"/>
      <c r="O64" s="387"/>
      <c r="P64" s="387"/>
      <c r="Q64" s="387"/>
      <c r="R64" s="239"/>
      <c r="S64" s="387"/>
      <c r="T64" s="387"/>
      <c r="U64" s="430"/>
      <c r="V64" s="169" t="str">
        <f>'Основні дані'!$B$1</f>
        <v>ННІХТІ-М522.з</v>
      </c>
      <c r="W64" s="366"/>
    </row>
    <row r="65" spans="1:23" s="147" customFormat="1" ht="27" hidden="1">
      <c r="A65" s="281" t="s">
        <v>514</v>
      </c>
      <c r="B65" s="538"/>
      <c r="C65" s="531"/>
      <c r="D65" s="531"/>
      <c r="E65" s="531"/>
      <c r="F65" s="237">
        <f t="shared" si="26"/>
        <v>0</v>
      </c>
      <c r="G65" s="237">
        <f t="shared" si="24"/>
        <v>0</v>
      </c>
      <c r="H65" s="237">
        <f t="shared" si="27"/>
        <v>0</v>
      </c>
      <c r="I65" s="341"/>
      <c r="J65" s="239"/>
      <c r="K65" s="239"/>
      <c r="L65" s="237">
        <f t="shared" si="25"/>
        <v>0</v>
      </c>
      <c r="M65" s="238"/>
      <c r="N65" s="387"/>
      <c r="O65" s="387"/>
      <c r="P65" s="387"/>
      <c r="Q65" s="387"/>
      <c r="R65" s="239"/>
      <c r="S65" s="387"/>
      <c r="T65" s="387"/>
      <c r="U65" s="430"/>
      <c r="V65" s="169" t="str">
        <f>'Основні дані'!$B$1</f>
        <v>ННІХТІ-М522.з</v>
      </c>
      <c r="W65" s="367"/>
    </row>
    <row r="66" spans="1:23" s="147" customFormat="1" ht="27" hidden="1">
      <c r="A66" s="281" t="s">
        <v>515</v>
      </c>
      <c r="B66" s="538"/>
      <c r="C66" s="531"/>
      <c r="D66" s="531"/>
      <c r="E66" s="531"/>
      <c r="F66" s="237">
        <f t="shared" si="26"/>
        <v>0</v>
      </c>
      <c r="G66" s="237">
        <f t="shared" si="24"/>
        <v>0</v>
      </c>
      <c r="H66" s="237">
        <f t="shared" si="27"/>
        <v>0</v>
      </c>
      <c r="I66" s="341"/>
      <c r="J66" s="239"/>
      <c r="K66" s="239"/>
      <c r="L66" s="237">
        <f t="shared" si="25"/>
        <v>0</v>
      </c>
      <c r="M66" s="238"/>
      <c r="N66" s="387"/>
      <c r="O66" s="387"/>
      <c r="P66" s="387"/>
      <c r="Q66" s="387"/>
      <c r="R66" s="239"/>
      <c r="S66" s="387"/>
      <c r="T66" s="387"/>
      <c r="U66" s="430"/>
      <c r="V66" s="169" t="str">
        <f>'Основні дані'!$B$1</f>
        <v>ННІХТІ-М522.з</v>
      </c>
      <c r="W66" s="367"/>
    </row>
    <row r="67" spans="1:23" s="147" customFormat="1" ht="27" hidden="1">
      <c r="A67" s="281" t="s">
        <v>516</v>
      </c>
      <c r="B67" s="541"/>
      <c r="C67" s="531"/>
      <c r="D67" s="531"/>
      <c r="E67" s="531"/>
      <c r="F67" s="237">
        <f t="shared" si="26"/>
        <v>0</v>
      </c>
      <c r="G67" s="237">
        <f t="shared" si="24"/>
        <v>0</v>
      </c>
      <c r="H67" s="237">
        <f t="shared" si="27"/>
        <v>0</v>
      </c>
      <c r="I67" s="341"/>
      <c r="J67" s="239"/>
      <c r="K67" s="239"/>
      <c r="L67" s="237">
        <f t="shared" si="25"/>
        <v>0</v>
      </c>
      <c r="M67" s="238"/>
      <c r="N67" s="387"/>
      <c r="O67" s="387"/>
      <c r="P67" s="387"/>
      <c r="Q67" s="387"/>
      <c r="R67" s="239"/>
      <c r="S67" s="387"/>
      <c r="T67" s="387"/>
      <c r="U67" s="430"/>
      <c r="V67" s="169" t="str">
        <f>'Основні дані'!$B$1</f>
        <v>ННІХТІ-М522.з</v>
      </c>
      <c r="W67" s="367"/>
    </row>
    <row r="68" spans="1:23" s="147" customFormat="1" ht="27" hidden="1">
      <c r="A68" s="281" t="s">
        <v>517</v>
      </c>
      <c r="B68" s="541"/>
      <c r="C68" s="531"/>
      <c r="D68" s="531"/>
      <c r="E68" s="531"/>
      <c r="F68" s="237">
        <f t="shared" si="26"/>
        <v>0</v>
      </c>
      <c r="G68" s="237">
        <f t="shared" si="24"/>
        <v>0</v>
      </c>
      <c r="H68" s="237">
        <f t="shared" si="27"/>
        <v>0</v>
      </c>
      <c r="I68" s="341"/>
      <c r="J68" s="239"/>
      <c r="K68" s="239"/>
      <c r="L68" s="237">
        <f t="shared" si="25"/>
        <v>0</v>
      </c>
      <c r="M68" s="238"/>
      <c r="N68" s="387"/>
      <c r="O68" s="387"/>
      <c r="P68" s="387"/>
      <c r="Q68" s="387"/>
      <c r="R68" s="239"/>
      <c r="S68" s="387"/>
      <c r="T68" s="387"/>
      <c r="U68" s="430"/>
      <c r="V68" s="169" t="str">
        <f>'Основні дані'!$B$1</f>
        <v>ННІХТІ-М522.з</v>
      </c>
      <c r="W68" s="367"/>
    </row>
    <row r="69" spans="1:23" s="147" customFormat="1" ht="27" hidden="1">
      <c r="A69" s="281" t="s">
        <v>518</v>
      </c>
      <c r="B69" s="538"/>
      <c r="C69" s="531"/>
      <c r="D69" s="531"/>
      <c r="E69" s="531"/>
      <c r="F69" s="237">
        <f t="shared" si="26"/>
        <v>0</v>
      </c>
      <c r="G69" s="237">
        <f t="shared" si="24"/>
        <v>0</v>
      </c>
      <c r="H69" s="237">
        <f t="shared" si="27"/>
        <v>0</v>
      </c>
      <c r="I69" s="341"/>
      <c r="J69" s="239"/>
      <c r="K69" s="239"/>
      <c r="L69" s="237">
        <f t="shared" si="25"/>
        <v>0</v>
      </c>
      <c r="M69" s="238"/>
      <c r="N69" s="387"/>
      <c r="O69" s="387"/>
      <c r="P69" s="387"/>
      <c r="Q69" s="387"/>
      <c r="R69" s="239"/>
      <c r="S69" s="387"/>
      <c r="T69" s="387"/>
      <c r="U69" s="430"/>
      <c r="V69" s="169" t="str">
        <f>'Основні дані'!$B$1</f>
        <v>ННІХТІ-М522.з</v>
      </c>
      <c r="W69" s="367"/>
    </row>
    <row r="70" spans="1:23" s="147" customFormat="1" ht="27" hidden="1">
      <c r="A70" s="281" t="s">
        <v>519</v>
      </c>
      <c r="B70" s="541"/>
      <c r="C70" s="531"/>
      <c r="D70" s="531"/>
      <c r="E70" s="531"/>
      <c r="F70" s="237">
        <f t="shared" si="26"/>
        <v>0</v>
      </c>
      <c r="G70" s="237">
        <f t="shared" si="24"/>
        <v>0</v>
      </c>
      <c r="H70" s="237">
        <f t="shared" si="27"/>
        <v>0</v>
      </c>
      <c r="I70" s="341"/>
      <c r="J70" s="239"/>
      <c r="K70" s="239"/>
      <c r="L70" s="237">
        <f t="shared" si="25"/>
        <v>0</v>
      </c>
      <c r="M70" s="238"/>
      <c r="N70" s="387"/>
      <c r="O70" s="387"/>
      <c r="P70" s="387"/>
      <c r="Q70" s="387"/>
      <c r="R70" s="239"/>
      <c r="S70" s="387"/>
      <c r="T70" s="387"/>
      <c r="U70" s="430"/>
      <c r="V70" s="169" t="str">
        <f>'Основні дані'!$B$1</f>
        <v>ННІХТІ-М522.з</v>
      </c>
      <c r="W70" s="367"/>
    </row>
    <row r="71" spans="1:23" s="147" customFormat="1" ht="27" hidden="1">
      <c r="A71" s="281" t="s">
        <v>520</v>
      </c>
      <c r="B71" s="541"/>
      <c r="C71" s="531"/>
      <c r="D71" s="531"/>
      <c r="E71" s="531"/>
      <c r="F71" s="237">
        <f t="shared" si="26"/>
        <v>0</v>
      </c>
      <c r="G71" s="237">
        <f t="shared" si="24"/>
        <v>0</v>
      </c>
      <c r="H71" s="237">
        <f t="shared" si="27"/>
        <v>0</v>
      </c>
      <c r="I71" s="531"/>
      <c r="J71" s="239"/>
      <c r="K71" s="239"/>
      <c r="L71" s="237">
        <f t="shared" si="25"/>
        <v>0</v>
      </c>
      <c r="M71" s="238"/>
      <c r="N71" s="531"/>
      <c r="O71" s="387"/>
      <c r="P71" s="387"/>
      <c r="Q71" s="387"/>
      <c r="R71" s="239"/>
      <c r="S71" s="387"/>
      <c r="T71" s="387"/>
      <c r="U71" s="430"/>
      <c r="V71" s="169" t="str">
        <f>'Основні дані'!$B$1</f>
        <v>ННІХТІ-М522.з</v>
      </c>
      <c r="W71" s="367"/>
    </row>
    <row r="72" spans="1:22" s="147" customFormat="1" ht="52.5" hidden="1">
      <c r="A72" s="441" t="s">
        <v>522</v>
      </c>
      <c r="B72" s="490" t="s">
        <v>521</v>
      </c>
      <c r="C72" s="449"/>
      <c r="D72" s="442"/>
      <c r="E72" s="442"/>
      <c r="F72" s="564" t="str">
        <f>IF(SUM(F73:F82)=F$39,F$39,"ПОМИЛКА")</f>
        <v>ПОМИЛКА</v>
      </c>
      <c r="G72" s="564" t="str">
        <f>IF(SUM(G73:G82)=G$39,G$39,"ПОМИЛКА")</f>
        <v>ПОМИЛКА</v>
      </c>
      <c r="H72" s="564" t="str">
        <f>IF(SUM(H73:H82)=H$39,H$39,"ПОМИЛКА")</f>
        <v>ПОМИЛКА</v>
      </c>
      <c r="I72" s="444">
        <f aca="true" t="shared" si="28" ref="I72:T72">SUM(I73:I82)</f>
        <v>0</v>
      </c>
      <c r="J72" s="445">
        <f t="shared" si="28"/>
        <v>0</v>
      </c>
      <c r="K72" s="445">
        <f t="shared" si="28"/>
        <v>0</v>
      </c>
      <c r="L72" s="443">
        <f t="shared" si="28"/>
        <v>0</v>
      </c>
      <c r="M72" s="446">
        <f t="shared" si="28"/>
        <v>0</v>
      </c>
      <c r="N72" s="447">
        <f t="shared" si="28"/>
        <v>0</v>
      </c>
      <c r="O72" s="447">
        <f t="shared" si="28"/>
        <v>0</v>
      </c>
      <c r="P72" s="447">
        <f t="shared" si="28"/>
        <v>0</v>
      </c>
      <c r="Q72" s="447">
        <f t="shared" si="28"/>
        <v>0</v>
      </c>
      <c r="R72" s="447">
        <f t="shared" si="28"/>
        <v>0</v>
      </c>
      <c r="S72" s="447">
        <f t="shared" si="28"/>
        <v>0</v>
      </c>
      <c r="T72" s="447">
        <f t="shared" si="28"/>
        <v>0</v>
      </c>
      <c r="U72" s="448"/>
      <c r="V72" s="169" t="str">
        <f>'Основні дані'!$B$1</f>
        <v>ННІХТІ-М522.з</v>
      </c>
    </row>
    <row r="73" spans="1:23" s="147" customFormat="1" ht="27" hidden="1">
      <c r="A73" s="281" t="s">
        <v>523</v>
      </c>
      <c r="B73" s="530"/>
      <c r="C73" s="531"/>
      <c r="D73" s="531"/>
      <c r="E73" s="531"/>
      <c r="F73" s="237">
        <f>N73+P73+R73+T73</f>
        <v>0</v>
      </c>
      <c r="G73" s="237">
        <f aca="true" t="shared" si="29" ref="G73:G82">F73*30</f>
        <v>0</v>
      </c>
      <c r="H73" s="237">
        <f>M73*3+O73*3+Q73*3+S73*3</f>
        <v>0</v>
      </c>
      <c r="I73" s="341"/>
      <c r="J73" s="239"/>
      <c r="K73" s="239"/>
      <c r="L73" s="237">
        <f aca="true" t="shared" si="30" ref="L73:L82">IF(H73=I73+J73+K73,G73-H73,"!ПОМИЛКА!")</f>
        <v>0</v>
      </c>
      <c r="M73" s="238"/>
      <c r="N73" s="387"/>
      <c r="O73" s="387"/>
      <c r="P73" s="387"/>
      <c r="Q73" s="387"/>
      <c r="R73" s="239"/>
      <c r="S73" s="387"/>
      <c r="T73" s="387"/>
      <c r="U73" s="535"/>
      <c r="V73" s="169" t="str">
        <f>'Основні дані'!$B$1</f>
        <v>ННІХТІ-М522.з</v>
      </c>
      <c r="W73" s="366"/>
    </row>
    <row r="74" spans="1:23" s="147" customFormat="1" ht="27" hidden="1">
      <c r="A74" s="281" t="s">
        <v>524</v>
      </c>
      <c r="B74" s="538"/>
      <c r="C74" s="531"/>
      <c r="D74" s="531"/>
      <c r="E74" s="531"/>
      <c r="F74" s="237">
        <f aca="true" t="shared" si="31" ref="F74:F82">N74+P74+R74+T74</f>
        <v>0</v>
      </c>
      <c r="G74" s="237">
        <f t="shared" si="29"/>
        <v>0</v>
      </c>
      <c r="H74" s="237">
        <f aca="true" t="shared" si="32" ref="H74:H82">M74*3+O74*3+Q74*3+S74*3</f>
        <v>0</v>
      </c>
      <c r="I74" s="341"/>
      <c r="J74" s="239"/>
      <c r="K74" s="239"/>
      <c r="L74" s="237">
        <f t="shared" si="30"/>
        <v>0</v>
      </c>
      <c r="M74" s="238"/>
      <c r="N74" s="387"/>
      <c r="O74" s="387"/>
      <c r="P74" s="387"/>
      <c r="Q74" s="387"/>
      <c r="R74" s="239"/>
      <c r="S74" s="387"/>
      <c r="T74" s="387"/>
      <c r="U74" s="542"/>
      <c r="V74" s="169" t="str">
        <f>'Основні дані'!$B$1</f>
        <v>ННІХТІ-М522.з</v>
      </c>
      <c r="W74" s="366"/>
    </row>
    <row r="75" spans="1:23" s="147" customFormat="1" ht="27" hidden="1">
      <c r="A75" s="281" t="s">
        <v>525</v>
      </c>
      <c r="B75" s="538"/>
      <c r="C75" s="539"/>
      <c r="D75" s="539"/>
      <c r="E75" s="540"/>
      <c r="F75" s="237">
        <f t="shared" si="31"/>
        <v>0</v>
      </c>
      <c r="G75" s="237">
        <f t="shared" si="29"/>
        <v>0</v>
      </c>
      <c r="H75" s="237">
        <f t="shared" si="32"/>
        <v>0</v>
      </c>
      <c r="I75" s="341"/>
      <c r="J75" s="239"/>
      <c r="K75" s="239"/>
      <c r="L75" s="237">
        <f t="shared" si="30"/>
        <v>0</v>
      </c>
      <c r="M75" s="238"/>
      <c r="N75" s="387"/>
      <c r="O75" s="387"/>
      <c r="P75" s="387"/>
      <c r="Q75" s="387"/>
      <c r="R75" s="239"/>
      <c r="S75" s="387"/>
      <c r="T75" s="387"/>
      <c r="U75" s="430"/>
      <c r="V75" s="169" t="str">
        <f>'Основні дані'!$B$1</f>
        <v>ННІХТІ-М522.з</v>
      </c>
      <c r="W75" s="366"/>
    </row>
    <row r="76" spans="1:23" s="147" customFormat="1" ht="27" hidden="1">
      <c r="A76" s="281" t="s">
        <v>526</v>
      </c>
      <c r="B76" s="538"/>
      <c r="C76" s="531"/>
      <c r="D76" s="531"/>
      <c r="E76" s="531"/>
      <c r="F76" s="237">
        <f t="shared" si="31"/>
        <v>0</v>
      </c>
      <c r="G76" s="237">
        <f t="shared" si="29"/>
        <v>0</v>
      </c>
      <c r="H76" s="237">
        <f t="shared" si="32"/>
        <v>0</v>
      </c>
      <c r="I76" s="341"/>
      <c r="J76" s="239"/>
      <c r="K76" s="239"/>
      <c r="L76" s="237">
        <f t="shared" si="30"/>
        <v>0</v>
      </c>
      <c r="M76" s="238"/>
      <c r="N76" s="387"/>
      <c r="O76" s="387"/>
      <c r="P76" s="387"/>
      <c r="Q76" s="387"/>
      <c r="R76" s="239"/>
      <c r="S76" s="387"/>
      <c r="T76" s="387"/>
      <c r="U76" s="430"/>
      <c r="V76" s="169" t="str">
        <f>'Основні дані'!$B$1</f>
        <v>ННІХТІ-М522.з</v>
      </c>
      <c r="W76" s="367"/>
    </row>
    <row r="77" spans="1:23" s="147" customFormat="1" ht="27" hidden="1">
      <c r="A77" s="281" t="s">
        <v>527</v>
      </c>
      <c r="B77" s="538"/>
      <c r="C77" s="531"/>
      <c r="D77" s="531"/>
      <c r="E77" s="531"/>
      <c r="F77" s="237">
        <f t="shared" si="31"/>
        <v>0</v>
      </c>
      <c r="G77" s="237">
        <f t="shared" si="29"/>
        <v>0</v>
      </c>
      <c r="H77" s="237">
        <f t="shared" si="32"/>
        <v>0</v>
      </c>
      <c r="I77" s="341"/>
      <c r="J77" s="239"/>
      <c r="K77" s="239"/>
      <c r="L77" s="237">
        <f t="shared" si="30"/>
        <v>0</v>
      </c>
      <c r="M77" s="238"/>
      <c r="N77" s="387"/>
      <c r="O77" s="387"/>
      <c r="P77" s="387"/>
      <c r="Q77" s="387"/>
      <c r="R77" s="239"/>
      <c r="S77" s="387"/>
      <c r="T77" s="387"/>
      <c r="U77" s="430"/>
      <c r="V77" s="169" t="str">
        <f>'Основні дані'!$B$1</f>
        <v>ННІХТІ-М522.з</v>
      </c>
      <c r="W77" s="367"/>
    </row>
    <row r="78" spans="1:23" s="147" customFormat="1" ht="27" hidden="1">
      <c r="A78" s="281" t="s">
        <v>528</v>
      </c>
      <c r="B78" s="541"/>
      <c r="C78" s="531"/>
      <c r="D78" s="531"/>
      <c r="E78" s="531"/>
      <c r="F78" s="237">
        <f t="shared" si="31"/>
        <v>0</v>
      </c>
      <c r="G78" s="237">
        <f t="shared" si="29"/>
        <v>0</v>
      </c>
      <c r="H78" s="237">
        <f t="shared" si="32"/>
        <v>0</v>
      </c>
      <c r="I78" s="341"/>
      <c r="J78" s="239"/>
      <c r="K78" s="239"/>
      <c r="L78" s="237">
        <f t="shared" si="30"/>
        <v>0</v>
      </c>
      <c r="M78" s="238"/>
      <c r="N78" s="387"/>
      <c r="O78" s="387"/>
      <c r="P78" s="387"/>
      <c r="Q78" s="387"/>
      <c r="R78" s="239"/>
      <c r="S78" s="387"/>
      <c r="T78" s="387"/>
      <c r="U78" s="430"/>
      <c r="V78" s="169" t="str">
        <f>'Основні дані'!$B$1</f>
        <v>ННІХТІ-М522.з</v>
      </c>
      <c r="W78" s="367"/>
    </row>
    <row r="79" spans="1:23" s="147" customFormat="1" ht="27" hidden="1">
      <c r="A79" s="281" t="s">
        <v>529</v>
      </c>
      <c r="B79" s="541"/>
      <c r="C79" s="531"/>
      <c r="D79" s="531"/>
      <c r="E79" s="531"/>
      <c r="F79" s="237">
        <f t="shared" si="31"/>
        <v>0</v>
      </c>
      <c r="G79" s="237">
        <f t="shared" si="29"/>
        <v>0</v>
      </c>
      <c r="H79" s="237">
        <f t="shared" si="32"/>
        <v>0</v>
      </c>
      <c r="I79" s="341"/>
      <c r="J79" s="239"/>
      <c r="K79" s="239"/>
      <c r="L79" s="237">
        <f t="shared" si="30"/>
        <v>0</v>
      </c>
      <c r="M79" s="238"/>
      <c r="N79" s="387"/>
      <c r="O79" s="387"/>
      <c r="P79" s="387"/>
      <c r="Q79" s="387"/>
      <c r="R79" s="239"/>
      <c r="S79" s="387"/>
      <c r="T79" s="387"/>
      <c r="U79" s="430"/>
      <c r="V79" s="169" t="str">
        <f>'Основні дані'!$B$1</f>
        <v>ННІХТІ-М522.з</v>
      </c>
      <c r="W79" s="367"/>
    </row>
    <row r="80" spans="1:23" s="147" customFormat="1" ht="27" hidden="1">
      <c r="A80" s="281" t="s">
        <v>530</v>
      </c>
      <c r="B80" s="538"/>
      <c r="C80" s="531"/>
      <c r="D80" s="531"/>
      <c r="E80" s="531"/>
      <c r="F80" s="237">
        <f t="shared" si="31"/>
        <v>0</v>
      </c>
      <c r="G80" s="237">
        <f t="shared" si="29"/>
        <v>0</v>
      </c>
      <c r="H80" s="237">
        <f t="shared" si="32"/>
        <v>0</v>
      </c>
      <c r="I80" s="341"/>
      <c r="J80" s="239"/>
      <c r="K80" s="239"/>
      <c r="L80" s="237">
        <f t="shared" si="30"/>
        <v>0</v>
      </c>
      <c r="M80" s="238"/>
      <c r="N80" s="387"/>
      <c r="O80" s="387"/>
      <c r="P80" s="387"/>
      <c r="Q80" s="387"/>
      <c r="R80" s="239"/>
      <c r="S80" s="387"/>
      <c r="T80" s="387"/>
      <c r="U80" s="430"/>
      <c r="V80" s="169" t="str">
        <f>'Основні дані'!$B$1</f>
        <v>ННІХТІ-М522.з</v>
      </c>
      <c r="W80" s="367"/>
    </row>
    <row r="81" spans="1:23" s="147" customFormat="1" ht="27" hidden="1">
      <c r="A81" s="281" t="s">
        <v>531</v>
      </c>
      <c r="B81" s="541"/>
      <c r="C81" s="531"/>
      <c r="D81" s="531"/>
      <c r="E81" s="531"/>
      <c r="F81" s="237">
        <f t="shared" si="31"/>
        <v>0</v>
      </c>
      <c r="G81" s="237">
        <f t="shared" si="29"/>
        <v>0</v>
      </c>
      <c r="H81" s="237">
        <f t="shared" si="32"/>
        <v>0</v>
      </c>
      <c r="I81" s="341"/>
      <c r="J81" s="239"/>
      <c r="K81" s="239"/>
      <c r="L81" s="237">
        <f t="shared" si="30"/>
        <v>0</v>
      </c>
      <c r="M81" s="238"/>
      <c r="N81" s="387"/>
      <c r="O81" s="387"/>
      <c r="P81" s="387"/>
      <c r="Q81" s="387"/>
      <c r="R81" s="239"/>
      <c r="S81" s="387"/>
      <c r="T81" s="387"/>
      <c r="U81" s="430"/>
      <c r="V81" s="169" t="str">
        <f>'Основні дані'!$B$1</f>
        <v>ННІХТІ-М522.з</v>
      </c>
      <c r="W81" s="367"/>
    </row>
    <row r="82" spans="1:23" s="147" customFormat="1" ht="27" hidden="1">
      <c r="A82" s="281" t="s">
        <v>532</v>
      </c>
      <c r="B82" s="541"/>
      <c r="C82" s="531"/>
      <c r="D82" s="531"/>
      <c r="E82" s="531"/>
      <c r="F82" s="237">
        <f t="shared" si="31"/>
        <v>0</v>
      </c>
      <c r="G82" s="237">
        <f t="shared" si="29"/>
        <v>0</v>
      </c>
      <c r="H82" s="237">
        <f t="shared" si="32"/>
        <v>0</v>
      </c>
      <c r="I82" s="531"/>
      <c r="J82" s="239"/>
      <c r="K82" s="239"/>
      <c r="L82" s="237">
        <f t="shared" si="30"/>
        <v>0</v>
      </c>
      <c r="M82" s="238"/>
      <c r="N82" s="531"/>
      <c r="O82" s="387"/>
      <c r="P82" s="387"/>
      <c r="Q82" s="387"/>
      <c r="R82" s="239"/>
      <c r="S82" s="387"/>
      <c r="T82" s="387"/>
      <c r="U82" s="430"/>
      <c r="V82" s="169" t="str">
        <f>'Основні дані'!$B$1</f>
        <v>ННІХТІ-М522.з</v>
      </c>
      <c r="W82" s="367"/>
    </row>
    <row r="83" spans="1:22" s="147" customFormat="1" ht="52.5" hidden="1">
      <c r="A83" s="441" t="s">
        <v>533</v>
      </c>
      <c r="B83" s="490" t="s">
        <v>534</v>
      </c>
      <c r="C83" s="449"/>
      <c r="D83" s="442"/>
      <c r="E83" s="442"/>
      <c r="F83" s="564" t="str">
        <f>IF(SUM(F84:F93)=F$39,F$39,"ПОМИЛКА")</f>
        <v>ПОМИЛКА</v>
      </c>
      <c r="G83" s="564" t="str">
        <f>IF(SUM(G84:G93)=G$39,G$39,"ПОМИЛКА")</f>
        <v>ПОМИЛКА</v>
      </c>
      <c r="H83" s="564" t="str">
        <f>IF(SUM(H84:H93)=H$39,H$39,"ПОМИЛКА")</f>
        <v>ПОМИЛКА</v>
      </c>
      <c r="I83" s="444">
        <f aca="true" t="shared" si="33" ref="I83:T83">SUM(I84:I93)</f>
        <v>0</v>
      </c>
      <c r="J83" s="445">
        <f t="shared" si="33"/>
        <v>0</v>
      </c>
      <c r="K83" s="445">
        <f t="shared" si="33"/>
        <v>0</v>
      </c>
      <c r="L83" s="443">
        <f t="shared" si="33"/>
        <v>0</v>
      </c>
      <c r="M83" s="446">
        <f t="shared" si="33"/>
        <v>0</v>
      </c>
      <c r="N83" s="447">
        <f t="shared" si="33"/>
        <v>0</v>
      </c>
      <c r="O83" s="447">
        <f t="shared" si="33"/>
        <v>0</v>
      </c>
      <c r="P83" s="447">
        <f t="shared" si="33"/>
        <v>0</v>
      </c>
      <c r="Q83" s="447">
        <f t="shared" si="33"/>
        <v>0</v>
      </c>
      <c r="R83" s="447">
        <f t="shared" si="33"/>
        <v>0</v>
      </c>
      <c r="S83" s="447">
        <f t="shared" si="33"/>
        <v>0</v>
      </c>
      <c r="T83" s="447">
        <f t="shared" si="33"/>
        <v>0</v>
      </c>
      <c r="U83" s="448"/>
      <c r="V83" s="169" t="str">
        <f>'Основні дані'!$B$1</f>
        <v>ННІХТІ-М522.з</v>
      </c>
    </row>
    <row r="84" spans="1:23" s="147" customFormat="1" ht="27" hidden="1">
      <c r="A84" s="281" t="s">
        <v>535</v>
      </c>
      <c r="B84" s="530"/>
      <c r="C84" s="531"/>
      <c r="D84" s="531"/>
      <c r="E84" s="531"/>
      <c r="F84" s="237">
        <f>N84+P84+R84+T84</f>
        <v>0</v>
      </c>
      <c r="G84" s="237">
        <f aca="true" t="shared" si="34" ref="G84:G93">F84*30</f>
        <v>0</v>
      </c>
      <c r="H84" s="237">
        <f>M84*3+O84*3+Q84*3+S84*3</f>
        <v>0</v>
      </c>
      <c r="I84" s="341"/>
      <c r="J84" s="239"/>
      <c r="K84" s="239"/>
      <c r="L84" s="237">
        <f aca="true" t="shared" si="35" ref="L84:L93">IF(H84=I84+J84+K84,G84-H84,"!ПОМИЛКА!")</f>
        <v>0</v>
      </c>
      <c r="M84" s="238"/>
      <c r="N84" s="387"/>
      <c r="O84" s="387"/>
      <c r="P84" s="387"/>
      <c r="Q84" s="387"/>
      <c r="R84" s="239"/>
      <c r="S84" s="387"/>
      <c r="T84" s="387"/>
      <c r="U84" s="535"/>
      <c r="V84" s="169" t="str">
        <f>'Основні дані'!$B$1</f>
        <v>ННІХТІ-М522.з</v>
      </c>
      <c r="W84" s="366"/>
    </row>
    <row r="85" spans="1:23" s="147" customFormat="1" ht="27" hidden="1">
      <c r="A85" s="281" t="s">
        <v>536</v>
      </c>
      <c r="B85" s="538"/>
      <c r="C85" s="531"/>
      <c r="D85" s="531"/>
      <c r="E85" s="531"/>
      <c r="F85" s="237">
        <f aca="true" t="shared" si="36" ref="F85:F93">N85+P85+R85+T85</f>
        <v>0</v>
      </c>
      <c r="G85" s="237">
        <f t="shared" si="34"/>
        <v>0</v>
      </c>
      <c r="H85" s="237">
        <f aca="true" t="shared" si="37" ref="H85:H93">M85*3+O85*3+Q85*3+S85*3</f>
        <v>0</v>
      </c>
      <c r="I85" s="341"/>
      <c r="J85" s="239"/>
      <c r="K85" s="239"/>
      <c r="L85" s="237">
        <f t="shared" si="35"/>
        <v>0</v>
      </c>
      <c r="M85" s="238"/>
      <c r="N85" s="387"/>
      <c r="O85" s="387"/>
      <c r="P85" s="387"/>
      <c r="Q85" s="387"/>
      <c r="R85" s="239"/>
      <c r="S85" s="387"/>
      <c r="T85" s="387"/>
      <c r="U85" s="542"/>
      <c r="V85" s="169" t="str">
        <f>'Основні дані'!$B$1</f>
        <v>ННІХТІ-М522.з</v>
      </c>
      <c r="W85" s="366"/>
    </row>
    <row r="86" spans="1:23" s="147" customFormat="1" ht="27" hidden="1">
      <c r="A86" s="281" t="s">
        <v>537</v>
      </c>
      <c r="B86" s="538"/>
      <c r="C86" s="539"/>
      <c r="D86" s="539"/>
      <c r="E86" s="540"/>
      <c r="F86" s="237">
        <f t="shared" si="36"/>
        <v>0</v>
      </c>
      <c r="G86" s="237">
        <f t="shared" si="34"/>
        <v>0</v>
      </c>
      <c r="H86" s="237">
        <f t="shared" si="37"/>
        <v>0</v>
      </c>
      <c r="I86" s="341"/>
      <c r="J86" s="239"/>
      <c r="K86" s="239"/>
      <c r="L86" s="237">
        <f t="shared" si="35"/>
        <v>0</v>
      </c>
      <c r="M86" s="238"/>
      <c r="N86" s="387"/>
      <c r="O86" s="387"/>
      <c r="P86" s="387"/>
      <c r="Q86" s="387"/>
      <c r="R86" s="239"/>
      <c r="S86" s="387"/>
      <c r="T86" s="387"/>
      <c r="U86" s="430"/>
      <c r="V86" s="169" t="str">
        <f>'Основні дані'!$B$1</f>
        <v>ННІХТІ-М522.з</v>
      </c>
      <c r="W86" s="366"/>
    </row>
    <row r="87" spans="1:23" s="147" customFormat="1" ht="27" hidden="1">
      <c r="A87" s="281" t="s">
        <v>538</v>
      </c>
      <c r="B87" s="538"/>
      <c r="C87" s="531"/>
      <c r="D87" s="531"/>
      <c r="E87" s="531"/>
      <c r="F87" s="237">
        <f t="shared" si="36"/>
        <v>0</v>
      </c>
      <c r="G87" s="237">
        <f t="shared" si="34"/>
        <v>0</v>
      </c>
      <c r="H87" s="237">
        <f t="shared" si="37"/>
        <v>0</v>
      </c>
      <c r="I87" s="341"/>
      <c r="J87" s="239"/>
      <c r="K87" s="239"/>
      <c r="L87" s="237">
        <f t="shared" si="35"/>
        <v>0</v>
      </c>
      <c r="M87" s="238"/>
      <c r="N87" s="387"/>
      <c r="O87" s="387"/>
      <c r="P87" s="387"/>
      <c r="Q87" s="387"/>
      <c r="R87" s="239"/>
      <c r="S87" s="387"/>
      <c r="T87" s="387"/>
      <c r="U87" s="430"/>
      <c r="V87" s="169" t="str">
        <f>'Основні дані'!$B$1</f>
        <v>ННІХТІ-М522.з</v>
      </c>
      <c r="W87" s="367"/>
    </row>
    <row r="88" spans="1:23" s="147" customFormat="1" ht="27" hidden="1">
      <c r="A88" s="281" t="s">
        <v>539</v>
      </c>
      <c r="B88" s="538"/>
      <c r="C88" s="531"/>
      <c r="D88" s="531"/>
      <c r="E88" s="531"/>
      <c r="F88" s="237">
        <f t="shared" si="36"/>
        <v>0</v>
      </c>
      <c r="G88" s="237">
        <f t="shared" si="34"/>
        <v>0</v>
      </c>
      <c r="H88" s="237">
        <f t="shared" si="37"/>
        <v>0</v>
      </c>
      <c r="I88" s="341"/>
      <c r="J88" s="239"/>
      <c r="K88" s="239"/>
      <c r="L88" s="237">
        <f t="shared" si="35"/>
        <v>0</v>
      </c>
      <c r="M88" s="238"/>
      <c r="N88" s="387"/>
      <c r="O88" s="387"/>
      <c r="P88" s="387"/>
      <c r="Q88" s="387"/>
      <c r="R88" s="239"/>
      <c r="S88" s="387"/>
      <c r="T88" s="387"/>
      <c r="U88" s="430"/>
      <c r="V88" s="169" t="str">
        <f>'Основні дані'!$B$1</f>
        <v>ННІХТІ-М522.з</v>
      </c>
      <c r="W88" s="367"/>
    </row>
    <row r="89" spans="1:23" s="147" customFormat="1" ht="27" hidden="1">
      <c r="A89" s="281" t="s">
        <v>540</v>
      </c>
      <c r="B89" s="541"/>
      <c r="C89" s="531"/>
      <c r="D89" s="531"/>
      <c r="E89" s="531"/>
      <c r="F89" s="237">
        <f t="shared" si="36"/>
        <v>0</v>
      </c>
      <c r="G89" s="237">
        <f t="shared" si="34"/>
        <v>0</v>
      </c>
      <c r="H89" s="237">
        <f t="shared" si="37"/>
        <v>0</v>
      </c>
      <c r="I89" s="341"/>
      <c r="J89" s="239"/>
      <c r="K89" s="239"/>
      <c r="L89" s="237">
        <f t="shared" si="35"/>
        <v>0</v>
      </c>
      <c r="M89" s="238"/>
      <c r="N89" s="387"/>
      <c r="O89" s="387"/>
      <c r="P89" s="387"/>
      <c r="Q89" s="387"/>
      <c r="R89" s="239"/>
      <c r="S89" s="387"/>
      <c r="T89" s="387"/>
      <c r="U89" s="430"/>
      <c r="V89" s="169" t="str">
        <f>'Основні дані'!$B$1</f>
        <v>ННІХТІ-М522.з</v>
      </c>
      <c r="W89" s="367"/>
    </row>
    <row r="90" spans="1:23" s="147" customFormat="1" ht="27" hidden="1">
      <c r="A90" s="281" t="s">
        <v>541</v>
      </c>
      <c r="B90" s="541"/>
      <c r="C90" s="531"/>
      <c r="D90" s="531"/>
      <c r="E90" s="531"/>
      <c r="F90" s="237">
        <f t="shared" si="36"/>
        <v>0</v>
      </c>
      <c r="G90" s="237">
        <f t="shared" si="34"/>
        <v>0</v>
      </c>
      <c r="H90" s="237">
        <f t="shared" si="37"/>
        <v>0</v>
      </c>
      <c r="I90" s="341"/>
      <c r="J90" s="239"/>
      <c r="K90" s="239"/>
      <c r="L90" s="237">
        <f t="shared" si="35"/>
        <v>0</v>
      </c>
      <c r="M90" s="238"/>
      <c r="N90" s="387"/>
      <c r="O90" s="387"/>
      <c r="P90" s="387"/>
      <c r="Q90" s="387"/>
      <c r="R90" s="239"/>
      <c r="S90" s="387"/>
      <c r="T90" s="387"/>
      <c r="U90" s="430"/>
      <c r="V90" s="169" t="str">
        <f>'Основні дані'!$B$1</f>
        <v>ННІХТІ-М522.з</v>
      </c>
      <c r="W90" s="367"/>
    </row>
    <row r="91" spans="1:23" s="147" customFormat="1" ht="27" hidden="1">
      <c r="A91" s="281" t="s">
        <v>542</v>
      </c>
      <c r="B91" s="538"/>
      <c r="C91" s="531"/>
      <c r="D91" s="531"/>
      <c r="E91" s="531"/>
      <c r="F91" s="237">
        <f t="shared" si="36"/>
        <v>0</v>
      </c>
      <c r="G91" s="237">
        <f t="shared" si="34"/>
        <v>0</v>
      </c>
      <c r="H91" s="237">
        <f t="shared" si="37"/>
        <v>0</v>
      </c>
      <c r="I91" s="341"/>
      <c r="J91" s="239"/>
      <c r="K91" s="239"/>
      <c r="L91" s="237">
        <f t="shared" si="35"/>
        <v>0</v>
      </c>
      <c r="M91" s="238"/>
      <c r="N91" s="387"/>
      <c r="O91" s="387"/>
      <c r="P91" s="387"/>
      <c r="Q91" s="387"/>
      <c r="R91" s="239"/>
      <c r="S91" s="387"/>
      <c r="T91" s="387"/>
      <c r="U91" s="430"/>
      <c r="V91" s="169" t="str">
        <f>'Основні дані'!$B$1</f>
        <v>ННІХТІ-М522.з</v>
      </c>
      <c r="W91" s="367"/>
    </row>
    <row r="92" spans="1:23" s="147" customFormat="1" ht="27" hidden="1">
      <c r="A92" s="281" t="s">
        <v>543</v>
      </c>
      <c r="B92" s="541"/>
      <c r="C92" s="531"/>
      <c r="D92" s="531"/>
      <c r="E92" s="531"/>
      <c r="F92" s="237">
        <f t="shared" si="36"/>
        <v>0</v>
      </c>
      <c r="G92" s="237">
        <f t="shared" si="34"/>
        <v>0</v>
      </c>
      <c r="H92" s="237">
        <f t="shared" si="37"/>
        <v>0</v>
      </c>
      <c r="I92" s="341"/>
      <c r="J92" s="239"/>
      <c r="K92" s="239"/>
      <c r="L92" s="237">
        <f t="shared" si="35"/>
        <v>0</v>
      </c>
      <c r="M92" s="238"/>
      <c r="N92" s="387"/>
      <c r="O92" s="387"/>
      <c r="P92" s="387"/>
      <c r="Q92" s="387"/>
      <c r="R92" s="239"/>
      <c r="S92" s="387"/>
      <c r="T92" s="387"/>
      <c r="U92" s="430"/>
      <c r="V92" s="169" t="str">
        <f>'Основні дані'!$B$1</f>
        <v>ННІХТІ-М522.з</v>
      </c>
      <c r="W92" s="367"/>
    </row>
    <row r="93" spans="1:23" s="147" customFormat="1" ht="27" hidden="1">
      <c r="A93" s="281" t="s">
        <v>544</v>
      </c>
      <c r="B93" s="541"/>
      <c r="C93" s="531"/>
      <c r="D93" s="531"/>
      <c r="E93" s="531"/>
      <c r="F93" s="237">
        <f t="shared" si="36"/>
        <v>0</v>
      </c>
      <c r="G93" s="237">
        <f t="shared" si="34"/>
        <v>0</v>
      </c>
      <c r="H93" s="237">
        <f t="shared" si="37"/>
        <v>0</v>
      </c>
      <c r="I93" s="531"/>
      <c r="J93" s="239"/>
      <c r="K93" s="239"/>
      <c r="L93" s="237">
        <f t="shared" si="35"/>
        <v>0</v>
      </c>
      <c r="M93" s="238"/>
      <c r="N93" s="531"/>
      <c r="O93" s="387"/>
      <c r="P93" s="387"/>
      <c r="Q93" s="387"/>
      <c r="R93" s="239"/>
      <c r="S93" s="387"/>
      <c r="T93" s="387"/>
      <c r="U93" s="430"/>
      <c r="V93" s="169" t="str">
        <f>'Основні дані'!$B$1</f>
        <v>ННІХТІ-М522.з</v>
      </c>
      <c r="W93" s="367"/>
    </row>
    <row r="94" spans="1:22" s="147" customFormat="1" ht="52.5" hidden="1">
      <c r="A94" s="441" t="s">
        <v>545</v>
      </c>
      <c r="B94" s="490" t="s">
        <v>546</v>
      </c>
      <c r="C94" s="449"/>
      <c r="D94" s="442"/>
      <c r="E94" s="442"/>
      <c r="F94" s="564" t="str">
        <f>IF(SUM(F95:F104)=F$39,F$39,"ПОМИЛКА")</f>
        <v>ПОМИЛКА</v>
      </c>
      <c r="G94" s="564" t="str">
        <f>IF(SUM(G95:G104)=G$39,G$39,"ПОМИЛКА")</f>
        <v>ПОМИЛКА</v>
      </c>
      <c r="H94" s="564" t="str">
        <f>IF(SUM(H95:H104)=H$39,H$39,"ПОМИЛКА")</f>
        <v>ПОМИЛКА</v>
      </c>
      <c r="I94" s="444">
        <f aca="true" t="shared" si="38" ref="I94:T94">SUM(I95:I104)</f>
        <v>0</v>
      </c>
      <c r="J94" s="445">
        <f t="shared" si="38"/>
        <v>0</v>
      </c>
      <c r="K94" s="445">
        <f t="shared" si="38"/>
        <v>0</v>
      </c>
      <c r="L94" s="443">
        <f t="shared" si="38"/>
        <v>0</v>
      </c>
      <c r="M94" s="446">
        <f t="shared" si="38"/>
        <v>0</v>
      </c>
      <c r="N94" s="447">
        <f t="shared" si="38"/>
        <v>0</v>
      </c>
      <c r="O94" s="447">
        <f t="shared" si="38"/>
        <v>0</v>
      </c>
      <c r="P94" s="447">
        <f t="shared" si="38"/>
        <v>0</v>
      </c>
      <c r="Q94" s="447">
        <f t="shared" si="38"/>
        <v>0</v>
      </c>
      <c r="R94" s="447">
        <f t="shared" si="38"/>
        <v>0</v>
      </c>
      <c r="S94" s="447">
        <f t="shared" si="38"/>
        <v>0</v>
      </c>
      <c r="T94" s="447">
        <f t="shared" si="38"/>
        <v>0</v>
      </c>
      <c r="U94" s="448"/>
      <c r="V94" s="169" t="str">
        <f>'Основні дані'!$B$1</f>
        <v>ННІХТІ-М522.з</v>
      </c>
    </row>
    <row r="95" spans="1:23" s="147" customFormat="1" ht="27" hidden="1">
      <c r="A95" s="281" t="s">
        <v>547</v>
      </c>
      <c r="B95" s="530"/>
      <c r="C95" s="531"/>
      <c r="D95" s="531"/>
      <c r="E95" s="531"/>
      <c r="F95" s="237">
        <f>N95+P95+R95+T95</f>
        <v>0</v>
      </c>
      <c r="G95" s="237">
        <f aca="true" t="shared" si="39" ref="G95:G104">F95*30</f>
        <v>0</v>
      </c>
      <c r="H95" s="237">
        <f>M95*3+O95*3+Q95*3+S95*3</f>
        <v>0</v>
      </c>
      <c r="I95" s="341"/>
      <c r="J95" s="239"/>
      <c r="K95" s="239"/>
      <c r="L95" s="237">
        <f aca="true" t="shared" si="40" ref="L95:L104">IF(H95=I95+J95+K95,G95-H95,"!ПОМИЛКА!")</f>
        <v>0</v>
      </c>
      <c r="M95" s="238"/>
      <c r="N95" s="387"/>
      <c r="O95" s="387"/>
      <c r="P95" s="387"/>
      <c r="Q95" s="387"/>
      <c r="R95" s="239"/>
      <c r="S95" s="387"/>
      <c r="T95" s="387"/>
      <c r="U95" s="535"/>
      <c r="V95" s="169" t="str">
        <f>'Основні дані'!$B$1</f>
        <v>ННІХТІ-М522.з</v>
      </c>
      <c r="W95" s="366"/>
    </row>
    <row r="96" spans="1:23" s="147" customFormat="1" ht="27" hidden="1">
      <c r="A96" s="281" t="s">
        <v>548</v>
      </c>
      <c r="B96" s="538"/>
      <c r="C96" s="531"/>
      <c r="D96" s="531"/>
      <c r="E96" s="531"/>
      <c r="F96" s="237">
        <f aca="true" t="shared" si="41" ref="F96:F104">N96+P96+R96+T96</f>
        <v>0</v>
      </c>
      <c r="G96" s="237">
        <f t="shared" si="39"/>
        <v>0</v>
      </c>
      <c r="H96" s="237">
        <f aca="true" t="shared" si="42" ref="H96:H104">M96*3+O96*3+Q96*3+S96*3</f>
        <v>0</v>
      </c>
      <c r="I96" s="341"/>
      <c r="J96" s="239"/>
      <c r="K96" s="239"/>
      <c r="L96" s="237">
        <f t="shared" si="40"/>
        <v>0</v>
      </c>
      <c r="M96" s="238"/>
      <c r="N96" s="387"/>
      <c r="O96" s="387"/>
      <c r="P96" s="387"/>
      <c r="Q96" s="387"/>
      <c r="R96" s="239"/>
      <c r="S96" s="387"/>
      <c r="T96" s="387"/>
      <c r="U96" s="542"/>
      <c r="V96" s="169" t="str">
        <f>'Основні дані'!$B$1</f>
        <v>ННІХТІ-М522.з</v>
      </c>
      <c r="W96" s="366"/>
    </row>
    <row r="97" spans="1:23" s="147" customFormat="1" ht="27" hidden="1">
      <c r="A97" s="281" t="s">
        <v>549</v>
      </c>
      <c r="B97" s="538"/>
      <c r="C97" s="539"/>
      <c r="D97" s="539"/>
      <c r="E97" s="540"/>
      <c r="F97" s="237">
        <f t="shared" si="41"/>
        <v>0</v>
      </c>
      <c r="G97" s="237">
        <f t="shared" si="39"/>
        <v>0</v>
      </c>
      <c r="H97" s="237">
        <f t="shared" si="42"/>
        <v>0</v>
      </c>
      <c r="I97" s="341"/>
      <c r="J97" s="239"/>
      <c r="K97" s="239"/>
      <c r="L97" s="237">
        <f t="shared" si="40"/>
        <v>0</v>
      </c>
      <c r="M97" s="238"/>
      <c r="N97" s="387"/>
      <c r="O97" s="387"/>
      <c r="P97" s="387"/>
      <c r="Q97" s="387"/>
      <c r="R97" s="239"/>
      <c r="S97" s="387"/>
      <c r="T97" s="387"/>
      <c r="U97" s="430"/>
      <c r="V97" s="169" t="str">
        <f>'Основні дані'!$B$1</f>
        <v>ННІХТІ-М522.з</v>
      </c>
      <c r="W97" s="366"/>
    </row>
    <row r="98" spans="1:23" s="147" customFormat="1" ht="27" hidden="1">
      <c r="A98" s="281" t="s">
        <v>550</v>
      </c>
      <c r="B98" s="538"/>
      <c r="C98" s="531"/>
      <c r="D98" s="531"/>
      <c r="E98" s="531"/>
      <c r="F98" s="237">
        <f t="shared" si="41"/>
        <v>0</v>
      </c>
      <c r="G98" s="237">
        <f t="shared" si="39"/>
        <v>0</v>
      </c>
      <c r="H98" s="237">
        <f t="shared" si="42"/>
        <v>0</v>
      </c>
      <c r="I98" s="341"/>
      <c r="J98" s="239"/>
      <c r="K98" s="239"/>
      <c r="L98" s="237">
        <f t="shared" si="40"/>
        <v>0</v>
      </c>
      <c r="M98" s="238"/>
      <c r="N98" s="387"/>
      <c r="O98" s="387"/>
      <c r="P98" s="387"/>
      <c r="Q98" s="387"/>
      <c r="R98" s="239"/>
      <c r="S98" s="387"/>
      <c r="T98" s="387"/>
      <c r="U98" s="430"/>
      <c r="V98" s="169" t="str">
        <f>'Основні дані'!$B$1</f>
        <v>ННІХТІ-М522.з</v>
      </c>
      <c r="W98" s="367"/>
    </row>
    <row r="99" spans="1:23" s="147" customFormat="1" ht="27" hidden="1">
      <c r="A99" s="281" t="s">
        <v>551</v>
      </c>
      <c r="B99" s="538"/>
      <c r="C99" s="531"/>
      <c r="D99" s="531"/>
      <c r="E99" s="531"/>
      <c r="F99" s="237">
        <f t="shared" si="41"/>
        <v>0</v>
      </c>
      <c r="G99" s="237">
        <f t="shared" si="39"/>
        <v>0</v>
      </c>
      <c r="H99" s="237">
        <f t="shared" si="42"/>
        <v>0</v>
      </c>
      <c r="I99" s="341"/>
      <c r="J99" s="239"/>
      <c r="K99" s="239"/>
      <c r="L99" s="237">
        <f t="shared" si="40"/>
        <v>0</v>
      </c>
      <c r="M99" s="238"/>
      <c r="N99" s="387"/>
      <c r="O99" s="387"/>
      <c r="P99" s="387"/>
      <c r="Q99" s="387"/>
      <c r="R99" s="239"/>
      <c r="S99" s="387"/>
      <c r="T99" s="387"/>
      <c r="U99" s="430"/>
      <c r="V99" s="169" t="str">
        <f>'Основні дані'!$B$1</f>
        <v>ННІХТІ-М522.з</v>
      </c>
      <c r="W99" s="367"/>
    </row>
    <row r="100" spans="1:23" s="147" customFormat="1" ht="27" hidden="1">
      <c r="A100" s="281" t="s">
        <v>552</v>
      </c>
      <c r="B100" s="541"/>
      <c r="C100" s="531"/>
      <c r="D100" s="531"/>
      <c r="E100" s="531"/>
      <c r="F100" s="237">
        <f t="shared" si="41"/>
        <v>0</v>
      </c>
      <c r="G100" s="237">
        <f t="shared" si="39"/>
        <v>0</v>
      </c>
      <c r="H100" s="237">
        <f t="shared" si="42"/>
        <v>0</v>
      </c>
      <c r="I100" s="341"/>
      <c r="J100" s="239"/>
      <c r="K100" s="239"/>
      <c r="L100" s="237">
        <f t="shared" si="40"/>
        <v>0</v>
      </c>
      <c r="M100" s="238"/>
      <c r="N100" s="387"/>
      <c r="O100" s="387"/>
      <c r="P100" s="387"/>
      <c r="Q100" s="387"/>
      <c r="R100" s="239"/>
      <c r="S100" s="387"/>
      <c r="T100" s="387"/>
      <c r="U100" s="430"/>
      <c r="V100" s="169" t="str">
        <f>'Основні дані'!$B$1</f>
        <v>ННІХТІ-М522.з</v>
      </c>
      <c r="W100" s="367"/>
    </row>
    <row r="101" spans="1:23" s="147" customFormat="1" ht="27" hidden="1">
      <c r="A101" s="281" t="s">
        <v>553</v>
      </c>
      <c r="B101" s="541"/>
      <c r="C101" s="531"/>
      <c r="D101" s="531"/>
      <c r="E101" s="531"/>
      <c r="F101" s="237">
        <f t="shared" si="41"/>
        <v>0</v>
      </c>
      <c r="G101" s="237">
        <f t="shared" si="39"/>
        <v>0</v>
      </c>
      <c r="H101" s="237">
        <f t="shared" si="42"/>
        <v>0</v>
      </c>
      <c r="I101" s="341"/>
      <c r="J101" s="239"/>
      <c r="K101" s="239"/>
      <c r="L101" s="237">
        <f t="shared" si="40"/>
        <v>0</v>
      </c>
      <c r="M101" s="238"/>
      <c r="N101" s="387"/>
      <c r="O101" s="387"/>
      <c r="P101" s="387"/>
      <c r="Q101" s="387"/>
      <c r="R101" s="239"/>
      <c r="S101" s="387"/>
      <c r="T101" s="387"/>
      <c r="U101" s="430"/>
      <c r="V101" s="169" t="str">
        <f>'Основні дані'!$B$1</f>
        <v>ННІХТІ-М522.з</v>
      </c>
      <c r="W101" s="367"/>
    </row>
    <row r="102" spans="1:23" s="147" customFormat="1" ht="27" hidden="1">
      <c r="A102" s="281" t="s">
        <v>554</v>
      </c>
      <c r="B102" s="538"/>
      <c r="C102" s="531"/>
      <c r="D102" s="531"/>
      <c r="E102" s="531"/>
      <c r="F102" s="237">
        <f t="shared" si="41"/>
        <v>0</v>
      </c>
      <c r="G102" s="237">
        <f t="shared" si="39"/>
        <v>0</v>
      </c>
      <c r="H102" s="237">
        <f t="shared" si="42"/>
        <v>0</v>
      </c>
      <c r="I102" s="341"/>
      <c r="J102" s="239"/>
      <c r="K102" s="239"/>
      <c r="L102" s="237">
        <f t="shared" si="40"/>
        <v>0</v>
      </c>
      <c r="M102" s="238"/>
      <c r="N102" s="387"/>
      <c r="O102" s="387"/>
      <c r="P102" s="387"/>
      <c r="Q102" s="387"/>
      <c r="R102" s="239"/>
      <c r="S102" s="387"/>
      <c r="T102" s="387"/>
      <c r="U102" s="430"/>
      <c r="V102" s="169" t="str">
        <f>'Основні дані'!$B$1</f>
        <v>ННІХТІ-М522.з</v>
      </c>
      <c r="W102" s="367"/>
    </row>
    <row r="103" spans="1:23" s="147" customFormat="1" ht="27" hidden="1">
      <c r="A103" s="281" t="s">
        <v>555</v>
      </c>
      <c r="B103" s="541"/>
      <c r="C103" s="531"/>
      <c r="D103" s="531"/>
      <c r="E103" s="531"/>
      <c r="F103" s="237">
        <f t="shared" si="41"/>
        <v>0</v>
      </c>
      <c r="G103" s="237">
        <f t="shared" si="39"/>
        <v>0</v>
      </c>
      <c r="H103" s="237">
        <f t="shared" si="42"/>
        <v>0</v>
      </c>
      <c r="I103" s="341"/>
      <c r="J103" s="239"/>
      <c r="K103" s="239"/>
      <c r="L103" s="237">
        <f t="shared" si="40"/>
        <v>0</v>
      </c>
      <c r="M103" s="238"/>
      <c r="N103" s="387"/>
      <c r="O103" s="387"/>
      <c r="P103" s="387"/>
      <c r="Q103" s="387"/>
      <c r="R103" s="239"/>
      <c r="S103" s="387"/>
      <c r="T103" s="387"/>
      <c r="U103" s="430"/>
      <c r="V103" s="169" t="str">
        <f>'Основні дані'!$B$1</f>
        <v>ННІХТІ-М522.з</v>
      </c>
      <c r="W103" s="367"/>
    </row>
    <row r="104" spans="1:23" s="147" customFormat="1" ht="27" hidden="1">
      <c r="A104" s="281" t="s">
        <v>556</v>
      </c>
      <c r="B104" s="541"/>
      <c r="C104" s="531"/>
      <c r="D104" s="531"/>
      <c r="E104" s="531"/>
      <c r="F104" s="237">
        <f t="shared" si="41"/>
        <v>0</v>
      </c>
      <c r="G104" s="237">
        <f t="shared" si="39"/>
        <v>0</v>
      </c>
      <c r="H104" s="237">
        <f t="shared" si="42"/>
        <v>0</v>
      </c>
      <c r="I104" s="531"/>
      <c r="J104" s="239"/>
      <c r="K104" s="239"/>
      <c r="L104" s="237">
        <f t="shared" si="40"/>
        <v>0</v>
      </c>
      <c r="M104" s="238"/>
      <c r="N104" s="531"/>
      <c r="O104" s="387"/>
      <c r="P104" s="387"/>
      <c r="Q104" s="387"/>
      <c r="R104" s="239"/>
      <c r="S104" s="387"/>
      <c r="T104" s="387"/>
      <c r="U104" s="430"/>
      <c r="V104" s="169" t="str">
        <f>'Основні дані'!$B$1</f>
        <v>ННІХТІ-М522.з</v>
      </c>
      <c r="W104" s="367"/>
    </row>
    <row r="105" spans="1:22" s="147" customFormat="1" ht="52.5" hidden="1">
      <c r="A105" s="441" t="s">
        <v>557</v>
      </c>
      <c r="B105" s="490" t="s">
        <v>558</v>
      </c>
      <c r="C105" s="449"/>
      <c r="D105" s="442"/>
      <c r="E105" s="442"/>
      <c r="F105" s="564" t="str">
        <f>IF(SUM(F106:F115)=F$39,F$39,"ПОМИЛКА")</f>
        <v>ПОМИЛКА</v>
      </c>
      <c r="G105" s="564" t="str">
        <f>IF(SUM(G106:G115)=G$39,G$39,"ПОМИЛКА")</f>
        <v>ПОМИЛКА</v>
      </c>
      <c r="H105" s="564" t="str">
        <f>IF(SUM(H106:H115)=H$39,H$39,"ПОМИЛКА")</f>
        <v>ПОМИЛКА</v>
      </c>
      <c r="I105" s="444">
        <f aca="true" t="shared" si="43" ref="I105:T105">SUM(I106:I115)</f>
        <v>0</v>
      </c>
      <c r="J105" s="445">
        <f t="shared" si="43"/>
        <v>0</v>
      </c>
      <c r="K105" s="445">
        <f t="shared" si="43"/>
        <v>0</v>
      </c>
      <c r="L105" s="443">
        <f t="shared" si="43"/>
        <v>0</v>
      </c>
      <c r="M105" s="446">
        <f t="shared" si="43"/>
        <v>0</v>
      </c>
      <c r="N105" s="447">
        <f t="shared" si="43"/>
        <v>0</v>
      </c>
      <c r="O105" s="447">
        <f t="shared" si="43"/>
        <v>0</v>
      </c>
      <c r="P105" s="447">
        <f t="shared" si="43"/>
        <v>0</v>
      </c>
      <c r="Q105" s="447">
        <f t="shared" si="43"/>
        <v>0</v>
      </c>
      <c r="R105" s="447">
        <f t="shared" si="43"/>
        <v>0</v>
      </c>
      <c r="S105" s="447">
        <f t="shared" si="43"/>
        <v>0</v>
      </c>
      <c r="T105" s="447">
        <f t="shared" si="43"/>
        <v>0</v>
      </c>
      <c r="U105" s="448"/>
      <c r="V105" s="169" t="str">
        <f>'Основні дані'!$B$1</f>
        <v>ННІХТІ-М522.з</v>
      </c>
    </row>
    <row r="106" spans="1:23" s="147" customFormat="1" ht="27" hidden="1">
      <c r="A106" s="281" t="s">
        <v>559</v>
      </c>
      <c r="B106" s="530"/>
      <c r="C106" s="531"/>
      <c r="D106" s="531"/>
      <c r="E106" s="531"/>
      <c r="F106" s="237">
        <f>N106+P106+R106+T106</f>
        <v>0</v>
      </c>
      <c r="G106" s="237">
        <f aca="true" t="shared" si="44" ref="G106:G115">F106*30</f>
        <v>0</v>
      </c>
      <c r="H106" s="237">
        <f>M106*3+O106*3+Q106*3+S106*3</f>
        <v>0</v>
      </c>
      <c r="I106" s="341"/>
      <c r="J106" s="239"/>
      <c r="K106" s="239"/>
      <c r="L106" s="237">
        <f aca="true" t="shared" si="45" ref="L106:L115">IF(H106=I106+J106+K106,G106-H106,"!ПОМИЛКА!")</f>
        <v>0</v>
      </c>
      <c r="M106" s="238"/>
      <c r="N106" s="387"/>
      <c r="O106" s="387"/>
      <c r="P106" s="387"/>
      <c r="Q106" s="387"/>
      <c r="R106" s="239"/>
      <c r="S106" s="387"/>
      <c r="T106" s="387"/>
      <c r="U106" s="535"/>
      <c r="V106" s="169" t="str">
        <f>'Основні дані'!$B$1</f>
        <v>ННІХТІ-М522.з</v>
      </c>
      <c r="W106" s="366"/>
    </row>
    <row r="107" spans="1:23" s="147" customFormat="1" ht="27" hidden="1">
      <c r="A107" s="281" t="s">
        <v>560</v>
      </c>
      <c r="B107" s="538"/>
      <c r="C107" s="531"/>
      <c r="D107" s="531"/>
      <c r="E107" s="531"/>
      <c r="F107" s="237">
        <f aca="true" t="shared" si="46" ref="F107:F115">N107+P107+R107+T107</f>
        <v>0</v>
      </c>
      <c r="G107" s="237">
        <f t="shared" si="44"/>
        <v>0</v>
      </c>
      <c r="H107" s="237">
        <f aca="true" t="shared" si="47" ref="H107:H115">M107*3+O107*3+Q107*3+S107*3</f>
        <v>0</v>
      </c>
      <c r="I107" s="341"/>
      <c r="J107" s="239"/>
      <c r="K107" s="239"/>
      <c r="L107" s="237">
        <f t="shared" si="45"/>
        <v>0</v>
      </c>
      <c r="M107" s="238"/>
      <c r="N107" s="387"/>
      <c r="O107" s="387"/>
      <c r="P107" s="387"/>
      <c r="Q107" s="387"/>
      <c r="R107" s="239"/>
      <c r="S107" s="387"/>
      <c r="T107" s="387"/>
      <c r="U107" s="542"/>
      <c r="V107" s="169" t="str">
        <f>'Основні дані'!$B$1</f>
        <v>ННІХТІ-М522.з</v>
      </c>
      <c r="W107" s="366"/>
    </row>
    <row r="108" spans="1:23" s="147" customFormat="1" ht="27" hidden="1">
      <c r="A108" s="281" t="s">
        <v>561</v>
      </c>
      <c r="B108" s="538"/>
      <c r="C108" s="539"/>
      <c r="D108" s="539"/>
      <c r="E108" s="540"/>
      <c r="F108" s="237">
        <f t="shared" si="46"/>
        <v>0</v>
      </c>
      <c r="G108" s="237">
        <f t="shared" si="44"/>
        <v>0</v>
      </c>
      <c r="H108" s="237">
        <f t="shared" si="47"/>
        <v>0</v>
      </c>
      <c r="I108" s="341"/>
      <c r="J108" s="239"/>
      <c r="K108" s="239"/>
      <c r="L108" s="237">
        <f t="shared" si="45"/>
        <v>0</v>
      </c>
      <c r="M108" s="238"/>
      <c r="N108" s="387"/>
      <c r="O108" s="387"/>
      <c r="P108" s="387"/>
      <c r="Q108" s="387"/>
      <c r="R108" s="239"/>
      <c r="S108" s="387"/>
      <c r="T108" s="387"/>
      <c r="U108" s="430"/>
      <c r="V108" s="169" t="str">
        <f>'Основні дані'!$B$1</f>
        <v>ННІХТІ-М522.з</v>
      </c>
      <c r="W108" s="366"/>
    </row>
    <row r="109" spans="1:23" s="147" customFormat="1" ht="27" hidden="1">
      <c r="A109" s="281" t="s">
        <v>562</v>
      </c>
      <c r="B109" s="538"/>
      <c r="C109" s="531"/>
      <c r="D109" s="531"/>
      <c r="E109" s="531"/>
      <c r="F109" s="237">
        <f t="shared" si="46"/>
        <v>0</v>
      </c>
      <c r="G109" s="237">
        <f t="shared" si="44"/>
        <v>0</v>
      </c>
      <c r="H109" s="237">
        <f t="shared" si="47"/>
        <v>0</v>
      </c>
      <c r="I109" s="341"/>
      <c r="J109" s="239"/>
      <c r="K109" s="239"/>
      <c r="L109" s="237">
        <f t="shared" si="45"/>
        <v>0</v>
      </c>
      <c r="M109" s="238"/>
      <c r="N109" s="387"/>
      <c r="O109" s="387"/>
      <c r="P109" s="387"/>
      <c r="Q109" s="387"/>
      <c r="R109" s="239"/>
      <c r="S109" s="387"/>
      <c r="T109" s="387"/>
      <c r="U109" s="430"/>
      <c r="V109" s="169" t="str">
        <f>'Основні дані'!$B$1</f>
        <v>ННІХТІ-М522.з</v>
      </c>
      <c r="W109" s="367"/>
    </row>
    <row r="110" spans="1:23" s="147" customFormat="1" ht="27" hidden="1">
      <c r="A110" s="281" t="s">
        <v>563</v>
      </c>
      <c r="B110" s="538"/>
      <c r="C110" s="531"/>
      <c r="D110" s="531"/>
      <c r="E110" s="531"/>
      <c r="F110" s="237">
        <f t="shared" si="46"/>
        <v>0</v>
      </c>
      <c r="G110" s="237">
        <f t="shared" si="44"/>
        <v>0</v>
      </c>
      <c r="H110" s="237">
        <f t="shared" si="47"/>
        <v>0</v>
      </c>
      <c r="I110" s="341"/>
      <c r="J110" s="239"/>
      <c r="K110" s="239"/>
      <c r="L110" s="237">
        <f t="shared" si="45"/>
        <v>0</v>
      </c>
      <c r="M110" s="238"/>
      <c r="N110" s="387"/>
      <c r="O110" s="387"/>
      <c r="P110" s="387"/>
      <c r="Q110" s="387"/>
      <c r="R110" s="239"/>
      <c r="S110" s="387"/>
      <c r="T110" s="387"/>
      <c r="U110" s="430"/>
      <c r="V110" s="169" t="str">
        <f>'Основні дані'!$B$1</f>
        <v>ННІХТІ-М522.з</v>
      </c>
      <c r="W110" s="367"/>
    </row>
    <row r="111" spans="1:23" s="147" customFormat="1" ht="27" hidden="1">
      <c r="A111" s="281" t="s">
        <v>564</v>
      </c>
      <c r="B111" s="541"/>
      <c r="C111" s="531"/>
      <c r="D111" s="531"/>
      <c r="E111" s="531"/>
      <c r="F111" s="237">
        <f t="shared" si="46"/>
        <v>0</v>
      </c>
      <c r="G111" s="237">
        <f t="shared" si="44"/>
        <v>0</v>
      </c>
      <c r="H111" s="237">
        <f t="shared" si="47"/>
        <v>0</v>
      </c>
      <c r="I111" s="341"/>
      <c r="J111" s="239"/>
      <c r="K111" s="239"/>
      <c r="L111" s="237">
        <f t="shared" si="45"/>
        <v>0</v>
      </c>
      <c r="M111" s="238"/>
      <c r="N111" s="387"/>
      <c r="O111" s="387"/>
      <c r="P111" s="387"/>
      <c r="Q111" s="387"/>
      <c r="R111" s="239"/>
      <c r="S111" s="387"/>
      <c r="T111" s="387"/>
      <c r="U111" s="430"/>
      <c r="V111" s="169" t="str">
        <f>'Основні дані'!$B$1</f>
        <v>ННІХТІ-М522.з</v>
      </c>
      <c r="W111" s="367"/>
    </row>
    <row r="112" spans="1:23" s="147" customFormat="1" ht="27" hidden="1">
      <c r="A112" s="281" t="s">
        <v>565</v>
      </c>
      <c r="B112" s="541"/>
      <c r="C112" s="531"/>
      <c r="D112" s="531"/>
      <c r="E112" s="531"/>
      <c r="F112" s="237">
        <f t="shared" si="46"/>
        <v>0</v>
      </c>
      <c r="G112" s="237">
        <f t="shared" si="44"/>
        <v>0</v>
      </c>
      <c r="H112" s="237">
        <f t="shared" si="47"/>
        <v>0</v>
      </c>
      <c r="I112" s="341"/>
      <c r="J112" s="239"/>
      <c r="K112" s="239"/>
      <c r="L112" s="237">
        <f t="shared" si="45"/>
        <v>0</v>
      </c>
      <c r="M112" s="238"/>
      <c r="N112" s="387"/>
      <c r="O112" s="387"/>
      <c r="P112" s="387"/>
      <c r="Q112" s="387"/>
      <c r="R112" s="239"/>
      <c r="S112" s="387"/>
      <c r="T112" s="387"/>
      <c r="U112" s="430"/>
      <c r="V112" s="169" t="str">
        <f>'Основні дані'!$B$1</f>
        <v>ННІХТІ-М522.з</v>
      </c>
      <c r="W112" s="367"/>
    </row>
    <row r="113" spans="1:23" s="147" customFormat="1" ht="27" hidden="1">
      <c r="A113" s="281" t="s">
        <v>566</v>
      </c>
      <c r="B113" s="538"/>
      <c r="C113" s="531"/>
      <c r="D113" s="531"/>
      <c r="E113" s="531"/>
      <c r="F113" s="237">
        <f t="shared" si="46"/>
        <v>0</v>
      </c>
      <c r="G113" s="237">
        <f t="shared" si="44"/>
        <v>0</v>
      </c>
      <c r="H113" s="237">
        <f t="shared" si="47"/>
        <v>0</v>
      </c>
      <c r="I113" s="341"/>
      <c r="J113" s="239"/>
      <c r="K113" s="239"/>
      <c r="L113" s="237">
        <f t="shared" si="45"/>
        <v>0</v>
      </c>
      <c r="M113" s="238"/>
      <c r="N113" s="387"/>
      <c r="O113" s="387"/>
      <c r="P113" s="387"/>
      <c r="Q113" s="387"/>
      <c r="R113" s="239"/>
      <c r="S113" s="387"/>
      <c r="T113" s="387"/>
      <c r="U113" s="430"/>
      <c r="V113" s="169" t="str">
        <f>'Основні дані'!$B$1</f>
        <v>ННІХТІ-М522.з</v>
      </c>
      <c r="W113" s="367"/>
    </row>
    <row r="114" spans="1:23" s="147" customFormat="1" ht="27" hidden="1">
      <c r="A114" s="281" t="s">
        <v>567</v>
      </c>
      <c r="B114" s="541"/>
      <c r="C114" s="531"/>
      <c r="D114" s="531"/>
      <c r="E114" s="531"/>
      <c r="F114" s="237">
        <f t="shared" si="46"/>
        <v>0</v>
      </c>
      <c r="G114" s="237">
        <f t="shared" si="44"/>
        <v>0</v>
      </c>
      <c r="H114" s="237">
        <f t="shared" si="47"/>
        <v>0</v>
      </c>
      <c r="I114" s="341"/>
      <c r="J114" s="239"/>
      <c r="K114" s="239"/>
      <c r="L114" s="237">
        <f t="shared" si="45"/>
        <v>0</v>
      </c>
      <c r="M114" s="238"/>
      <c r="N114" s="387"/>
      <c r="O114" s="387"/>
      <c r="P114" s="387"/>
      <c r="Q114" s="387"/>
      <c r="R114" s="239"/>
      <c r="S114" s="387"/>
      <c r="T114" s="387"/>
      <c r="U114" s="430"/>
      <c r="V114" s="169" t="str">
        <f>'Основні дані'!$B$1</f>
        <v>ННІХТІ-М522.з</v>
      </c>
      <c r="W114" s="367"/>
    </row>
    <row r="115" spans="1:23" s="147" customFormat="1" ht="27" hidden="1">
      <c r="A115" s="281" t="s">
        <v>568</v>
      </c>
      <c r="B115" s="541"/>
      <c r="C115" s="531"/>
      <c r="D115" s="531"/>
      <c r="E115" s="531"/>
      <c r="F115" s="237">
        <f t="shared" si="46"/>
        <v>0</v>
      </c>
      <c r="G115" s="237">
        <f t="shared" si="44"/>
        <v>0</v>
      </c>
      <c r="H115" s="237">
        <f t="shared" si="47"/>
        <v>0</v>
      </c>
      <c r="I115" s="531"/>
      <c r="J115" s="239"/>
      <c r="K115" s="239"/>
      <c r="L115" s="237">
        <f t="shared" si="45"/>
        <v>0</v>
      </c>
      <c r="M115" s="238"/>
      <c r="N115" s="531"/>
      <c r="O115" s="387"/>
      <c r="P115" s="387"/>
      <c r="Q115" s="387"/>
      <c r="R115" s="239"/>
      <c r="S115" s="387"/>
      <c r="T115" s="387"/>
      <c r="U115" s="430"/>
      <c r="V115" s="169" t="str">
        <f>'Основні дані'!$B$1</f>
        <v>ННІХТІ-М522.з</v>
      </c>
      <c r="W115" s="367"/>
    </row>
    <row r="116" spans="1:22" s="147" customFormat="1" ht="52.5" hidden="1">
      <c r="A116" s="441" t="s">
        <v>569</v>
      </c>
      <c r="B116" s="490" t="s">
        <v>570</v>
      </c>
      <c r="C116" s="449"/>
      <c r="D116" s="442"/>
      <c r="E116" s="442"/>
      <c r="F116" s="564" t="str">
        <f>IF(SUM(F117:F126)=F$39,F$39,"ПОМИЛКА")</f>
        <v>ПОМИЛКА</v>
      </c>
      <c r="G116" s="564" t="str">
        <f>IF(SUM(G117:G126)=G$39,G$39,"ПОМИЛКА")</f>
        <v>ПОМИЛКА</v>
      </c>
      <c r="H116" s="564" t="str">
        <f>IF(SUM(H117:H126)=H$39,H$39,"ПОМИЛКА")</f>
        <v>ПОМИЛКА</v>
      </c>
      <c r="I116" s="444">
        <f aca="true" t="shared" si="48" ref="I116:T116">SUM(I117:I126)</f>
        <v>0</v>
      </c>
      <c r="J116" s="445">
        <f t="shared" si="48"/>
        <v>0</v>
      </c>
      <c r="K116" s="445">
        <f t="shared" si="48"/>
        <v>0</v>
      </c>
      <c r="L116" s="443">
        <f t="shared" si="48"/>
        <v>0</v>
      </c>
      <c r="M116" s="446">
        <f t="shared" si="48"/>
        <v>0</v>
      </c>
      <c r="N116" s="447">
        <f t="shared" si="48"/>
        <v>0</v>
      </c>
      <c r="O116" s="447">
        <f t="shared" si="48"/>
        <v>0</v>
      </c>
      <c r="P116" s="447">
        <f t="shared" si="48"/>
        <v>0</v>
      </c>
      <c r="Q116" s="447">
        <f t="shared" si="48"/>
        <v>0</v>
      </c>
      <c r="R116" s="447">
        <f t="shared" si="48"/>
        <v>0</v>
      </c>
      <c r="S116" s="447">
        <f t="shared" si="48"/>
        <v>0</v>
      </c>
      <c r="T116" s="447">
        <f t="shared" si="48"/>
        <v>0</v>
      </c>
      <c r="U116" s="448"/>
      <c r="V116" s="169" t="str">
        <f>'Основні дані'!$B$1</f>
        <v>ННІХТІ-М522.з</v>
      </c>
    </row>
    <row r="117" spans="1:23" s="147" customFormat="1" ht="27" hidden="1">
      <c r="A117" s="281" t="s">
        <v>571</v>
      </c>
      <c r="B117" s="530"/>
      <c r="C117" s="531"/>
      <c r="D117" s="531"/>
      <c r="E117" s="531"/>
      <c r="F117" s="237">
        <f>N117+P117+R117+T117</f>
        <v>0</v>
      </c>
      <c r="G117" s="237">
        <f aca="true" t="shared" si="49" ref="G117:G126">F117*30</f>
        <v>0</v>
      </c>
      <c r="H117" s="237">
        <f>M117*3+O117*3+Q117*3+S117*3</f>
        <v>0</v>
      </c>
      <c r="I117" s="341"/>
      <c r="J117" s="239"/>
      <c r="K117" s="239"/>
      <c r="L117" s="237">
        <f aca="true" t="shared" si="50" ref="L117:L126">IF(H117=I117+J117+K117,G117-H117,"!ПОМИЛКА!")</f>
        <v>0</v>
      </c>
      <c r="M117" s="238"/>
      <c r="N117" s="387"/>
      <c r="O117" s="387"/>
      <c r="P117" s="387"/>
      <c r="Q117" s="387"/>
      <c r="R117" s="239"/>
      <c r="S117" s="387"/>
      <c r="T117" s="387"/>
      <c r="U117" s="535"/>
      <c r="V117" s="169" t="str">
        <f>'Основні дані'!$B$1</f>
        <v>ННІХТІ-М522.з</v>
      </c>
      <c r="W117" s="366"/>
    </row>
    <row r="118" spans="1:23" s="147" customFormat="1" ht="27" hidden="1">
      <c r="A118" s="281" t="s">
        <v>572</v>
      </c>
      <c r="B118" s="538"/>
      <c r="C118" s="531"/>
      <c r="D118" s="531"/>
      <c r="E118" s="531"/>
      <c r="F118" s="237">
        <f aca="true" t="shared" si="51" ref="F118:F126">N118+P118+R118+T118</f>
        <v>0</v>
      </c>
      <c r="G118" s="237">
        <f t="shared" si="49"/>
        <v>0</v>
      </c>
      <c r="H118" s="237">
        <f aca="true" t="shared" si="52" ref="H118:H126">M118*3+O118*3+Q118*3+S118*3</f>
        <v>0</v>
      </c>
      <c r="I118" s="341"/>
      <c r="J118" s="239"/>
      <c r="K118" s="239"/>
      <c r="L118" s="237">
        <f t="shared" si="50"/>
        <v>0</v>
      </c>
      <c r="M118" s="238"/>
      <c r="N118" s="387"/>
      <c r="O118" s="387"/>
      <c r="P118" s="387"/>
      <c r="Q118" s="387"/>
      <c r="R118" s="239"/>
      <c r="S118" s="387"/>
      <c r="T118" s="387"/>
      <c r="U118" s="542"/>
      <c r="V118" s="169" t="str">
        <f>'Основні дані'!$B$1</f>
        <v>ННІХТІ-М522.з</v>
      </c>
      <c r="W118" s="366"/>
    </row>
    <row r="119" spans="1:23" s="147" customFormat="1" ht="27" hidden="1">
      <c r="A119" s="281" t="s">
        <v>573</v>
      </c>
      <c r="B119" s="538"/>
      <c r="C119" s="539"/>
      <c r="D119" s="539"/>
      <c r="E119" s="540"/>
      <c r="F119" s="237">
        <f t="shared" si="51"/>
        <v>0</v>
      </c>
      <c r="G119" s="237">
        <f t="shared" si="49"/>
        <v>0</v>
      </c>
      <c r="H119" s="237">
        <f t="shared" si="52"/>
        <v>0</v>
      </c>
      <c r="I119" s="341"/>
      <c r="J119" s="239"/>
      <c r="K119" s="239"/>
      <c r="L119" s="237">
        <f t="shared" si="50"/>
        <v>0</v>
      </c>
      <c r="M119" s="238"/>
      <c r="N119" s="387"/>
      <c r="O119" s="387"/>
      <c r="P119" s="387"/>
      <c r="Q119" s="387"/>
      <c r="R119" s="239"/>
      <c r="S119" s="387"/>
      <c r="T119" s="387"/>
      <c r="U119" s="430"/>
      <c r="V119" s="169" t="str">
        <f>'Основні дані'!$B$1</f>
        <v>ННІХТІ-М522.з</v>
      </c>
      <c r="W119" s="366"/>
    </row>
    <row r="120" spans="1:23" s="147" customFormat="1" ht="27" hidden="1">
      <c r="A120" s="281" t="s">
        <v>574</v>
      </c>
      <c r="B120" s="538"/>
      <c r="C120" s="531"/>
      <c r="D120" s="531"/>
      <c r="E120" s="531"/>
      <c r="F120" s="237">
        <f t="shared" si="51"/>
        <v>0</v>
      </c>
      <c r="G120" s="237">
        <f t="shared" si="49"/>
        <v>0</v>
      </c>
      <c r="H120" s="237">
        <f t="shared" si="52"/>
        <v>0</v>
      </c>
      <c r="I120" s="341"/>
      <c r="J120" s="239"/>
      <c r="K120" s="239"/>
      <c r="L120" s="237">
        <f t="shared" si="50"/>
        <v>0</v>
      </c>
      <c r="M120" s="238"/>
      <c r="N120" s="387"/>
      <c r="O120" s="387"/>
      <c r="P120" s="387"/>
      <c r="Q120" s="387"/>
      <c r="R120" s="239"/>
      <c r="S120" s="387"/>
      <c r="T120" s="387"/>
      <c r="U120" s="430"/>
      <c r="V120" s="169" t="str">
        <f>'Основні дані'!$B$1</f>
        <v>ННІХТІ-М522.з</v>
      </c>
      <c r="W120" s="367"/>
    </row>
    <row r="121" spans="1:23" s="147" customFormat="1" ht="27" hidden="1">
      <c r="A121" s="281" t="s">
        <v>575</v>
      </c>
      <c r="B121" s="538"/>
      <c r="C121" s="531"/>
      <c r="D121" s="531"/>
      <c r="E121" s="531"/>
      <c r="F121" s="237">
        <f t="shared" si="51"/>
        <v>0</v>
      </c>
      <c r="G121" s="237">
        <f t="shared" si="49"/>
        <v>0</v>
      </c>
      <c r="H121" s="237">
        <f t="shared" si="52"/>
        <v>0</v>
      </c>
      <c r="I121" s="341"/>
      <c r="J121" s="239"/>
      <c r="K121" s="239"/>
      <c r="L121" s="237">
        <f t="shared" si="50"/>
        <v>0</v>
      </c>
      <c r="M121" s="238"/>
      <c r="N121" s="387"/>
      <c r="O121" s="387"/>
      <c r="P121" s="387"/>
      <c r="Q121" s="387"/>
      <c r="R121" s="239"/>
      <c r="S121" s="387"/>
      <c r="T121" s="387"/>
      <c r="U121" s="430"/>
      <c r="V121" s="169" t="str">
        <f>'Основні дані'!$B$1</f>
        <v>ННІХТІ-М522.з</v>
      </c>
      <c r="W121" s="367"/>
    </row>
    <row r="122" spans="1:23" s="147" customFormat="1" ht="27" hidden="1">
      <c r="A122" s="281" t="s">
        <v>576</v>
      </c>
      <c r="B122" s="541"/>
      <c r="C122" s="531"/>
      <c r="D122" s="531"/>
      <c r="E122" s="531"/>
      <c r="F122" s="237">
        <f t="shared" si="51"/>
        <v>0</v>
      </c>
      <c r="G122" s="237">
        <f t="shared" si="49"/>
        <v>0</v>
      </c>
      <c r="H122" s="237">
        <f t="shared" si="52"/>
        <v>0</v>
      </c>
      <c r="I122" s="341"/>
      <c r="J122" s="239"/>
      <c r="K122" s="239"/>
      <c r="L122" s="237">
        <f t="shared" si="50"/>
        <v>0</v>
      </c>
      <c r="M122" s="238"/>
      <c r="N122" s="387"/>
      <c r="O122" s="387"/>
      <c r="P122" s="387"/>
      <c r="Q122" s="387"/>
      <c r="R122" s="239"/>
      <c r="S122" s="387"/>
      <c r="T122" s="387"/>
      <c r="U122" s="430"/>
      <c r="V122" s="169" t="str">
        <f>'Основні дані'!$B$1</f>
        <v>ННІХТІ-М522.з</v>
      </c>
      <c r="W122" s="367"/>
    </row>
    <row r="123" spans="1:23" s="147" customFormat="1" ht="27" hidden="1">
      <c r="A123" s="281" t="s">
        <v>577</v>
      </c>
      <c r="B123" s="541"/>
      <c r="C123" s="531"/>
      <c r="D123" s="531"/>
      <c r="E123" s="531"/>
      <c r="F123" s="237">
        <f t="shared" si="51"/>
        <v>0</v>
      </c>
      <c r="G123" s="237">
        <f t="shared" si="49"/>
        <v>0</v>
      </c>
      <c r="H123" s="237">
        <f t="shared" si="52"/>
        <v>0</v>
      </c>
      <c r="I123" s="341"/>
      <c r="J123" s="239"/>
      <c r="K123" s="239"/>
      <c r="L123" s="237">
        <f t="shared" si="50"/>
        <v>0</v>
      </c>
      <c r="M123" s="238"/>
      <c r="N123" s="387"/>
      <c r="O123" s="387"/>
      <c r="P123" s="387"/>
      <c r="Q123" s="387"/>
      <c r="R123" s="239"/>
      <c r="S123" s="387"/>
      <c r="T123" s="387"/>
      <c r="U123" s="430"/>
      <c r="V123" s="169" t="str">
        <f>'Основні дані'!$B$1</f>
        <v>ННІХТІ-М522.з</v>
      </c>
      <c r="W123" s="367"/>
    </row>
    <row r="124" spans="1:23" s="147" customFormat="1" ht="27" hidden="1">
      <c r="A124" s="281" t="s">
        <v>578</v>
      </c>
      <c r="B124" s="538"/>
      <c r="C124" s="531"/>
      <c r="D124" s="531"/>
      <c r="E124" s="531"/>
      <c r="F124" s="237">
        <f t="shared" si="51"/>
        <v>0</v>
      </c>
      <c r="G124" s="237">
        <f t="shared" si="49"/>
        <v>0</v>
      </c>
      <c r="H124" s="237">
        <f t="shared" si="52"/>
        <v>0</v>
      </c>
      <c r="I124" s="341"/>
      <c r="J124" s="239"/>
      <c r="K124" s="239"/>
      <c r="L124" s="237">
        <f t="shared" si="50"/>
        <v>0</v>
      </c>
      <c r="M124" s="238"/>
      <c r="N124" s="387"/>
      <c r="O124" s="387"/>
      <c r="P124" s="387"/>
      <c r="Q124" s="387"/>
      <c r="R124" s="239"/>
      <c r="S124" s="387"/>
      <c r="T124" s="387"/>
      <c r="U124" s="430"/>
      <c r="V124" s="169" t="str">
        <f>'Основні дані'!$B$1</f>
        <v>ННІХТІ-М522.з</v>
      </c>
      <c r="W124" s="367"/>
    </row>
    <row r="125" spans="1:23" s="147" customFormat="1" ht="27" hidden="1">
      <c r="A125" s="281" t="s">
        <v>579</v>
      </c>
      <c r="B125" s="541"/>
      <c r="C125" s="531"/>
      <c r="D125" s="531"/>
      <c r="E125" s="531"/>
      <c r="F125" s="237">
        <f t="shared" si="51"/>
        <v>0</v>
      </c>
      <c r="G125" s="237">
        <f t="shared" si="49"/>
        <v>0</v>
      </c>
      <c r="H125" s="237">
        <f t="shared" si="52"/>
        <v>0</v>
      </c>
      <c r="I125" s="341"/>
      <c r="J125" s="239"/>
      <c r="K125" s="239"/>
      <c r="L125" s="237">
        <f t="shared" si="50"/>
        <v>0</v>
      </c>
      <c r="M125" s="238"/>
      <c r="N125" s="387"/>
      <c r="O125" s="387"/>
      <c r="P125" s="387"/>
      <c r="Q125" s="387"/>
      <c r="R125" s="239"/>
      <c r="S125" s="387"/>
      <c r="T125" s="387"/>
      <c r="U125" s="430"/>
      <c r="V125" s="169" t="str">
        <f>'Основні дані'!$B$1</f>
        <v>ННІХТІ-М522.з</v>
      </c>
      <c r="W125" s="367"/>
    </row>
    <row r="126" spans="1:23" s="147" customFormat="1" ht="27" hidden="1">
      <c r="A126" s="281" t="s">
        <v>580</v>
      </c>
      <c r="B126" s="541"/>
      <c r="C126" s="531"/>
      <c r="D126" s="531"/>
      <c r="E126" s="531"/>
      <c r="F126" s="237">
        <f t="shared" si="51"/>
        <v>0</v>
      </c>
      <c r="G126" s="237">
        <f t="shared" si="49"/>
        <v>0</v>
      </c>
      <c r="H126" s="237">
        <f t="shared" si="52"/>
        <v>0</v>
      </c>
      <c r="I126" s="531"/>
      <c r="J126" s="239"/>
      <c r="K126" s="239"/>
      <c r="L126" s="237">
        <f t="shared" si="50"/>
        <v>0</v>
      </c>
      <c r="M126" s="238"/>
      <c r="N126" s="531"/>
      <c r="O126" s="387"/>
      <c r="P126" s="387"/>
      <c r="Q126" s="387"/>
      <c r="R126" s="239"/>
      <c r="S126" s="387"/>
      <c r="T126" s="387"/>
      <c r="U126" s="430"/>
      <c r="V126" s="169" t="str">
        <f>'Основні дані'!$B$1</f>
        <v>ННІХТІ-М522.з</v>
      </c>
      <c r="W126" s="367"/>
    </row>
    <row r="127" spans="1:22" s="147" customFormat="1" ht="52.5" hidden="1">
      <c r="A127" s="441" t="s">
        <v>581</v>
      </c>
      <c r="B127" s="490" t="s">
        <v>582</v>
      </c>
      <c r="C127" s="449"/>
      <c r="D127" s="442"/>
      <c r="E127" s="442"/>
      <c r="F127" s="564" t="str">
        <f>IF(SUM(F128:F137)=F$39,F$39,"ОШИБКА")</f>
        <v>ОШИБКА</v>
      </c>
      <c r="G127" s="564" t="str">
        <f>IF(SUM(G128:G137)=G$39,G$39,"ОШИБКА")</f>
        <v>ОШИБКА</v>
      </c>
      <c r="H127" s="564" t="str">
        <f>IF(SUM(H128:H137)=H$39,H$39,"ОШИБКА")</f>
        <v>ОШИБКА</v>
      </c>
      <c r="I127" s="444">
        <f aca="true" t="shared" si="53" ref="I127:T127">SUM(I128:I137)</f>
        <v>0</v>
      </c>
      <c r="J127" s="445">
        <f t="shared" si="53"/>
        <v>0</v>
      </c>
      <c r="K127" s="445">
        <f t="shared" si="53"/>
        <v>0</v>
      </c>
      <c r="L127" s="443">
        <f t="shared" si="53"/>
        <v>0</v>
      </c>
      <c r="M127" s="446">
        <f t="shared" si="53"/>
        <v>0</v>
      </c>
      <c r="N127" s="447">
        <f t="shared" si="53"/>
        <v>0</v>
      </c>
      <c r="O127" s="447">
        <f t="shared" si="53"/>
        <v>0</v>
      </c>
      <c r="P127" s="447">
        <f t="shared" si="53"/>
        <v>0</v>
      </c>
      <c r="Q127" s="447">
        <f t="shared" si="53"/>
        <v>0</v>
      </c>
      <c r="R127" s="447">
        <f t="shared" si="53"/>
        <v>0</v>
      </c>
      <c r="S127" s="447">
        <f t="shared" si="53"/>
        <v>0</v>
      </c>
      <c r="T127" s="447">
        <f t="shared" si="53"/>
        <v>0</v>
      </c>
      <c r="U127" s="448"/>
      <c r="V127" s="169" t="str">
        <f>'Основні дані'!$B$1</f>
        <v>ННІХТІ-М522.з</v>
      </c>
    </row>
    <row r="128" spans="1:23" s="147" customFormat="1" ht="27" hidden="1">
      <c r="A128" s="281" t="s">
        <v>583</v>
      </c>
      <c r="B128" s="530"/>
      <c r="C128" s="531"/>
      <c r="D128" s="531"/>
      <c r="E128" s="531"/>
      <c r="F128" s="237">
        <f>N128+P128+R128+T128</f>
        <v>0</v>
      </c>
      <c r="G128" s="237">
        <f aca="true" t="shared" si="54" ref="G128:G137">F128*30</f>
        <v>0</v>
      </c>
      <c r="H128" s="237">
        <f>M128*3+O128*3+Q128*3+S128*3</f>
        <v>0</v>
      </c>
      <c r="I128" s="341"/>
      <c r="J128" s="239"/>
      <c r="K128" s="239"/>
      <c r="L128" s="237">
        <f aca="true" t="shared" si="55" ref="L128:L137">IF(H128=I128+J128+K128,G128-H128,"!ПОМИЛКА!")</f>
        <v>0</v>
      </c>
      <c r="M128" s="238"/>
      <c r="N128" s="387"/>
      <c r="O128" s="387"/>
      <c r="P128" s="387"/>
      <c r="Q128" s="387"/>
      <c r="R128" s="239"/>
      <c r="S128" s="387"/>
      <c r="T128" s="387"/>
      <c r="U128" s="535"/>
      <c r="V128" s="169" t="str">
        <f>'Основні дані'!$B$1</f>
        <v>ННІХТІ-М522.з</v>
      </c>
      <c r="W128" s="366"/>
    </row>
    <row r="129" spans="1:23" s="147" customFormat="1" ht="27" hidden="1">
      <c r="A129" s="281" t="s">
        <v>584</v>
      </c>
      <c r="B129" s="538"/>
      <c r="C129" s="531"/>
      <c r="D129" s="531"/>
      <c r="E129" s="531"/>
      <c r="F129" s="237">
        <f aca="true" t="shared" si="56" ref="F129:F137">N129+P129+R129+T129</f>
        <v>0</v>
      </c>
      <c r="G129" s="237">
        <f t="shared" si="54"/>
        <v>0</v>
      </c>
      <c r="H129" s="237">
        <f aca="true" t="shared" si="57" ref="H129:H137">M129*3+O129*3+Q129*3+S129*3</f>
        <v>0</v>
      </c>
      <c r="I129" s="341"/>
      <c r="J129" s="239"/>
      <c r="K129" s="239"/>
      <c r="L129" s="237">
        <f t="shared" si="55"/>
        <v>0</v>
      </c>
      <c r="M129" s="238"/>
      <c r="N129" s="387"/>
      <c r="O129" s="387"/>
      <c r="P129" s="387"/>
      <c r="Q129" s="387"/>
      <c r="R129" s="239"/>
      <c r="S129" s="387"/>
      <c r="T129" s="387"/>
      <c r="U129" s="542"/>
      <c r="V129" s="169" t="str">
        <f>'Основні дані'!$B$1</f>
        <v>ННІХТІ-М522.з</v>
      </c>
      <c r="W129" s="366"/>
    </row>
    <row r="130" spans="1:23" s="147" customFormat="1" ht="27" hidden="1">
      <c r="A130" s="281" t="s">
        <v>585</v>
      </c>
      <c r="B130" s="538"/>
      <c r="C130" s="539"/>
      <c r="D130" s="539"/>
      <c r="E130" s="540"/>
      <c r="F130" s="237">
        <f t="shared" si="56"/>
        <v>0</v>
      </c>
      <c r="G130" s="237">
        <f t="shared" si="54"/>
        <v>0</v>
      </c>
      <c r="H130" s="237">
        <f t="shared" si="57"/>
        <v>0</v>
      </c>
      <c r="I130" s="341"/>
      <c r="J130" s="239"/>
      <c r="K130" s="239"/>
      <c r="L130" s="237">
        <f t="shared" si="55"/>
        <v>0</v>
      </c>
      <c r="M130" s="238"/>
      <c r="N130" s="387"/>
      <c r="O130" s="387"/>
      <c r="P130" s="387"/>
      <c r="Q130" s="387"/>
      <c r="R130" s="239"/>
      <c r="S130" s="387"/>
      <c r="T130" s="387"/>
      <c r="U130" s="430"/>
      <c r="V130" s="169" t="str">
        <f>'Основні дані'!$B$1</f>
        <v>ННІХТІ-М522.з</v>
      </c>
      <c r="W130" s="366"/>
    </row>
    <row r="131" spans="1:23" s="147" customFormat="1" ht="27" hidden="1">
      <c r="A131" s="281" t="s">
        <v>586</v>
      </c>
      <c r="B131" s="538"/>
      <c r="C131" s="531"/>
      <c r="D131" s="531"/>
      <c r="E131" s="531"/>
      <c r="F131" s="237">
        <f t="shared" si="56"/>
        <v>0</v>
      </c>
      <c r="G131" s="237">
        <f t="shared" si="54"/>
        <v>0</v>
      </c>
      <c r="H131" s="237">
        <f t="shared" si="57"/>
        <v>0</v>
      </c>
      <c r="I131" s="341"/>
      <c r="J131" s="239"/>
      <c r="K131" s="239"/>
      <c r="L131" s="237">
        <f t="shared" si="55"/>
        <v>0</v>
      </c>
      <c r="M131" s="238"/>
      <c r="N131" s="387"/>
      <c r="O131" s="387"/>
      <c r="P131" s="387"/>
      <c r="Q131" s="387"/>
      <c r="R131" s="239"/>
      <c r="S131" s="387"/>
      <c r="T131" s="387"/>
      <c r="U131" s="430"/>
      <c r="V131" s="169" t="str">
        <f>'Основні дані'!$B$1</f>
        <v>ННІХТІ-М522.з</v>
      </c>
      <c r="W131" s="367"/>
    </row>
    <row r="132" spans="1:23" s="147" customFormat="1" ht="27" hidden="1">
      <c r="A132" s="281" t="s">
        <v>587</v>
      </c>
      <c r="B132" s="538"/>
      <c r="C132" s="531"/>
      <c r="D132" s="531"/>
      <c r="E132" s="531"/>
      <c r="F132" s="237">
        <f t="shared" si="56"/>
        <v>0</v>
      </c>
      <c r="G132" s="237">
        <f t="shared" si="54"/>
        <v>0</v>
      </c>
      <c r="H132" s="237">
        <f t="shared" si="57"/>
        <v>0</v>
      </c>
      <c r="I132" s="341"/>
      <c r="J132" s="239"/>
      <c r="K132" s="239"/>
      <c r="L132" s="237">
        <f t="shared" si="55"/>
        <v>0</v>
      </c>
      <c r="M132" s="238"/>
      <c r="N132" s="387"/>
      <c r="O132" s="387"/>
      <c r="P132" s="387"/>
      <c r="Q132" s="387"/>
      <c r="R132" s="239"/>
      <c r="S132" s="387"/>
      <c r="T132" s="387"/>
      <c r="U132" s="430"/>
      <c r="V132" s="169" t="str">
        <f>'Основні дані'!$B$1</f>
        <v>ННІХТІ-М522.з</v>
      </c>
      <c r="W132" s="367"/>
    </row>
    <row r="133" spans="1:23" s="147" customFormat="1" ht="27" hidden="1">
      <c r="A133" s="281" t="s">
        <v>588</v>
      </c>
      <c r="B133" s="541"/>
      <c r="C133" s="531"/>
      <c r="D133" s="531"/>
      <c r="E133" s="531"/>
      <c r="F133" s="237">
        <f t="shared" si="56"/>
        <v>0</v>
      </c>
      <c r="G133" s="237">
        <f t="shared" si="54"/>
        <v>0</v>
      </c>
      <c r="H133" s="237">
        <f t="shared" si="57"/>
        <v>0</v>
      </c>
      <c r="I133" s="341"/>
      <c r="J133" s="239"/>
      <c r="K133" s="239"/>
      <c r="L133" s="237">
        <f t="shared" si="55"/>
        <v>0</v>
      </c>
      <c r="M133" s="238"/>
      <c r="N133" s="387"/>
      <c r="O133" s="387"/>
      <c r="P133" s="387"/>
      <c r="Q133" s="387"/>
      <c r="R133" s="239"/>
      <c r="S133" s="387"/>
      <c r="T133" s="387"/>
      <c r="U133" s="430"/>
      <c r="V133" s="169" t="str">
        <f>'Основні дані'!$B$1</f>
        <v>ННІХТІ-М522.з</v>
      </c>
      <c r="W133" s="367"/>
    </row>
    <row r="134" spans="1:23" s="147" customFormat="1" ht="27" hidden="1">
      <c r="A134" s="281" t="s">
        <v>589</v>
      </c>
      <c r="B134" s="541"/>
      <c r="C134" s="531"/>
      <c r="D134" s="531"/>
      <c r="E134" s="531"/>
      <c r="F134" s="237">
        <f t="shared" si="56"/>
        <v>0</v>
      </c>
      <c r="G134" s="237">
        <f t="shared" si="54"/>
        <v>0</v>
      </c>
      <c r="H134" s="237">
        <f t="shared" si="57"/>
        <v>0</v>
      </c>
      <c r="I134" s="341"/>
      <c r="J134" s="239"/>
      <c r="K134" s="239"/>
      <c r="L134" s="237">
        <f t="shared" si="55"/>
        <v>0</v>
      </c>
      <c r="M134" s="238"/>
      <c r="N134" s="387"/>
      <c r="O134" s="387"/>
      <c r="P134" s="387"/>
      <c r="Q134" s="387"/>
      <c r="R134" s="239"/>
      <c r="S134" s="387"/>
      <c r="T134" s="387"/>
      <c r="U134" s="430"/>
      <c r="V134" s="169" t="str">
        <f>'Основні дані'!$B$1</f>
        <v>ННІХТІ-М522.з</v>
      </c>
      <c r="W134" s="367"/>
    </row>
    <row r="135" spans="1:23" s="147" customFormat="1" ht="27" hidden="1">
      <c r="A135" s="281" t="s">
        <v>590</v>
      </c>
      <c r="B135" s="538"/>
      <c r="C135" s="531"/>
      <c r="D135" s="531"/>
      <c r="E135" s="531"/>
      <c r="F135" s="237">
        <f t="shared" si="56"/>
        <v>0</v>
      </c>
      <c r="G135" s="237">
        <f t="shared" si="54"/>
        <v>0</v>
      </c>
      <c r="H135" s="237">
        <f t="shared" si="57"/>
        <v>0</v>
      </c>
      <c r="I135" s="341"/>
      <c r="J135" s="239"/>
      <c r="K135" s="239"/>
      <c r="L135" s="237">
        <f t="shared" si="55"/>
        <v>0</v>
      </c>
      <c r="M135" s="238"/>
      <c r="N135" s="387"/>
      <c r="O135" s="387"/>
      <c r="P135" s="387"/>
      <c r="Q135" s="387"/>
      <c r="R135" s="239"/>
      <c r="S135" s="387"/>
      <c r="T135" s="387"/>
      <c r="U135" s="430"/>
      <c r="V135" s="169" t="str">
        <f>'Основні дані'!$B$1</f>
        <v>ННІХТІ-М522.з</v>
      </c>
      <c r="W135" s="367"/>
    </row>
    <row r="136" spans="1:23" s="147" customFormat="1" ht="27" hidden="1">
      <c r="A136" s="281" t="s">
        <v>591</v>
      </c>
      <c r="B136" s="541"/>
      <c r="C136" s="531"/>
      <c r="D136" s="531"/>
      <c r="E136" s="531"/>
      <c r="F136" s="237">
        <f t="shared" si="56"/>
        <v>0</v>
      </c>
      <c r="G136" s="237">
        <f t="shared" si="54"/>
        <v>0</v>
      </c>
      <c r="H136" s="237">
        <f t="shared" si="57"/>
        <v>0</v>
      </c>
      <c r="I136" s="341"/>
      <c r="J136" s="239"/>
      <c r="K136" s="239"/>
      <c r="L136" s="237">
        <f t="shared" si="55"/>
        <v>0</v>
      </c>
      <c r="M136" s="238"/>
      <c r="N136" s="387"/>
      <c r="O136" s="387"/>
      <c r="P136" s="387"/>
      <c r="Q136" s="387"/>
      <c r="R136" s="239"/>
      <c r="S136" s="387"/>
      <c r="T136" s="387"/>
      <c r="U136" s="430"/>
      <c r="V136" s="169" t="str">
        <f>'Основні дані'!$B$1</f>
        <v>ННІХТІ-М522.з</v>
      </c>
      <c r="W136" s="367"/>
    </row>
    <row r="137" spans="1:23" s="147" customFormat="1" ht="27" hidden="1">
      <c r="A137" s="281" t="s">
        <v>592</v>
      </c>
      <c r="B137" s="541"/>
      <c r="C137" s="531"/>
      <c r="D137" s="531"/>
      <c r="E137" s="531"/>
      <c r="F137" s="237">
        <f t="shared" si="56"/>
        <v>0</v>
      </c>
      <c r="G137" s="237">
        <f t="shared" si="54"/>
        <v>0</v>
      </c>
      <c r="H137" s="237">
        <f t="shared" si="57"/>
        <v>0</v>
      </c>
      <c r="I137" s="531"/>
      <c r="J137" s="239"/>
      <c r="K137" s="239"/>
      <c r="L137" s="237">
        <f t="shared" si="55"/>
        <v>0</v>
      </c>
      <c r="M137" s="238"/>
      <c r="N137" s="531"/>
      <c r="O137" s="387"/>
      <c r="P137" s="387"/>
      <c r="Q137" s="387"/>
      <c r="R137" s="239"/>
      <c r="S137" s="387"/>
      <c r="T137" s="387"/>
      <c r="U137" s="430"/>
      <c r="V137" s="169" t="str">
        <f>'Основні дані'!$B$1</f>
        <v>ННІХТІ-М522.з</v>
      </c>
      <c r="W137" s="367"/>
    </row>
    <row r="138" spans="1:22" s="147" customFormat="1" ht="52.5" hidden="1">
      <c r="A138" s="441" t="s">
        <v>593</v>
      </c>
      <c r="B138" s="490" t="s">
        <v>594</v>
      </c>
      <c r="C138" s="449"/>
      <c r="D138" s="442"/>
      <c r="E138" s="442"/>
      <c r="F138" s="564" t="str">
        <f>IF(SUM(F139:F148)=F$39,F$39,"ПОМИЛКА")</f>
        <v>ПОМИЛКА</v>
      </c>
      <c r="G138" s="564" t="str">
        <f>IF(SUM(G139:G148)=G$39,G$39,"ПОМИЛКА")</f>
        <v>ПОМИЛКА</v>
      </c>
      <c r="H138" s="564" t="str">
        <f>IF(SUM(H139:H148)=H$39,H$39,"ПОМИЛКА")</f>
        <v>ПОМИЛКА</v>
      </c>
      <c r="I138" s="444">
        <f aca="true" t="shared" si="58" ref="I138:T138">SUM(I139:I148)</f>
        <v>0</v>
      </c>
      <c r="J138" s="445">
        <f t="shared" si="58"/>
        <v>0</v>
      </c>
      <c r="K138" s="445">
        <f t="shared" si="58"/>
        <v>0</v>
      </c>
      <c r="L138" s="443">
        <f t="shared" si="58"/>
        <v>0</v>
      </c>
      <c r="M138" s="446">
        <f t="shared" si="58"/>
        <v>0</v>
      </c>
      <c r="N138" s="447">
        <f t="shared" si="58"/>
        <v>0</v>
      </c>
      <c r="O138" s="447">
        <f t="shared" si="58"/>
        <v>0</v>
      </c>
      <c r="P138" s="447">
        <f t="shared" si="58"/>
        <v>0</v>
      </c>
      <c r="Q138" s="447">
        <f t="shared" si="58"/>
        <v>0</v>
      </c>
      <c r="R138" s="447">
        <f t="shared" si="58"/>
        <v>0</v>
      </c>
      <c r="S138" s="447">
        <f t="shared" si="58"/>
        <v>0</v>
      </c>
      <c r="T138" s="447">
        <f t="shared" si="58"/>
        <v>0</v>
      </c>
      <c r="U138" s="448"/>
      <c r="V138" s="169" t="str">
        <f>'Основні дані'!$B$1</f>
        <v>ННІХТІ-М522.з</v>
      </c>
    </row>
    <row r="139" spans="1:23" s="147" customFormat="1" ht="27" hidden="1">
      <c r="A139" s="281" t="s">
        <v>595</v>
      </c>
      <c r="B139" s="530"/>
      <c r="C139" s="531"/>
      <c r="D139" s="531"/>
      <c r="E139" s="531"/>
      <c r="F139" s="237">
        <f>N139+P139+R139+T139</f>
        <v>0</v>
      </c>
      <c r="G139" s="237">
        <f aca="true" t="shared" si="59" ref="G139:G148">F139*30</f>
        <v>0</v>
      </c>
      <c r="H139" s="237">
        <f>M139*3+O139*3+Q139*3+S139*3</f>
        <v>0</v>
      </c>
      <c r="I139" s="341"/>
      <c r="J139" s="239"/>
      <c r="K139" s="239"/>
      <c r="L139" s="237">
        <f aca="true" t="shared" si="60" ref="L139:L148">IF(H139=I139+J139+K139,G139-H139,"!ПОМИЛКА!")</f>
        <v>0</v>
      </c>
      <c r="M139" s="238"/>
      <c r="N139" s="387"/>
      <c r="O139" s="387"/>
      <c r="P139" s="387"/>
      <c r="Q139" s="387"/>
      <c r="R139" s="239"/>
      <c r="S139" s="387"/>
      <c r="T139" s="387"/>
      <c r="U139" s="535"/>
      <c r="V139" s="169" t="str">
        <f>'Основні дані'!$B$1</f>
        <v>ННІХТІ-М522.з</v>
      </c>
      <c r="W139" s="366"/>
    </row>
    <row r="140" spans="1:23" s="147" customFormat="1" ht="27" hidden="1">
      <c r="A140" s="281" t="s">
        <v>596</v>
      </c>
      <c r="B140" s="538"/>
      <c r="C140" s="531"/>
      <c r="D140" s="531"/>
      <c r="E140" s="531"/>
      <c r="F140" s="237">
        <f aca="true" t="shared" si="61" ref="F140:F148">N140+P140+R140+T140</f>
        <v>0</v>
      </c>
      <c r="G140" s="237">
        <f t="shared" si="59"/>
        <v>0</v>
      </c>
      <c r="H140" s="237">
        <f aca="true" t="shared" si="62" ref="H140:H148">M140*3+O140*3+Q140*3+S140*3</f>
        <v>0</v>
      </c>
      <c r="I140" s="341"/>
      <c r="J140" s="239"/>
      <c r="K140" s="239"/>
      <c r="L140" s="237">
        <f t="shared" si="60"/>
        <v>0</v>
      </c>
      <c r="M140" s="238"/>
      <c r="N140" s="387"/>
      <c r="O140" s="387"/>
      <c r="P140" s="387"/>
      <c r="Q140" s="387"/>
      <c r="R140" s="239"/>
      <c r="S140" s="387"/>
      <c r="T140" s="387"/>
      <c r="U140" s="542"/>
      <c r="V140" s="169" t="str">
        <f>'Основні дані'!$B$1</f>
        <v>ННІХТІ-М522.з</v>
      </c>
      <c r="W140" s="366"/>
    </row>
    <row r="141" spans="1:23" s="147" customFormat="1" ht="27" hidden="1">
      <c r="A141" s="281" t="s">
        <v>597</v>
      </c>
      <c r="B141" s="538"/>
      <c r="C141" s="539"/>
      <c r="D141" s="539"/>
      <c r="E141" s="540"/>
      <c r="F141" s="237">
        <f t="shared" si="61"/>
        <v>0</v>
      </c>
      <c r="G141" s="237">
        <f t="shared" si="59"/>
        <v>0</v>
      </c>
      <c r="H141" s="237">
        <f t="shared" si="62"/>
        <v>0</v>
      </c>
      <c r="I141" s="341"/>
      <c r="J141" s="239"/>
      <c r="K141" s="239"/>
      <c r="L141" s="237">
        <f t="shared" si="60"/>
        <v>0</v>
      </c>
      <c r="M141" s="238"/>
      <c r="N141" s="387"/>
      <c r="O141" s="387"/>
      <c r="P141" s="387"/>
      <c r="Q141" s="387"/>
      <c r="R141" s="239"/>
      <c r="S141" s="387"/>
      <c r="T141" s="387"/>
      <c r="U141" s="430"/>
      <c r="V141" s="169" t="str">
        <f>'Основні дані'!$B$1</f>
        <v>ННІХТІ-М522.з</v>
      </c>
      <c r="W141" s="366"/>
    </row>
    <row r="142" spans="1:23" s="147" customFormat="1" ht="27" hidden="1">
      <c r="A142" s="281" t="s">
        <v>598</v>
      </c>
      <c r="B142" s="538"/>
      <c r="C142" s="531"/>
      <c r="D142" s="531"/>
      <c r="E142" s="531"/>
      <c r="F142" s="237">
        <f t="shared" si="61"/>
        <v>0</v>
      </c>
      <c r="G142" s="237">
        <f t="shared" si="59"/>
        <v>0</v>
      </c>
      <c r="H142" s="237">
        <f t="shared" si="62"/>
        <v>0</v>
      </c>
      <c r="I142" s="341"/>
      <c r="J142" s="239"/>
      <c r="K142" s="239"/>
      <c r="L142" s="237">
        <f t="shared" si="60"/>
        <v>0</v>
      </c>
      <c r="M142" s="238"/>
      <c r="N142" s="387"/>
      <c r="O142" s="387"/>
      <c r="P142" s="387"/>
      <c r="Q142" s="387"/>
      <c r="R142" s="239"/>
      <c r="S142" s="387"/>
      <c r="T142" s="387"/>
      <c r="U142" s="430"/>
      <c r="V142" s="169" t="str">
        <f>'Основні дані'!$B$1</f>
        <v>ННІХТІ-М522.з</v>
      </c>
      <c r="W142" s="367"/>
    </row>
    <row r="143" spans="1:23" s="147" customFormat="1" ht="27" hidden="1">
      <c r="A143" s="281" t="s">
        <v>599</v>
      </c>
      <c r="B143" s="538"/>
      <c r="C143" s="531"/>
      <c r="D143" s="531"/>
      <c r="E143" s="531"/>
      <c r="F143" s="237">
        <f t="shared" si="61"/>
        <v>0</v>
      </c>
      <c r="G143" s="237">
        <f t="shared" si="59"/>
        <v>0</v>
      </c>
      <c r="H143" s="237">
        <f t="shared" si="62"/>
        <v>0</v>
      </c>
      <c r="I143" s="341"/>
      <c r="J143" s="239"/>
      <c r="K143" s="239"/>
      <c r="L143" s="237">
        <f t="shared" si="60"/>
        <v>0</v>
      </c>
      <c r="M143" s="238"/>
      <c r="N143" s="387"/>
      <c r="O143" s="387"/>
      <c r="P143" s="387"/>
      <c r="Q143" s="387"/>
      <c r="R143" s="239"/>
      <c r="S143" s="387"/>
      <c r="T143" s="387"/>
      <c r="U143" s="430"/>
      <c r="V143" s="169" t="str">
        <f>'Основні дані'!$B$1</f>
        <v>ННІХТІ-М522.з</v>
      </c>
      <c r="W143" s="367"/>
    </row>
    <row r="144" spans="1:23" s="147" customFormat="1" ht="27" hidden="1">
      <c r="A144" s="281" t="s">
        <v>600</v>
      </c>
      <c r="B144" s="541"/>
      <c r="C144" s="531"/>
      <c r="D144" s="531"/>
      <c r="E144" s="531"/>
      <c r="F144" s="237">
        <f t="shared" si="61"/>
        <v>0</v>
      </c>
      <c r="G144" s="237">
        <f t="shared" si="59"/>
        <v>0</v>
      </c>
      <c r="H144" s="237">
        <f t="shared" si="62"/>
        <v>0</v>
      </c>
      <c r="I144" s="341"/>
      <c r="J144" s="239"/>
      <c r="K144" s="239"/>
      <c r="L144" s="237">
        <f t="shared" si="60"/>
        <v>0</v>
      </c>
      <c r="M144" s="238"/>
      <c r="N144" s="387"/>
      <c r="O144" s="387"/>
      <c r="P144" s="387"/>
      <c r="Q144" s="387"/>
      <c r="R144" s="239"/>
      <c r="S144" s="387"/>
      <c r="T144" s="387"/>
      <c r="U144" s="430"/>
      <c r="V144" s="169" t="str">
        <f>'Основні дані'!$B$1</f>
        <v>ННІХТІ-М522.з</v>
      </c>
      <c r="W144" s="367"/>
    </row>
    <row r="145" spans="1:23" s="147" customFormat="1" ht="27" hidden="1">
      <c r="A145" s="281" t="s">
        <v>601</v>
      </c>
      <c r="B145" s="541"/>
      <c r="C145" s="531"/>
      <c r="D145" s="531"/>
      <c r="E145" s="531"/>
      <c r="F145" s="237">
        <f t="shared" si="61"/>
        <v>0</v>
      </c>
      <c r="G145" s="237">
        <f t="shared" si="59"/>
        <v>0</v>
      </c>
      <c r="H145" s="237">
        <f t="shared" si="62"/>
        <v>0</v>
      </c>
      <c r="I145" s="341"/>
      <c r="J145" s="239"/>
      <c r="K145" s="239"/>
      <c r="L145" s="237">
        <f t="shared" si="60"/>
        <v>0</v>
      </c>
      <c r="M145" s="238"/>
      <c r="N145" s="387"/>
      <c r="O145" s="387"/>
      <c r="P145" s="387"/>
      <c r="Q145" s="387"/>
      <c r="R145" s="239"/>
      <c r="S145" s="387"/>
      <c r="T145" s="387"/>
      <c r="U145" s="430"/>
      <c r="V145" s="169" t="str">
        <f>'Основні дані'!$B$1</f>
        <v>ННІХТІ-М522.з</v>
      </c>
      <c r="W145" s="367"/>
    </row>
    <row r="146" spans="1:23" s="147" customFormat="1" ht="27" hidden="1">
      <c r="A146" s="281" t="s">
        <v>602</v>
      </c>
      <c r="B146" s="538"/>
      <c r="C146" s="531"/>
      <c r="D146" s="531"/>
      <c r="E146" s="531"/>
      <c r="F146" s="237">
        <f t="shared" si="61"/>
        <v>0</v>
      </c>
      <c r="G146" s="237">
        <f t="shared" si="59"/>
        <v>0</v>
      </c>
      <c r="H146" s="237">
        <f t="shared" si="62"/>
        <v>0</v>
      </c>
      <c r="I146" s="341"/>
      <c r="J146" s="239"/>
      <c r="K146" s="239"/>
      <c r="L146" s="237">
        <f t="shared" si="60"/>
        <v>0</v>
      </c>
      <c r="M146" s="238"/>
      <c r="N146" s="387"/>
      <c r="O146" s="387"/>
      <c r="P146" s="387"/>
      <c r="Q146" s="387"/>
      <c r="R146" s="239"/>
      <c r="S146" s="387"/>
      <c r="T146" s="387"/>
      <c r="U146" s="430"/>
      <c r="V146" s="169" t="str">
        <f>'Основні дані'!$B$1</f>
        <v>ННІХТІ-М522.з</v>
      </c>
      <c r="W146" s="367"/>
    </row>
    <row r="147" spans="1:23" s="147" customFormat="1" ht="27" hidden="1">
      <c r="A147" s="281" t="s">
        <v>603</v>
      </c>
      <c r="B147" s="541"/>
      <c r="C147" s="531"/>
      <c r="D147" s="531"/>
      <c r="E147" s="531"/>
      <c r="F147" s="237">
        <f t="shared" si="61"/>
        <v>0</v>
      </c>
      <c r="G147" s="237">
        <f t="shared" si="59"/>
        <v>0</v>
      </c>
      <c r="H147" s="237">
        <f t="shared" si="62"/>
        <v>0</v>
      </c>
      <c r="I147" s="341"/>
      <c r="J147" s="239"/>
      <c r="K147" s="239"/>
      <c r="L147" s="237">
        <f t="shared" si="60"/>
        <v>0</v>
      </c>
      <c r="M147" s="238"/>
      <c r="N147" s="387"/>
      <c r="O147" s="387"/>
      <c r="P147" s="387"/>
      <c r="Q147" s="387"/>
      <c r="R147" s="239"/>
      <c r="S147" s="387"/>
      <c r="T147" s="387"/>
      <c r="U147" s="430"/>
      <c r="V147" s="169" t="str">
        <f>'Основні дані'!$B$1</f>
        <v>ННІХТІ-М522.з</v>
      </c>
      <c r="W147" s="367"/>
    </row>
    <row r="148" spans="1:23" s="147" customFormat="1" ht="27" hidden="1">
      <c r="A148" s="281" t="s">
        <v>604</v>
      </c>
      <c r="B148" s="541"/>
      <c r="C148" s="531"/>
      <c r="D148" s="531"/>
      <c r="E148" s="531"/>
      <c r="F148" s="237">
        <f t="shared" si="61"/>
        <v>0</v>
      </c>
      <c r="G148" s="237">
        <f t="shared" si="59"/>
        <v>0</v>
      </c>
      <c r="H148" s="237">
        <f t="shared" si="62"/>
        <v>0</v>
      </c>
      <c r="I148" s="531"/>
      <c r="J148" s="239"/>
      <c r="K148" s="239"/>
      <c r="L148" s="237">
        <f t="shared" si="60"/>
        <v>0</v>
      </c>
      <c r="M148" s="238"/>
      <c r="N148" s="531"/>
      <c r="O148" s="387"/>
      <c r="P148" s="387"/>
      <c r="Q148" s="387"/>
      <c r="R148" s="239"/>
      <c r="S148" s="387"/>
      <c r="T148" s="387"/>
      <c r="U148" s="430"/>
      <c r="V148" s="169" t="str">
        <f>'Основні дані'!$B$1</f>
        <v>ННІХТІ-М522.з</v>
      </c>
      <c r="W148" s="367"/>
    </row>
    <row r="149" spans="1:22" s="147" customFormat="1" ht="52.5" hidden="1">
      <c r="A149" s="441" t="s">
        <v>605</v>
      </c>
      <c r="B149" s="490" t="s">
        <v>606</v>
      </c>
      <c r="C149" s="449"/>
      <c r="D149" s="442"/>
      <c r="E149" s="442"/>
      <c r="F149" s="564" t="str">
        <f>IF(SUM(F150:F159)=F$39,F$39,"ПОМИЛКА")</f>
        <v>ПОМИЛКА</v>
      </c>
      <c r="G149" s="564" t="str">
        <f>IF(SUM(G150:G159)=G$39,G$39,"ПОМИЛКА")</f>
        <v>ПОМИЛКА</v>
      </c>
      <c r="H149" s="564" t="str">
        <f>IF(SUM(H150:H159)=H$39,H$39,"ПОМИЛКА")</f>
        <v>ПОМИЛКА</v>
      </c>
      <c r="I149" s="444">
        <f aca="true" t="shared" si="63" ref="I149:T149">SUM(I150:I159)</f>
        <v>0</v>
      </c>
      <c r="J149" s="445">
        <f t="shared" si="63"/>
        <v>0</v>
      </c>
      <c r="K149" s="445">
        <f t="shared" si="63"/>
        <v>0</v>
      </c>
      <c r="L149" s="443">
        <f t="shared" si="63"/>
        <v>0</v>
      </c>
      <c r="M149" s="446">
        <f t="shared" si="63"/>
        <v>0</v>
      </c>
      <c r="N149" s="447">
        <f t="shared" si="63"/>
        <v>0</v>
      </c>
      <c r="O149" s="447">
        <f t="shared" si="63"/>
        <v>0</v>
      </c>
      <c r="P149" s="447">
        <f t="shared" si="63"/>
        <v>0</v>
      </c>
      <c r="Q149" s="447">
        <f t="shared" si="63"/>
        <v>0</v>
      </c>
      <c r="R149" s="447">
        <f t="shared" si="63"/>
        <v>0</v>
      </c>
      <c r="S149" s="447">
        <f t="shared" si="63"/>
        <v>0</v>
      </c>
      <c r="T149" s="447">
        <f t="shared" si="63"/>
        <v>0</v>
      </c>
      <c r="U149" s="448"/>
      <c r="V149" s="169" t="str">
        <f>'Основні дані'!$B$1</f>
        <v>ННІХТІ-М522.з</v>
      </c>
    </row>
    <row r="150" spans="1:23" s="147" customFormat="1" ht="27" hidden="1">
      <c r="A150" s="281" t="s">
        <v>607</v>
      </c>
      <c r="B150" s="530"/>
      <c r="C150" s="531"/>
      <c r="D150" s="531"/>
      <c r="E150" s="531"/>
      <c r="F150" s="237">
        <f>N150+P150+R150+T150</f>
        <v>0</v>
      </c>
      <c r="G150" s="237">
        <f aca="true" t="shared" si="64" ref="G150:G159">F150*30</f>
        <v>0</v>
      </c>
      <c r="H150" s="237">
        <f>M150*3+O150*3+Q150*3+S150*3</f>
        <v>0</v>
      </c>
      <c r="I150" s="341"/>
      <c r="J150" s="239"/>
      <c r="K150" s="239"/>
      <c r="L150" s="237">
        <f aca="true" t="shared" si="65" ref="L150:L159">IF(H150=I150+J150+K150,G150-H150,"!ПОМИЛКА!")</f>
        <v>0</v>
      </c>
      <c r="M150" s="238"/>
      <c r="N150" s="387"/>
      <c r="O150" s="387"/>
      <c r="P150" s="387"/>
      <c r="Q150" s="387"/>
      <c r="R150" s="239"/>
      <c r="S150" s="387"/>
      <c r="T150" s="387"/>
      <c r="U150" s="535"/>
      <c r="V150" s="169" t="str">
        <f>'Основні дані'!$B$1</f>
        <v>ННІХТІ-М522.з</v>
      </c>
      <c r="W150" s="366"/>
    </row>
    <row r="151" spans="1:23" s="147" customFormat="1" ht="27" hidden="1">
      <c r="A151" s="281" t="s">
        <v>608</v>
      </c>
      <c r="B151" s="538"/>
      <c r="C151" s="531"/>
      <c r="D151" s="531"/>
      <c r="E151" s="531"/>
      <c r="F151" s="237">
        <f aca="true" t="shared" si="66" ref="F151:F159">N151+P151+R151+T151</f>
        <v>0</v>
      </c>
      <c r="G151" s="237">
        <f t="shared" si="64"/>
        <v>0</v>
      </c>
      <c r="H151" s="237">
        <f aca="true" t="shared" si="67" ref="H151:H159">M151*3+O151*3+Q151*3+S151*3</f>
        <v>0</v>
      </c>
      <c r="I151" s="341"/>
      <c r="J151" s="239"/>
      <c r="K151" s="239"/>
      <c r="L151" s="237">
        <f t="shared" si="65"/>
        <v>0</v>
      </c>
      <c r="M151" s="238"/>
      <c r="N151" s="387"/>
      <c r="O151" s="387"/>
      <c r="P151" s="387"/>
      <c r="Q151" s="387"/>
      <c r="R151" s="239"/>
      <c r="S151" s="387"/>
      <c r="T151" s="387"/>
      <c r="U151" s="542"/>
      <c r="V151" s="169" t="str">
        <f>'Основні дані'!$B$1</f>
        <v>ННІХТІ-М522.з</v>
      </c>
      <c r="W151" s="366"/>
    </row>
    <row r="152" spans="1:23" s="147" customFormat="1" ht="27" hidden="1">
      <c r="A152" s="281" t="s">
        <v>609</v>
      </c>
      <c r="B152" s="538"/>
      <c r="C152" s="539"/>
      <c r="D152" s="539"/>
      <c r="E152" s="540"/>
      <c r="F152" s="237">
        <f t="shared" si="66"/>
        <v>0</v>
      </c>
      <c r="G152" s="237">
        <f t="shared" si="64"/>
        <v>0</v>
      </c>
      <c r="H152" s="237">
        <f t="shared" si="67"/>
        <v>0</v>
      </c>
      <c r="I152" s="341"/>
      <c r="J152" s="239"/>
      <c r="K152" s="239"/>
      <c r="L152" s="237">
        <f t="shared" si="65"/>
        <v>0</v>
      </c>
      <c r="M152" s="238"/>
      <c r="N152" s="387"/>
      <c r="O152" s="387"/>
      <c r="P152" s="387"/>
      <c r="Q152" s="387"/>
      <c r="R152" s="239"/>
      <c r="S152" s="387"/>
      <c r="T152" s="387"/>
      <c r="U152" s="430"/>
      <c r="V152" s="169" t="str">
        <f>'Основні дані'!$B$1</f>
        <v>ННІХТІ-М522.з</v>
      </c>
      <c r="W152" s="366"/>
    </row>
    <row r="153" spans="1:23" s="147" customFormat="1" ht="27" hidden="1">
      <c r="A153" s="281" t="s">
        <v>610</v>
      </c>
      <c r="B153" s="538"/>
      <c r="C153" s="531"/>
      <c r="D153" s="531"/>
      <c r="E153" s="531"/>
      <c r="F153" s="237">
        <f t="shared" si="66"/>
        <v>0</v>
      </c>
      <c r="G153" s="237">
        <f t="shared" si="64"/>
        <v>0</v>
      </c>
      <c r="H153" s="237">
        <f t="shared" si="67"/>
        <v>0</v>
      </c>
      <c r="I153" s="341"/>
      <c r="J153" s="239"/>
      <c r="K153" s="239"/>
      <c r="L153" s="237">
        <f t="shared" si="65"/>
        <v>0</v>
      </c>
      <c r="M153" s="238"/>
      <c r="N153" s="387"/>
      <c r="O153" s="387"/>
      <c r="P153" s="387"/>
      <c r="Q153" s="387"/>
      <c r="R153" s="239"/>
      <c r="S153" s="387"/>
      <c r="T153" s="387"/>
      <c r="U153" s="430"/>
      <c r="V153" s="169" t="str">
        <f>'Основні дані'!$B$1</f>
        <v>ННІХТІ-М522.з</v>
      </c>
      <c r="W153" s="367"/>
    </row>
    <row r="154" spans="1:23" s="147" customFormat="1" ht="27" hidden="1">
      <c r="A154" s="281" t="s">
        <v>611</v>
      </c>
      <c r="B154" s="538"/>
      <c r="C154" s="531"/>
      <c r="D154" s="531"/>
      <c r="E154" s="531"/>
      <c r="F154" s="237">
        <f t="shared" si="66"/>
        <v>0</v>
      </c>
      <c r="G154" s="237">
        <f t="shared" si="64"/>
        <v>0</v>
      </c>
      <c r="H154" s="237">
        <f t="shared" si="67"/>
        <v>0</v>
      </c>
      <c r="I154" s="341"/>
      <c r="J154" s="239"/>
      <c r="K154" s="239"/>
      <c r="L154" s="237">
        <f t="shared" si="65"/>
        <v>0</v>
      </c>
      <c r="M154" s="238"/>
      <c r="N154" s="387"/>
      <c r="O154" s="387"/>
      <c r="P154" s="387"/>
      <c r="Q154" s="387"/>
      <c r="R154" s="239"/>
      <c r="S154" s="387"/>
      <c r="T154" s="387"/>
      <c r="U154" s="430"/>
      <c r="V154" s="169" t="str">
        <f>'Основні дані'!$B$1</f>
        <v>ННІХТІ-М522.з</v>
      </c>
      <c r="W154" s="367"/>
    </row>
    <row r="155" spans="1:23" s="147" customFormat="1" ht="27" hidden="1">
      <c r="A155" s="281" t="s">
        <v>612</v>
      </c>
      <c r="B155" s="541"/>
      <c r="C155" s="531"/>
      <c r="D155" s="531"/>
      <c r="E155" s="531"/>
      <c r="F155" s="237">
        <f t="shared" si="66"/>
        <v>0</v>
      </c>
      <c r="G155" s="237">
        <f t="shared" si="64"/>
        <v>0</v>
      </c>
      <c r="H155" s="237">
        <f t="shared" si="67"/>
        <v>0</v>
      </c>
      <c r="I155" s="341"/>
      <c r="J155" s="239"/>
      <c r="K155" s="239"/>
      <c r="L155" s="237">
        <f t="shared" si="65"/>
        <v>0</v>
      </c>
      <c r="M155" s="238"/>
      <c r="N155" s="387"/>
      <c r="O155" s="387"/>
      <c r="P155" s="387"/>
      <c r="Q155" s="387"/>
      <c r="R155" s="239"/>
      <c r="S155" s="387"/>
      <c r="T155" s="387"/>
      <c r="U155" s="430"/>
      <c r="V155" s="169" t="str">
        <f>'Основні дані'!$B$1</f>
        <v>ННІХТІ-М522.з</v>
      </c>
      <c r="W155" s="367"/>
    </row>
    <row r="156" spans="1:23" s="147" customFormat="1" ht="27" hidden="1">
      <c r="A156" s="281" t="s">
        <v>613</v>
      </c>
      <c r="B156" s="541"/>
      <c r="C156" s="531"/>
      <c r="D156" s="531"/>
      <c r="E156" s="531"/>
      <c r="F156" s="237">
        <f t="shared" si="66"/>
        <v>0</v>
      </c>
      <c r="G156" s="237">
        <f t="shared" si="64"/>
        <v>0</v>
      </c>
      <c r="H156" s="237">
        <f t="shared" si="67"/>
        <v>0</v>
      </c>
      <c r="I156" s="341"/>
      <c r="J156" s="239"/>
      <c r="K156" s="239"/>
      <c r="L156" s="237">
        <f t="shared" si="65"/>
        <v>0</v>
      </c>
      <c r="M156" s="238"/>
      <c r="N156" s="387"/>
      <c r="O156" s="387"/>
      <c r="P156" s="387"/>
      <c r="Q156" s="387"/>
      <c r="R156" s="239"/>
      <c r="S156" s="387"/>
      <c r="T156" s="387"/>
      <c r="U156" s="430"/>
      <c r="V156" s="169" t="str">
        <f>'Основні дані'!$B$1</f>
        <v>ННІХТІ-М522.з</v>
      </c>
      <c r="W156" s="367"/>
    </row>
    <row r="157" spans="1:23" s="147" customFormat="1" ht="27" hidden="1">
      <c r="A157" s="281" t="s">
        <v>614</v>
      </c>
      <c r="B157" s="538"/>
      <c r="C157" s="531"/>
      <c r="D157" s="531"/>
      <c r="E157" s="531"/>
      <c r="F157" s="237">
        <f t="shared" si="66"/>
        <v>0</v>
      </c>
      <c r="G157" s="237">
        <f t="shared" si="64"/>
        <v>0</v>
      </c>
      <c r="H157" s="237">
        <f t="shared" si="67"/>
        <v>0</v>
      </c>
      <c r="I157" s="341"/>
      <c r="J157" s="239"/>
      <c r="K157" s="239"/>
      <c r="L157" s="237">
        <f t="shared" si="65"/>
        <v>0</v>
      </c>
      <c r="M157" s="238"/>
      <c r="N157" s="387"/>
      <c r="O157" s="387"/>
      <c r="P157" s="387"/>
      <c r="Q157" s="387"/>
      <c r="R157" s="239"/>
      <c r="S157" s="387"/>
      <c r="T157" s="387"/>
      <c r="U157" s="430"/>
      <c r="V157" s="169" t="str">
        <f>'Основні дані'!$B$1</f>
        <v>ННІХТІ-М522.з</v>
      </c>
      <c r="W157" s="367"/>
    </row>
    <row r="158" spans="1:23" s="147" customFormat="1" ht="27" hidden="1">
      <c r="A158" s="281" t="s">
        <v>615</v>
      </c>
      <c r="B158" s="541"/>
      <c r="C158" s="531"/>
      <c r="D158" s="531"/>
      <c r="E158" s="531"/>
      <c r="F158" s="237">
        <f t="shared" si="66"/>
        <v>0</v>
      </c>
      <c r="G158" s="237">
        <f t="shared" si="64"/>
        <v>0</v>
      </c>
      <c r="H158" s="237">
        <f t="shared" si="67"/>
        <v>0</v>
      </c>
      <c r="I158" s="341"/>
      <c r="J158" s="239"/>
      <c r="K158" s="239"/>
      <c r="L158" s="237">
        <f t="shared" si="65"/>
        <v>0</v>
      </c>
      <c r="M158" s="238"/>
      <c r="N158" s="387"/>
      <c r="O158" s="387"/>
      <c r="P158" s="387"/>
      <c r="Q158" s="387"/>
      <c r="R158" s="239"/>
      <c r="S158" s="387"/>
      <c r="T158" s="387"/>
      <c r="U158" s="430"/>
      <c r="V158" s="169" t="str">
        <f>'Основні дані'!$B$1</f>
        <v>ННІХТІ-М522.з</v>
      </c>
      <c r="W158" s="367"/>
    </row>
    <row r="159" spans="1:23" s="147" customFormat="1" ht="27" hidden="1">
      <c r="A159" s="281" t="s">
        <v>616</v>
      </c>
      <c r="B159" s="541"/>
      <c r="C159" s="531"/>
      <c r="D159" s="531"/>
      <c r="E159" s="531"/>
      <c r="F159" s="237">
        <f t="shared" si="66"/>
        <v>0</v>
      </c>
      <c r="G159" s="237">
        <f t="shared" si="64"/>
        <v>0</v>
      </c>
      <c r="H159" s="237">
        <f t="shared" si="67"/>
        <v>0</v>
      </c>
      <c r="I159" s="531"/>
      <c r="J159" s="239"/>
      <c r="K159" s="239"/>
      <c r="L159" s="237">
        <f t="shared" si="65"/>
        <v>0</v>
      </c>
      <c r="M159" s="238"/>
      <c r="N159" s="531"/>
      <c r="O159" s="387"/>
      <c r="P159" s="387"/>
      <c r="Q159" s="387"/>
      <c r="R159" s="239"/>
      <c r="S159" s="387"/>
      <c r="T159" s="387"/>
      <c r="U159" s="430"/>
      <c r="V159" s="169" t="str">
        <f>'Основні дані'!$B$1</f>
        <v>ННІХТІ-М522.з</v>
      </c>
      <c r="W159" s="367"/>
    </row>
    <row r="160" spans="1:22" s="147" customFormat="1" ht="52.5" hidden="1">
      <c r="A160" s="441" t="s">
        <v>617</v>
      </c>
      <c r="B160" s="490" t="s">
        <v>618</v>
      </c>
      <c r="C160" s="449"/>
      <c r="D160" s="442"/>
      <c r="E160" s="442"/>
      <c r="F160" s="564" t="str">
        <f>IF(SUM(F161:F170)=F$39,F$39,"ПОМИЛКА")</f>
        <v>ПОМИЛКА</v>
      </c>
      <c r="G160" s="564" t="str">
        <f>IF(SUM(G161:G170)=G$39,G$39,"ПОМИЛКА")</f>
        <v>ПОМИЛКА</v>
      </c>
      <c r="H160" s="564" t="str">
        <f>IF(SUM(H161:H170)=H$39,H$39,"ПОМИЛКА")</f>
        <v>ПОМИЛКА</v>
      </c>
      <c r="I160" s="444">
        <f aca="true" t="shared" si="68" ref="I160:T160">SUM(I161:I170)</f>
        <v>0</v>
      </c>
      <c r="J160" s="445">
        <f t="shared" si="68"/>
        <v>0</v>
      </c>
      <c r="K160" s="445">
        <f t="shared" si="68"/>
        <v>0</v>
      </c>
      <c r="L160" s="443">
        <f t="shared" si="68"/>
        <v>0</v>
      </c>
      <c r="M160" s="446">
        <f t="shared" si="68"/>
        <v>0</v>
      </c>
      <c r="N160" s="447">
        <f t="shared" si="68"/>
        <v>0</v>
      </c>
      <c r="O160" s="447">
        <f t="shared" si="68"/>
        <v>0</v>
      </c>
      <c r="P160" s="447">
        <f t="shared" si="68"/>
        <v>0</v>
      </c>
      <c r="Q160" s="447">
        <f t="shared" si="68"/>
        <v>0</v>
      </c>
      <c r="R160" s="447">
        <f t="shared" si="68"/>
        <v>0</v>
      </c>
      <c r="S160" s="447">
        <f t="shared" si="68"/>
        <v>0</v>
      </c>
      <c r="T160" s="447">
        <f t="shared" si="68"/>
        <v>0</v>
      </c>
      <c r="U160" s="448"/>
      <c r="V160" s="169" t="str">
        <f>'Основні дані'!$B$1</f>
        <v>ННІХТІ-М522.з</v>
      </c>
    </row>
    <row r="161" spans="1:23" s="147" customFormat="1" ht="27" hidden="1">
      <c r="A161" s="281" t="s">
        <v>619</v>
      </c>
      <c r="B161" s="530"/>
      <c r="C161" s="531"/>
      <c r="D161" s="531"/>
      <c r="E161" s="531"/>
      <c r="F161" s="237">
        <f>N161+P161+R161+T161</f>
        <v>0</v>
      </c>
      <c r="G161" s="237">
        <f aca="true" t="shared" si="69" ref="G161:G170">F161*30</f>
        <v>0</v>
      </c>
      <c r="H161" s="237">
        <f>M161*3+O161*3+Q161*3+S161*3</f>
        <v>0</v>
      </c>
      <c r="I161" s="341"/>
      <c r="J161" s="239"/>
      <c r="K161" s="239"/>
      <c r="L161" s="237">
        <f aca="true" t="shared" si="70" ref="L161:L170">IF(H161=I161+J161+K161,G161-H161,"!ПОМИЛКА!")</f>
        <v>0</v>
      </c>
      <c r="M161" s="238"/>
      <c r="N161" s="387"/>
      <c r="O161" s="387"/>
      <c r="P161" s="387"/>
      <c r="Q161" s="387"/>
      <c r="R161" s="239"/>
      <c r="S161" s="387"/>
      <c r="T161" s="387"/>
      <c r="U161" s="535"/>
      <c r="V161" s="169" t="str">
        <f>'Основні дані'!$B$1</f>
        <v>ННІХТІ-М522.з</v>
      </c>
      <c r="W161" s="366"/>
    </row>
    <row r="162" spans="1:23" s="147" customFormat="1" ht="27" hidden="1">
      <c r="A162" s="281" t="s">
        <v>620</v>
      </c>
      <c r="B162" s="538"/>
      <c r="C162" s="531"/>
      <c r="D162" s="531"/>
      <c r="E162" s="531"/>
      <c r="F162" s="237">
        <f aca="true" t="shared" si="71" ref="F162:F170">N162+P162+R162+T162</f>
        <v>0</v>
      </c>
      <c r="G162" s="237">
        <f t="shared" si="69"/>
        <v>0</v>
      </c>
      <c r="H162" s="237">
        <f aca="true" t="shared" si="72" ref="H162:H170">M162*3+O162*3+Q162*3+S162*3</f>
        <v>0</v>
      </c>
      <c r="I162" s="341"/>
      <c r="J162" s="239"/>
      <c r="K162" s="239"/>
      <c r="L162" s="237">
        <f t="shared" si="70"/>
        <v>0</v>
      </c>
      <c r="M162" s="238"/>
      <c r="N162" s="387"/>
      <c r="O162" s="387"/>
      <c r="P162" s="387"/>
      <c r="Q162" s="387"/>
      <c r="R162" s="239"/>
      <c r="S162" s="387"/>
      <c r="T162" s="387"/>
      <c r="U162" s="542"/>
      <c r="V162" s="169" t="str">
        <f>'Основні дані'!$B$1</f>
        <v>ННІХТІ-М522.з</v>
      </c>
      <c r="W162" s="366"/>
    </row>
    <row r="163" spans="1:23" s="147" customFormat="1" ht="27" hidden="1">
      <c r="A163" s="281" t="s">
        <v>621</v>
      </c>
      <c r="B163" s="538"/>
      <c r="C163" s="539"/>
      <c r="D163" s="539"/>
      <c r="E163" s="540"/>
      <c r="F163" s="237">
        <f t="shared" si="71"/>
        <v>0</v>
      </c>
      <c r="G163" s="237">
        <f t="shared" si="69"/>
        <v>0</v>
      </c>
      <c r="H163" s="237">
        <f t="shared" si="72"/>
        <v>0</v>
      </c>
      <c r="I163" s="341"/>
      <c r="J163" s="239"/>
      <c r="K163" s="239"/>
      <c r="L163" s="237">
        <f t="shared" si="70"/>
        <v>0</v>
      </c>
      <c r="M163" s="238"/>
      <c r="N163" s="387"/>
      <c r="O163" s="387"/>
      <c r="P163" s="387"/>
      <c r="Q163" s="387"/>
      <c r="R163" s="239"/>
      <c r="S163" s="387"/>
      <c r="T163" s="387"/>
      <c r="U163" s="430"/>
      <c r="V163" s="169" t="str">
        <f>'Основні дані'!$B$1</f>
        <v>ННІХТІ-М522.з</v>
      </c>
      <c r="W163" s="366"/>
    </row>
    <row r="164" spans="1:23" s="147" customFormat="1" ht="27" hidden="1">
      <c r="A164" s="281" t="s">
        <v>622</v>
      </c>
      <c r="B164" s="538"/>
      <c r="C164" s="531"/>
      <c r="D164" s="531"/>
      <c r="E164" s="531"/>
      <c r="F164" s="237">
        <f t="shared" si="71"/>
        <v>0</v>
      </c>
      <c r="G164" s="237">
        <f t="shared" si="69"/>
        <v>0</v>
      </c>
      <c r="H164" s="237">
        <f t="shared" si="72"/>
        <v>0</v>
      </c>
      <c r="I164" s="341"/>
      <c r="J164" s="239"/>
      <c r="K164" s="239"/>
      <c r="L164" s="237">
        <f t="shared" si="70"/>
        <v>0</v>
      </c>
      <c r="M164" s="238"/>
      <c r="N164" s="387"/>
      <c r="O164" s="387"/>
      <c r="P164" s="387"/>
      <c r="Q164" s="387"/>
      <c r="R164" s="239"/>
      <c r="S164" s="387"/>
      <c r="T164" s="387"/>
      <c r="U164" s="430"/>
      <c r="V164" s="169" t="str">
        <f>'Основні дані'!$B$1</f>
        <v>ННІХТІ-М522.з</v>
      </c>
      <c r="W164" s="367"/>
    </row>
    <row r="165" spans="1:23" s="147" customFormat="1" ht="27" hidden="1">
      <c r="A165" s="281" t="s">
        <v>623</v>
      </c>
      <c r="B165" s="538"/>
      <c r="C165" s="531"/>
      <c r="D165" s="531"/>
      <c r="E165" s="531"/>
      <c r="F165" s="237">
        <f t="shared" si="71"/>
        <v>0</v>
      </c>
      <c r="G165" s="237">
        <f t="shared" si="69"/>
        <v>0</v>
      </c>
      <c r="H165" s="237">
        <f t="shared" si="72"/>
        <v>0</v>
      </c>
      <c r="I165" s="341"/>
      <c r="J165" s="239"/>
      <c r="K165" s="239"/>
      <c r="L165" s="237">
        <f t="shared" si="70"/>
        <v>0</v>
      </c>
      <c r="M165" s="238"/>
      <c r="N165" s="387"/>
      <c r="O165" s="387"/>
      <c r="P165" s="387"/>
      <c r="Q165" s="387"/>
      <c r="R165" s="239"/>
      <c r="S165" s="387"/>
      <c r="T165" s="387"/>
      <c r="U165" s="430"/>
      <c r="V165" s="169" t="str">
        <f>'Основні дані'!$B$1</f>
        <v>ННІХТІ-М522.з</v>
      </c>
      <c r="W165" s="367"/>
    </row>
    <row r="166" spans="1:23" s="147" customFormat="1" ht="27" hidden="1">
      <c r="A166" s="281" t="s">
        <v>624</v>
      </c>
      <c r="B166" s="541"/>
      <c r="C166" s="531"/>
      <c r="D166" s="531"/>
      <c r="E166" s="531"/>
      <c r="F166" s="237">
        <f t="shared" si="71"/>
        <v>0</v>
      </c>
      <c r="G166" s="237">
        <f t="shared" si="69"/>
        <v>0</v>
      </c>
      <c r="H166" s="237">
        <f t="shared" si="72"/>
        <v>0</v>
      </c>
      <c r="I166" s="341"/>
      <c r="J166" s="239"/>
      <c r="K166" s="239"/>
      <c r="L166" s="237">
        <f t="shared" si="70"/>
        <v>0</v>
      </c>
      <c r="M166" s="238"/>
      <c r="N166" s="387"/>
      <c r="O166" s="387"/>
      <c r="P166" s="387"/>
      <c r="Q166" s="387"/>
      <c r="R166" s="239"/>
      <c r="S166" s="387"/>
      <c r="T166" s="387"/>
      <c r="U166" s="430"/>
      <c r="V166" s="169" t="str">
        <f>'Основні дані'!$B$1</f>
        <v>ННІХТІ-М522.з</v>
      </c>
      <c r="W166" s="367"/>
    </row>
    <row r="167" spans="1:23" s="147" customFormat="1" ht="27" hidden="1">
      <c r="A167" s="281" t="s">
        <v>625</v>
      </c>
      <c r="B167" s="541"/>
      <c r="C167" s="531"/>
      <c r="D167" s="531"/>
      <c r="E167" s="531"/>
      <c r="F167" s="237">
        <f t="shared" si="71"/>
        <v>0</v>
      </c>
      <c r="G167" s="237">
        <f t="shared" si="69"/>
        <v>0</v>
      </c>
      <c r="H167" s="237">
        <f t="shared" si="72"/>
        <v>0</v>
      </c>
      <c r="I167" s="341"/>
      <c r="J167" s="239"/>
      <c r="K167" s="239"/>
      <c r="L167" s="237">
        <f t="shared" si="70"/>
        <v>0</v>
      </c>
      <c r="M167" s="238"/>
      <c r="N167" s="387"/>
      <c r="O167" s="387"/>
      <c r="P167" s="387"/>
      <c r="Q167" s="387"/>
      <c r="R167" s="239"/>
      <c r="S167" s="387"/>
      <c r="T167" s="387"/>
      <c r="U167" s="430"/>
      <c r="V167" s="169" t="str">
        <f>'Основні дані'!$B$1</f>
        <v>ННІХТІ-М522.з</v>
      </c>
      <c r="W167" s="367"/>
    </row>
    <row r="168" spans="1:23" s="147" customFormat="1" ht="27" hidden="1">
      <c r="A168" s="281" t="s">
        <v>626</v>
      </c>
      <c r="B168" s="538"/>
      <c r="C168" s="531"/>
      <c r="D168" s="531"/>
      <c r="E168" s="531"/>
      <c r="F168" s="237">
        <f t="shared" si="71"/>
        <v>0</v>
      </c>
      <c r="G168" s="237">
        <f t="shared" si="69"/>
        <v>0</v>
      </c>
      <c r="H168" s="237">
        <f t="shared" si="72"/>
        <v>0</v>
      </c>
      <c r="I168" s="341"/>
      <c r="J168" s="239"/>
      <c r="K168" s="239"/>
      <c r="L168" s="237">
        <f t="shared" si="70"/>
        <v>0</v>
      </c>
      <c r="M168" s="238"/>
      <c r="N168" s="387"/>
      <c r="O168" s="387"/>
      <c r="P168" s="387"/>
      <c r="Q168" s="387"/>
      <c r="R168" s="239"/>
      <c r="S168" s="387"/>
      <c r="T168" s="387"/>
      <c r="U168" s="430"/>
      <c r="V168" s="169" t="str">
        <f>'Основні дані'!$B$1</f>
        <v>ННІХТІ-М522.з</v>
      </c>
      <c r="W168" s="367"/>
    </row>
    <row r="169" spans="1:23" s="147" customFormat="1" ht="27" hidden="1">
      <c r="A169" s="281" t="s">
        <v>627</v>
      </c>
      <c r="B169" s="541"/>
      <c r="C169" s="531"/>
      <c r="D169" s="531"/>
      <c r="E169" s="531"/>
      <c r="F169" s="237">
        <f t="shared" si="71"/>
        <v>0</v>
      </c>
      <c r="G169" s="237">
        <f t="shared" si="69"/>
        <v>0</v>
      </c>
      <c r="H169" s="237">
        <f t="shared" si="72"/>
        <v>0</v>
      </c>
      <c r="I169" s="341"/>
      <c r="J169" s="239"/>
      <c r="K169" s="239"/>
      <c r="L169" s="237">
        <f t="shared" si="70"/>
        <v>0</v>
      </c>
      <c r="M169" s="238"/>
      <c r="N169" s="387"/>
      <c r="O169" s="387"/>
      <c r="P169" s="387"/>
      <c r="Q169" s="387"/>
      <c r="R169" s="239"/>
      <c r="S169" s="387"/>
      <c r="T169" s="387"/>
      <c r="U169" s="430"/>
      <c r="V169" s="169" t="str">
        <f>'Основні дані'!$B$1</f>
        <v>ННІХТІ-М522.з</v>
      </c>
      <c r="W169" s="367"/>
    </row>
    <row r="170" spans="1:23" s="147" customFormat="1" ht="27" hidden="1">
      <c r="A170" s="281" t="s">
        <v>628</v>
      </c>
      <c r="B170" s="541"/>
      <c r="C170" s="531"/>
      <c r="D170" s="531"/>
      <c r="E170" s="531"/>
      <c r="F170" s="237">
        <f t="shared" si="71"/>
        <v>0</v>
      </c>
      <c r="G170" s="237">
        <f t="shared" si="69"/>
        <v>0</v>
      </c>
      <c r="H170" s="237">
        <f t="shared" si="72"/>
        <v>0</v>
      </c>
      <c r="I170" s="531"/>
      <c r="J170" s="239"/>
      <c r="K170" s="239"/>
      <c r="L170" s="237">
        <f t="shared" si="70"/>
        <v>0</v>
      </c>
      <c r="M170" s="238"/>
      <c r="N170" s="531"/>
      <c r="O170" s="387"/>
      <c r="P170" s="387"/>
      <c r="Q170" s="387"/>
      <c r="R170" s="239"/>
      <c r="S170" s="387"/>
      <c r="T170" s="387"/>
      <c r="U170" s="430"/>
      <c r="V170" s="169" t="str">
        <f>'Основні дані'!$B$1</f>
        <v>ННІХТІ-М522.з</v>
      </c>
      <c r="W170" s="367"/>
    </row>
    <row r="171" spans="1:22" s="147" customFormat="1" ht="52.5" hidden="1">
      <c r="A171" s="441" t="s">
        <v>629</v>
      </c>
      <c r="B171" s="490" t="s">
        <v>630</v>
      </c>
      <c r="C171" s="449"/>
      <c r="D171" s="442"/>
      <c r="E171" s="442"/>
      <c r="F171" s="564" t="str">
        <f>IF(SUM(F172:F181)=F$39,F$39,"ПОМИЛКА")</f>
        <v>ПОМИЛКА</v>
      </c>
      <c r="G171" s="564" t="str">
        <f>IF(SUM(G172:G181)=G$39,G$39,"ПОМИЛКА")</f>
        <v>ПОМИЛКА</v>
      </c>
      <c r="H171" s="564" t="str">
        <f>IF(SUM(H172:H181)=H$39,H$39,"ПОМИЛКА")</f>
        <v>ПОМИЛКА</v>
      </c>
      <c r="I171" s="444">
        <f aca="true" t="shared" si="73" ref="I171:T171">SUM(I172:I181)</f>
        <v>0</v>
      </c>
      <c r="J171" s="445">
        <f t="shared" si="73"/>
        <v>0</v>
      </c>
      <c r="K171" s="445">
        <f t="shared" si="73"/>
        <v>0</v>
      </c>
      <c r="L171" s="443">
        <f t="shared" si="73"/>
        <v>0</v>
      </c>
      <c r="M171" s="446">
        <f t="shared" si="73"/>
        <v>0</v>
      </c>
      <c r="N171" s="447">
        <f t="shared" si="73"/>
        <v>0</v>
      </c>
      <c r="O171" s="447">
        <f t="shared" si="73"/>
        <v>0</v>
      </c>
      <c r="P171" s="447">
        <f t="shared" si="73"/>
        <v>0</v>
      </c>
      <c r="Q171" s="447">
        <f t="shared" si="73"/>
        <v>0</v>
      </c>
      <c r="R171" s="447">
        <f t="shared" si="73"/>
        <v>0</v>
      </c>
      <c r="S171" s="447">
        <f t="shared" si="73"/>
        <v>0</v>
      </c>
      <c r="T171" s="447">
        <f t="shared" si="73"/>
        <v>0</v>
      </c>
      <c r="U171" s="448"/>
      <c r="V171" s="169" t="str">
        <f>'Основні дані'!$B$1</f>
        <v>ННІХТІ-М522.з</v>
      </c>
    </row>
    <row r="172" spans="1:23" s="147" customFormat="1" ht="27" hidden="1">
      <c r="A172" s="281" t="s">
        <v>631</v>
      </c>
      <c r="B172" s="530"/>
      <c r="C172" s="531"/>
      <c r="D172" s="531"/>
      <c r="E172" s="531"/>
      <c r="F172" s="237">
        <f>N172+P172+R172+T172</f>
        <v>0</v>
      </c>
      <c r="G172" s="237">
        <f aca="true" t="shared" si="74" ref="G172:G181">F172*30</f>
        <v>0</v>
      </c>
      <c r="H172" s="237">
        <f>M172*3+O172*3+Q172*3+S172*3</f>
        <v>0</v>
      </c>
      <c r="I172" s="341"/>
      <c r="J172" s="239"/>
      <c r="K172" s="239"/>
      <c r="L172" s="237">
        <f aca="true" t="shared" si="75" ref="L172:L181">IF(H172=I172+J172+K172,G172-H172,"!ПОМИЛКА!")</f>
        <v>0</v>
      </c>
      <c r="M172" s="238"/>
      <c r="N172" s="387"/>
      <c r="O172" s="387"/>
      <c r="P172" s="387"/>
      <c r="Q172" s="387"/>
      <c r="R172" s="239"/>
      <c r="S172" s="387"/>
      <c r="T172" s="387"/>
      <c r="U172" s="535"/>
      <c r="V172" s="169" t="str">
        <f>'Основні дані'!$B$1</f>
        <v>ННІХТІ-М522.з</v>
      </c>
      <c r="W172" s="366"/>
    </row>
    <row r="173" spans="1:23" s="147" customFormat="1" ht="27" hidden="1">
      <c r="A173" s="281" t="s">
        <v>632</v>
      </c>
      <c r="B173" s="538"/>
      <c r="C173" s="531"/>
      <c r="D173" s="531"/>
      <c r="E173" s="531"/>
      <c r="F173" s="237">
        <f aca="true" t="shared" si="76" ref="F173:F181">N173+P173+R173+T173</f>
        <v>0</v>
      </c>
      <c r="G173" s="237">
        <f t="shared" si="74"/>
        <v>0</v>
      </c>
      <c r="H173" s="237">
        <f aca="true" t="shared" si="77" ref="H173:H181">M173*3+O173*3+Q173*3+S173*3</f>
        <v>0</v>
      </c>
      <c r="I173" s="341"/>
      <c r="J173" s="239"/>
      <c r="K173" s="239"/>
      <c r="L173" s="237">
        <f t="shared" si="75"/>
        <v>0</v>
      </c>
      <c r="M173" s="238"/>
      <c r="N173" s="387"/>
      <c r="O173" s="387"/>
      <c r="P173" s="387"/>
      <c r="Q173" s="387"/>
      <c r="R173" s="239"/>
      <c r="S173" s="387"/>
      <c r="T173" s="387"/>
      <c r="U173" s="542"/>
      <c r="V173" s="169" t="str">
        <f>'Основні дані'!$B$1</f>
        <v>ННІХТІ-М522.з</v>
      </c>
      <c r="W173" s="366"/>
    </row>
    <row r="174" spans="1:23" s="147" customFormat="1" ht="27" hidden="1">
      <c r="A174" s="281" t="s">
        <v>633</v>
      </c>
      <c r="B174" s="538"/>
      <c r="C174" s="539"/>
      <c r="D174" s="539"/>
      <c r="E174" s="540"/>
      <c r="F174" s="237">
        <f t="shared" si="76"/>
        <v>0</v>
      </c>
      <c r="G174" s="237">
        <f t="shared" si="74"/>
        <v>0</v>
      </c>
      <c r="H174" s="237">
        <f t="shared" si="77"/>
        <v>0</v>
      </c>
      <c r="I174" s="341"/>
      <c r="J174" s="239"/>
      <c r="K174" s="239"/>
      <c r="L174" s="237">
        <f t="shared" si="75"/>
        <v>0</v>
      </c>
      <c r="M174" s="238"/>
      <c r="N174" s="387"/>
      <c r="O174" s="387"/>
      <c r="P174" s="387"/>
      <c r="Q174" s="387"/>
      <c r="R174" s="239"/>
      <c r="S174" s="387"/>
      <c r="T174" s="387"/>
      <c r="U174" s="430"/>
      <c r="V174" s="169" t="str">
        <f>'Основні дані'!$B$1</f>
        <v>ННІХТІ-М522.з</v>
      </c>
      <c r="W174" s="366"/>
    </row>
    <row r="175" spans="1:23" s="147" customFormat="1" ht="27" hidden="1">
      <c r="A175" s="281" t="s">
        <v>634</v>
      </c>
      <c r="B175" s="538"/>
      <c r="C175" s="531"/>
      <c r="D175" s="531"/>
      <c r="E175" s="531"/>
      <c r="F175" s="237">
        <f t="shared" si="76"/>
        <v>0</v>
      </c>
      <c r="G175" s="237">
        <f t="shared" si="74"/>
        <v>0</v>
      </c>
      <c r="H175" s="237">
        <f t="shared" si="77"/>
        <v>0</v>
      </c>
      <c r="I175" s="341"/>
      <c r="J175" s="239"/>
      <c r="K175" s="239"/>
      <c r="L175" s="237">
        <f t="shared" si="75"/>
        <v>0</v>
      </c>
      <c r="M175" s="238"/>
      <c r="N175" s="387"/>
      <c r="O175" s="387"/>
      <c r="P175" s="387"/>
      <c r="Q175" s="387"/>
      <c r="R175" s="239"/>
      <c r="S175" s="387"/>
      <c r="T175" s="387"/>
      <c r="U175" s="430"/>
      <c r="V175" s="169" t="str">
        <f>'Основні дані'!$B$1</f>
        <v>ННІХТІ-М522.з</v>
      </c>
      <c r="W175" s="367"/>
    </row>
    <row r="176" spans="1:23" s="147" customFormat="1" ht="27" hidden="1">
      <c r="A176" s="281" t="s">
        <v>635</v>
      </c>
      <c r="B176" s="538"/>
      <c r="C176" s="531"/>
      <c r="D176" s="531"/>
      <c r="E176" s="531"/>
      <c r="F176" s="237">
        <f t="shared" si="76"/>
        <v>0</v>
      </c>
      <c r="G176" s="237">
        <f t="shared" si="74"/>
        <v>0</v>
      </c>
      <c r="H176" s="237">
        <f t="shared" si="77"/>
        <v>0</v>
      </c>
      <c r="I176" s="341"/>
      <c r="J176" s="239"/>
      <c r="K176" s="239"/>
      <c r="L176" s="237">
        <f t="shared" si="75"/>
        <v>0</v>
      </c>
      <c r="M176" s="238"/>
      <c r="N176" s="387"/>
      <c r="O176" s="387"/>
      <c r="P176" s="387"/>
      <c r="Q176" s="387"/>
      <c r="R176" s="239"/>
      <c r="S176" s="387"/>
      <c r="T176" s="387"/>
      <c r="U176" s="430"/>
      <c r="V176" s="169" t="str">
        <f>'Основні дані'!$B$1</f>
        <v>ННІХТІ-М522.з</v>
      </c>
      <c r="W176" s="367"/>
    </row>
    <row r="177" spans="1:23" s="147" customFormat="1" ht="27" hidden="1">
      <c r="A177" s="281" t="s">
        <v>636</v>
      </c>
      <c r="B177" s="541"/>
      <c r="C177" s="531"/>
      <c r="D177" s="531"/>
      <c r="E177" s="531"/>
      <c r="F177" s="237">
        <f t="shared" si="76"/>
        <v>0</v>
      </c>
      <c r="G177" s="237">
        <f t="shared" si="74"/>
        <v>0</v>
      </c>
      <c r="H177" s="237">
        <f t="shared" si="77"/>
        <v>0</v>
      </c>
      <c r="I177" s="341"/>
      <c r="J177" s="239"/>
      <c r="K177" s="239"/>
      <c r="L177" s="237">
        <f t="shared" si="75"/>
        <v>0</v>
      </c>
      <c r="M177" s="238"/>
      <c r="N177" s="387"/>
      <c r="O177" s="387"/>
      <c r="P177" s="387"/>
      <c r="Q177" s="387"/>
      <c r="R177" s="239"/>
      <c r="S177" s="387"/>
      <c r="T177" s="387"/>
      <c r="U177" s="430"/>
      <c r="V177" s="169" t="str">
        <f>'Основні дані'!$B$1</f>
        <v>ННІХТІ-М522.з</v>
      </c>
      <c r="W177" s="367"/>
    </row>
    <row r="178" spans="1:23" s="147" customFormat="1" ht="27" hidden="1">
      <c r="A178" s="281" t="s">
        <v>637</v>
      </c>
      <c r="B178" s="541"/>
      <c r="C178" s="531"/>
      <c r="D178" s="531"/>
      <c r="E178" s="531"/>
      <c r="F178" s="237">
        <f t="shared" si="76"/>
        <v>0</v>
      </c>
      <c r="G178" s="237">
        <f t="shared" si="74"/>
        <v>0</v>
      </c>
      <c r="H178" s="237">
        <f t="shared" si="77"/>
        <v>0</v>
      </c>
      <c r="I178" s="341"/>
      <c r="J178" s="239"/>
      <c r="K178" s="239"/>
      <c r="L178" s="237">
        <f t="shared" si="75"/>
        <v>0</v>
      </c>
      <c r="M178" s="238"/>
      <c r="N178" s="387"/>
      <c r="O178" s="387"/>
      <c r="P178" s="387"/>
      <c r="Q178" s="387"/>
      <c r="R178" s="239"/>
      <c r="S178" s="387"/>
      <c r="T178" s="387"/>
      <c r="U178" s="430"/>
      <c r="V178" s="169" t="str">
        <f>'Основні дані'!$B$1</f>
        <v>ННІХТІ-М522.з</v>
      </c>
      <c r="W178" s="367"/>
    </row>
    <row r="179" spans="1:23" s="147" customFormat="1" ht="27" hidden="1">
      <c r="A179" s="281" t="s">
        <v>638</v>
      </c>
      <c r="B179" s="538"/>
      <c r="C179" s="531"/>
      <c r="D179" s="531"/>
      <c r="E179" s="531"/>
      <c r="F179" s="237">
        <f t="shared" si="76"/>
        <v>0</v>
      </c>
      <c r="G179" s="237">
        <f t="shared" si="74"/>
        <v>0</v>
      </c>
      <c r="H179" s="237">
        <f t="shared" si="77"/>
        <v>0</v>
      </c>
      <c r="I179" s="341"/>
      <c r="J179" s="239"/>
      <c r="K179" s="239"/>
      <c r="L179" s="237">
        <f t="shared" si="75"/>
        <v>0</v>
      </c>
      <c r="M179" s="238"/>
      <c r="N179" s="387"/>
      <c r="O179" s="387"/>
      <c r="P179" s="387"/>
      <c r="Q179" s="387"/>
      <c r="R179" s="239"/>
      <c r="S179" s="387"/>
      <c r="T179" s="387"/>
      <c r="U179" s="430"/>
      <c r="V179" s="169" t="str">
        <f>'Основні дані'!$B$1</f>
        <v>ННІХТІ-М522.з</v>
      </c>
      <c r="W179" s="367"/>
    </row>
    <row r="180" spans="1:23" s="147" customFormat="1" ht="27" hidden="1">
      <c r="A180" s="281" t="s">
        <v>639</v>
      </c>
      <c r="B180" s="541"/>
      <c r="C180" s="531"/>
      <c r="D180" s="531"/>
      <c r="E180" s="531"/>
      <c r="F180" s="237">
        <f t="shared" si="76"/>
        <v>0</v>
      </c>
      <c r="G180" s="237">
        <f t="shared" si="74"/>
        <v>0</v>
      </c>
      <c r="H180" s="237">
        <f t="shared" si="77"/>
        <v>0</v>
      </c>
      <c r="I180" s="341"/>
      <c r="J180" s="239"/>
      <c r="K180" s="239"/>
      <c r="L180" s="237">
        <f t="shared" si="75"/>
        <v>0</v>
      </c>
      <c r="M180" s="238"/>
      <c r="N180" s="387"/>
      <c r="O180" s="387"/>
      <c r="P180" s="387"/>
      <c r="Q180" s="387"/>
      <c r="R180" s="239"/>
      <c r="S180" s="387"/>
      <c r="T180" s="387"/>
      <c r="U180" s="430"/>
      <c r="V180" s="169" t="str">
        <f>'Основні дані'!$B$1</f>
        <v>ННІХТІ-М522.з</v>
      </c>
      <c r="W180" s="367"/>
    </row>
    <row r="181" spans="1:23" s="147" customFormat="1" ht="27" hidden="1">
      <c r="A181" s="281" t="s">
        <v>640</v>
      </c>
      <c r="B181" s="541"/>
      <c r="C181" s="531"/>
      <c r="D181" s="531"/>
      <c r="E181" s="531"/>
      <c r="F181" s="237">
        <f t="shared" si="76"/>
        <v>0</v>
      </c>
      <c r="G181" s="237">
        <f t="shared" si="74"/>
        <v>0</v>
      </c>
      <c r="H181" s="237">
        <f t="shared" si="77"/>
        <v>0</v>
      </c>
      <c r="I181" s="531"/>
      <c r="J181" s="239"/>
      <c r="K181" s="239"/>
      <c r="L181" s="237">
        <f t="shared" si="75"/>
        <v>0</v>
      </c>
      <c r="M181" s="238"/>
      <c r="N181" s="531"/>
      <c r="O181" s="387"/>
      <c r="P181" s="387"/>
      <c r="Q181" s="387"/>
      <c r="R181" s="239"/>
      <c r="S181" s="387"/>
      <c r="T181" s="387"/>
      <c r="U181" s="430"/>
      <c r="V181" s="169" t="str">
        <f>'Основні дані'!$B$1</f>
        <v>ННІХТІ-М522.з</v>
      </c>
      <c r="W181" s="367"/>
    </row>
    <row r="182" spans="1:22" s="147" customFormat="1" ht="52.5" hidden="1">
      <c r="A182" s="441" t="s">
        <v>641</v>
      </c>
      <c r="B182" s="490" t="s">
        <v>642</v>
      </c>
      <c r="C182" s="449"/>
      <c r="D182" s="442"/>
      <c r="E182" s="442"/>
      <c r="F182" s="564" t="str">
        <f>IF(SUM(F183:F192)=F$39,F$39,"ПОМИЛКА")</f>
        <v>ПОМИЛКА</v>
      </c>
      <c r="G182" s="564" t="str">
        <f>IF(SUM(G183:G192)=G$39,G$39,"ПОМИЛКА")</f>
        <v>ПОМИЛКА</v>
      </c>
      <c r="H182" s="564" t="str">
        <f>IF(SUM(H183:H192)=H$39,H$39,"ПОМИЛКА")</f>
        <v>ПОМИЛКА</v>
      </c>
      <c r="I182" s="444">
        <f aca="true" t="shared" si="78" ref="I182:T182">SUM(I183:I192)</f>
        <v>0</v>
      </c>
      <c r="J182" s="445">
        <f t="shared" si="78"/>
        <v>0</v>
      </c>
      <c r="K182" s="445">
        <f t="shared" si="78"/>
        <v>0</v>
      </c>
      <c r="L182" s="443">
        <f t="shared" si="78"/>
        <v>0</v>
      </c>
      <c r="M182" s="446">
        <f t="shared" si="78"/>
        <v>0</v>
      </c>
      <c r="N182" s="447">
        <f t="shared" si="78"/>
        <v>0</v>
      </c>
      <c r="O182" s="447">
        <f t="shared" si="78"/>
        <v>0</v>
      </c>
      <c r="P182" s="447">
        <f t="shared" si="78"/>
        <v>0</v>
      </c>
      <c r="Q182" s="447">
        <f t="shared" si="78"/>
        <v>0</v>
      </c>
      <c r="R182" s="447">
        <f t="shared" si="78"/>
        <v>0</v>
      </c>
      <c r="S182" s="447">
        <f t="shared" si="78"/>
        <v>0</v>
      </c>
      <c r="T182" s="447">
        <f t="shared" si="78"/>
        <v>0</v>
      </c>
      <c r="U182" s="448"/>
      <c r="V182" s="169" t="str">
        <f>'Основні дані'!$B$1</f>
        <v>ННІХТІ-М522.з</v>
      </c>
    </row>
    <row r="183" spans="1:23" s="147" customFormat="1" ht="27" hidden="1">
      <c r="A183" s="281" t="s">
        <v>643</v>
      </c>
      <c r="B183" s="530"/>
      <c r="C183" s="531"/>
      <c r="D183" s="531"/>
      <c r="E183" s="531"/>
      <c r="F183" s="237">
        <f>N183+P183+R183+T183</f>
        <v>0</v>
      </c>
      <c r="G183" s="237">
        <f aca="true" t="shared" si="79" ref="G183:G192">F183*30</f>
        <v>0</v>
      </c>
      <c r="H183" s="237">
        <f>M183*3+O183*3+Q183*3+S183*3</f>
        <v>0</v>
      </c>
      <c r="I183" s="341"/>
      <c r="J183" s="239"/>
      <c r="K183" s="239"/>
      <c r="L183" s="237">
        <f aca="true" t="shared" si="80" ref="L183:L192">IF(H183=I183+J183+K183,G183-H183,"!ПОМИЛКА!")</f>
        <v>0</v>
      </c>
      <c r="M183" s="238"/>
      <c r="N183" s="387"/>
      <c r="O183" s="387"/>
      <c r="P183" s="387"/>
      <c r="Q183" s="387"/>
      <c r="R183" s="239"/>
      <c r="S183" s="387"/>
      <c r="T183" s="387"/>
      <c r="U183" s="535"/>
      <c r="V183" s="169" t="str">
        <f>'Основні дані'!$B$1</f>
        <v>ННІХТІ-М522.з</v>
      </c>
      <c r="W183" s="366"/>
    </row>
    <row r="184" spans="1:23" s="147" customFormat="1" ht="27" hidden="1">
      <c r="A184" s="281" t="s">
        <v>644</v>
      </c>
      <c r="B184" s="538"/>
      <c r="C184" s="531"/>
      <c r="D184" s="531"/>
      <c r="E184" s="531"/>
      <c r="F184" s="237">
        <f aca="true" t="shared" si="81" ref="F184:F192">N184+P184+R184+T184</f>
        <v>0</v>
      </c>
      <c r="G184" s="237">
        <f t="shared" si="79"/>
        <v>0</v>
      </c>
      <c r="H184" s="237">
        <f aca="true" t="shared" si="82" ref="H184:H192">M184*3+O184*3+Q184*3+S184*3</f>
        <v>0</v>
      </c>
      <c r="I184" s="341"/>
      <c r="J184" s="239"/>
      <c r="K184" s="239"/>
      <c r="L184" s="237">
        <f t="shared" si="80"/>
        <v>0</v>
      </c>
      <c r="M184" s="238"/>
      <c r="N184" s="387"/>
      <c r="O184" s="387"/>
      <c r="P184" s="387"/>
      <c r="Q184" s="387"/>
      <c r="R184" s="239"/>
      <c r="S184" s="387"/>
      <c r="T184" s="387"/>
      <c r="U184" s="542"/>
      <c r="V184" s="169" t="str">
        <f>'Основні дані'!$B$1</f>
        <v>ННІХТІ-М522.з</v>
      </c>
      <c r="W184" s="366"/>
    </row>
    <row r="185" spans="1:23" s="147" customFormat="1" ht="27" hidden="1">
      <c r="A185" s="281" t="s">
        <v>645</v>
      </c>
      <c r="B185" s="538"/>
      <c r="C185" s="539"/>
      <c r="D185" s="539"/>
      <c r="E185" s="540"/>
      <c r="F185" s="237">
        <f t="shared" si="81"/>
        <v>0</v>
      </c>
      <c r="G185" s="237">
        <f t="shared" si="79"/>
        <v>0</v>
      </c>
      <c r="H185" s="237">
        <f t="shared" si="82"/>
        <v>0</v>
      </c>
      <c r="I185" s="341"/>
      <c r="J185" s="239"/>
      <c r="K185" s="239"/>
      <c r="L185" s="237">
        <f t="shared" si="80"/>
        <v>0</v>
      </c>
      <c r="M185" s="238"/>
      <c r="N185" s="387"/>
      <c r="O185" s="387"/>
      <c r="P185" s="387"/>
      <c r="Q185" s="387"/>
      <c r="R185" s="239"/>
      <c r="S185" s="387"/>
      <c r="T185" s="387"/>
      <c r="U185" s="430"/>
      <c r="V185" s="169" t="str">
        <f>'Основні дані'!$B$1</f>
        <v>ННІХТІ-М522.з</v>
      </c>
      <c r="W185" s="366"/>
    </row>
    <row r="186" spans="1:23" s="147" customFormat="1" ht="27" hidden="1">
      <c r="A186" s="281" t="s">
        <v>646</v>
      </c>
      <c r="B186" s="538"/>
      <c r="C186" s="531"/>
      <c r="D186" s="531"/>
      <c r="E186" s="531"/>
      <c r="F186" s="237">
        <f t="shared" si="81"/>
        <v>0</v>
      </c>
      <c r="G186" s="237">
        <f t="shared" si="79"/>
        <v>0</v>
      </c>
      <c r="H186" s="237">
        <f t="shared" si="82"/>
        <v>0</v>
      </c>
      <c r="I186" s="341"/>
      <c r="J186" s="239"/>
      <c r="K186" s="239"/>
      <c r="L186" s="237">
        <f t="shared" si="80"/>
        <v>0</v>
      </c>
      <c r="M186" s="238"/>
      <c r="N186" s="387"/>
      <c r="O186" s="387"/>
      <c r="P186" s="387"/>
      <c r="Q186" s="387"/>
      <c r="R186" s="239"/>
      <c r="S186" s="387"/>
      <c r="T186" s="387"/>
      <c r="U186" s="430"/>
      <c r="V186" s="169" t="str">
        <f>'Основні дані'!$B$1</f>
        <v>ННІХТІ-М522.з</v>
      </c>
      <c r="W186" s="367"/>
    </row>
    <row r="187" spans="1:23" s="147" customFormat="1" ht="27" hidden="1">
      <c r="A187" s="281" t="s">
        <v>647</v>
      </c>
      <c r="B187" s="538"/>
      <c r="C187" s="531"/>
      <c r="D187" s="531"/>
      <c r="E187" s="531"/>
      <c r="F187" s="237">
        <f t="shared" si="81"/>
        <v>0</v>
      </c>
      <c r="G187" s="237">
        <f t="shared" si="79"/>
        <v>0</v>
      </c>
      <c r="H187" s="237">
        <f t="shared" si="82"/>
        <v>0</v>
      </c>
      <c r="I187" s="341"/>
      <c r="J187" s="239"/>
      <c r="K187" s="239"/>
      <c r="L187" s="237">
        <f t="shared" si="80"/>
        <v>0</v>
      </c>
      <c r="M187" s="238"/>
      <c r="N187" s="387"/>
      <c r="O187" s="387"/>
      <c r="P187" s="387"/>
      <c r="Q187" s="387"/>
      <c r="R187" s="239"/>
      <c r="S187" s="387"/>
      <c r="T187" s="387"/>
      <c r="U187" s="430"/>
      <c r="V187" s="169" t="str">
        <f>'Основні дані'!$B$1</f>
        <v>ННІХТІ-М522.з</v>
      </c>
      <c r="W187" s="367"/>
    </row>
    <row r="188" spans="1:23" s="147" customFormat="1" ht="27" hidden="1">
      <c r="A188" s="281" t="s">
        <v>648</v>
      </c>
      <c r="B188" s="541"/>
      <c r="C188" s="531"/>
      <c r="D188" s="531"/>
      <c r="E188" s="531"/>
      <c r="F188" s="237">
        <f t="shared" si="81"/>
        <v>0</v>
      </c>
      <c r="G188" s="237">
        <f t="shared" si="79"/>
        <v>0</v>
      </c>
      <c r="H188" s="237">
        <f t="shared" si="82"/>
        <v>0</v>
      </c>
      <c r="I188" s="341"/>
      <c r="J188" s="239"/>
      <c r="K188" s="239"/>
      <c r="L188" s="237">
        <f t="shared" si="80"/>
        <v>0</v>
      </c>
      <c r="M188" s="238"/>
      <c r="N188" s="387"/>
      <c r="O188" s="387"/>
      <c r="P188" s="387"/>
      <c r="Q188" s="387"/>
      <c r="R188" s="239"/>
      <c r="S188" s="387"/>
      <c r="T188" s="387"/>
      <c r="U188" s="430"/>
      <c r="V188" s="169" t="str">
        <f>'Основні дані'!$B$1</f>
        <v>ННІХТІ-М522.з</v>
      </c>
      <c r="W188" s="367"/>
    </row>
    <row r="189" spans="1:23" s="147" customFormat="1" ht="27" hidden="1">
      <c r="A189" s="281" t="s">
        <v>649</v>
      </c>
      <c r="B189" s="541"/>
      <c r="C189" s="531"/>
      <c r="D189" s="531"/>
      <c r="E189" s="531"/>
      <c r="F189" s="237">
        <f t="shared" si="81"/>
        <v>0</v>
      </c>
      <c r="G189" s="237">
        <f t="shared" si="79"/>
        <v>0</v>
      </c>
      <c r="H189" s="237">
        <f t="shared" si="82"/>
        <v>0</v>
      </c>
      <c r="I189" s="341"/>
      <c r="J189" s="239"/>
      <c r="K189" s="239"/>
      <c r="L189" s="237">
        <f t="shared" si="80"/>
        <v>0</v>
      </c>
      <c r="M189" s="238"/>
      <c r="N189" s="387"/>
      <c r="O189" s="387"/>
      <c r="P189" s="387"/>
      <c r="Q189" s="387"/>
      <c r="R189" s="239"/>
      <c r="S189" s="387"/>
      <c r="T189" s="387"/>
      <c r="U189" s="430"/>
      <c r="V189" s="169" t="str">
        <f>'Основні дані'!$B$1</f>
        <v>ННІХТІ-М522.з</v>
      </c>
      <c r="W189" s="367"/>
    </row>
    <row r="190" spans="1:23" s="147" customFormat="1" ht="27" hidden="1">
      <c r="A190" s="281" t="s">
        <v>650</v>
      </c>
      <c r="B190" s="538"/>
      <c r="C190" s="531"/>
      <c r="D190" s="531"/>
      <c r="E190" s="531"/>
      <c r="F190" s="237">
        <f t="shared" si="81"/>
        <v>0</v>
      </c>
      <c r="G190" s="237">
        <f t="shared" si="79"/>
        <v>0</v>
      </c>
      <c r="H190" s="237">
        <f t="shared" si="82"/>
        <v>0</v>
      </c>
      <c r="I190" s="341"/>
      <c r="J190" s="239"/>
      <c r="K190" s="239"/>
      <c r="L190" s="237">
        <f t="shared" si="80"/>
        <v>0</v>
      </c>
      <c r="M190" s="238"/>
      <c r="N190" s="387"/>
      <c r="O190" s="387"/>
      <c r="P190" s="387"/>
      <c r="Q190" s="387"/>
      <c r="R190" s="239"/>
      <c r="S190" s="387"/>
      <c r="T190" s="387"/>
      <c r="U190" s="430"/>
      <c r="V190" s="169" t="str">
        <f>'Основні дані'!$B$1</f>
        <v>ННІХТІ-М522.з</v>
      </c>
      <c r="W190" s="367"/>
    </row>
    <row r="191" spans="1:23" s="147" customFormat="1" ht="27" hidden="1">
      <c r="A191" s="281" t="s">
        <v>651</v>
      </c>
      <c r="B191" s="541"/>
      <c r="C191" s="531"/>
      <c r="D191" s="531"/>
      <c r="E191" s="531"/>
      <c r="F191" s="237">
        <f t="shared" si="81"/>
        <v>0</v>
      </c>
      <c r="G191" s="237">
        <f t="shared" si="79"/>
        <v>0</v>
      </c>
      <c r="H191" s="237">
        <f t="shared" si="82"/>
        <v>0</v>
      </c>
      <c r="I191" s="341"/>
      <c r="J191" s="239"/>
      <c r="K191" s="239"/>
      <c r="L191" s="237">
        <f t="shared" si="80"/>
        <v>0</v>
      </c>
      <c r="M191" s="238"/>
      <c r="N191" s="387"/>
      <c r="O191" s="387"/>
      <c r="P191" s="387"/>
      <c r="Q191" s="387"/>
      <c r="R191" s="239"/>
      <c r="S191" s="387"/>
      <c r="T191" s="387"/>
      <c r="U191" s="430"/>
      <c r="V191" s="169" t="str">
        <f>'Основні дані'!$B$1</f>
        <v>ННІХТІ-М522.з</v>
      </c>
      <c r="W191" s="367"/>
    </row>
    <row r="192" spans="1:23" s="147" customFormat="1" ht="27" hidden="1">
      <c r="A192" s="281" t="s">
        <v>652</v>
      </c>
      <c r="B192" s="541"/>
      <c r="C192" s="531"/>
      <c r="D192" s="531"/>
      <c r="E192" s="531"/>
      <c r="F192" s="237">
        <f t="shared" si="81"/>
        <v>0</v>
      </c>
      <c r="G192" s="237">
        <f t="shared" si="79"/>
        <v>0</v>
      </c>
      <c r="H192" s="237">
        <f t="shared" si="82"/>
        <v>0</v>
      </c>
      <c r="I192" s="531"/>
      <c r="J192" s="239"/>
      <c r="K192" s="239"/>
      <c r="L192" s="237">
        <f t="shared" si="80"/>
        <v>0</v>
      </c>
      <c r="M192" s="238"/>
      <c r="N192" s="531"/>
      <c r="O192" s="387"/>
      <c r="P192" s="387"/>
      <c r="Q192" s="387"/>
      <c r="R192" s="239"/>
      <c r="S192" s="387"/>
      <c r="T192" s="387"/>
      <c r="U192" s="430"/>
      <c r="V192" s="169" t="str">
        <f>'Основні дані'!$B$1</f>
        <v>ННІХТІ-М522.з</v>
      </c>
      <c r="W192" s="367"/>
    </row>
    <row r="193" spans="1:22" s="147" customFormat="1" ht="52.5" hidden="1">
      <c r="A193" s="441" t="s">
        <v>653</v>
      </c>
      <c r="B193" s="490" t="s">
        <v>654</v>
      </c>
      <c r="C193" s="449"/>
      <c r="D193" s="442"/>
      <c r="E193" s="442"/>
      <c r="F193" s="564" t="str">
        <f>IF(SUM(F194:F203)=F$39,F$39,"ПОМИЛКА")</f>
        <v>ПОМИЛКА</v>
      </c>
      <c r="G193" s="564" t="str">
        <f>IF(SUM(G194:G203)=G$39,G$39,"ПОМИЛКА")</f>
        <v>ПОМИЛКА</v>
      </c>
      <c r="H193" s="564" t="str">
        <f>IF(SUM(H194:H203)=H$39,H$39,"ПОМИЛКА")</f>
        <v>ПОМИЛКА</v>
      </c>
      <c r="I193" s="444">
        <f aca="true" t="shared" si="83" ref="I193:T193">SUM(I194:I203)</f>
        <v>0</v>
      </c>
      <c r="J193" s="445">
        <f t="shared" si="83"/>
        <v>0</v>
      </c>
      <c r="K193" s="445">
        <f t="shared" si="83"/>
        <v>0</v>
      </c>
      <c r="L193" s="443">
        <f t="shared" si="83"/>
        <v>0</v>
      </c>
      <c r="M193" s="446">
        <f t="shared" si="83"/>
        <v>0</v>
      </c>
      <c r="N193" s="447">
        <f t="shared" si="83"/>
        <v>0</v>
      </c>
      <c r="O193" s="447">
        <f t="shared" si="83"/>
        <v>0</v>
      </c>
      <c r="P193" s="447">
        <f t="shared" si="83"/>
        <v>0</v>
      </c>
      <c r="Q193" s="447">
        <f t="shared" si="83"/>
        <v>0</v>
      </c>
      <c r="R193" s="447">
        <f t="shared" si="83"/>
        <v>0</v>
      </c>
      <c r="S193" s="447">
        <f t="shared" si="83"/>
        <v>0</v>
      </c>
      <c r="T193" s="447">
        <f t="shared" si="83"/>
        <v>0</v>
      </c>
      <c r="U193" s="448"/>
      <c r="V193" s="169" t="str">
        <f>'Основні дані'!$B$1</f>
        <v>ННІХТІ-М522.з</v>
      </c>
    </row>
    <row r="194" spans="1:23" s="147" customFormat="1" ht="27" hidden="1">
      <c r="A194" s="281" t="s">
        <v>655</v>
      </c>
      <c r="B194" s="530"/>
      <c r="C194" s="531"/>
      <c r="D194" s="531"/>
      <c r="E194" s="531"/>
      <c r="F194" s="237">
        <f>N194+P194+R194+T194</f>
        <v>0</v>
      </c>
      <c r="G194" s="237">
        <f aca="true" t="shared" si="84" ref="G194:G203">F194*30</f>
        <v>0</v>
      </c>
      <c r="H194" s="237">
        <f>M194*3+O194*3+Q194*3+S194*3</f>
        <v>0</v>
      </c>
      <c r="I194" s="341"/>
      <c r="J194" s="239"/>
      <c r="K194" s="239"/>
      <c r="L194" s="237">
        <f aca="true" t="shared" si="85" ref="L194:L203">IF(H194=I194+J194+K194,G194-H194,"!ПОМИЛКА!")</f>
        <v>0</v>
      </c>
      <c r="M194" s="238"/>
      <c r="N194" s="387"/>
      <c r="O194" s="387"/>
      <c r="P194" s="387"/>
      <c r="Q194" s="387"/>
      <c r="R194" s="239"/>
      <c r="S194" s="387"/>
      <c r="T194" s="387"/>
      <c r="U194" s="535"/>
      <c r="V194" s="169" t="str">
        <f>'Основні дані'!$B$1</f>
        <v>ННІХТІ-М522.з</v>
      </c>
      <c r="W194" s="366"/>
    </row>
    <row r="195" spans="1:23" s="147" customFormat="1" ht="27" hidden="1">
      <c r="A195" s="281" t="s">
        <v>656</v>
      </c>
      <c r="B195" s="538"/>
      <c r="C195" s="531"/>
      <c r="D195" s="531"/>
      <c r="E195" s="531"/>
      <c r="F195" s="237">
        <f aca="true" t="shared" si="86" ref="F195:F203">N195+P195+R195+T195</f>
        <v>0</v>
      </c>
      <c r="G195" s="237">
        <f t="shared" si="84"/>
        <v>0</v>
      </c>
      <c r="H195" s="237">
        <f aca="true" t="shared" si="87" ref="H195:H202">M195*3+O195*3+Q195*3+S195*3</f>
        <v>0</v>
      </c>
      <c r="I195" s="341"/>
      <c r="J195" s="239"/>
      <c r="K195" s="239"/>
      <c r="L195" s="237">
        <f t="shared" si="85"/>
        <v>0</v>
      </c>
      <c r="M195" s="238"/>
      <c r="N195" s="387"/>
      <c r="O195" s="387"/>
      <c r="P195" s="387"/>
      <c r="Q195" s="387"/>
      <c r="R195" s="239"/>
      <c r="S195" s="387"/>
      <c r="T195" s="387"/>
      <c r="U195" s="542"/>
      <c r="V195" s="169" t="str">
        <f>'Основні дані'!$B$1</f>
        <v>ННІХТІ-М522.з</v>
      </c>
      <c r="W195" s="366"/>
    </row>
    <row r="196" spans="1:23" s="147" customFormat="1" ht="27" hidden="1">
      <c r="A196" s="281" t="s">
        <v>657</v>
      </c>
      <c r="B196" s="538"/>
      <c r="C196" s="539"/>
      <c r="D196" s="539"/>
      <c r="E196" s="540"/>
      <c r="F196" s="237">
        <f t="shared" si="86"/>
        <v>0</v>
      </c>
      <c r="G196" s="237">
        <f t="shared" si="84"/>
        <v>0</v>
      </c>
      <c r="H196" s="237">
        <f t="shared" si="87"/>
        <v>0</v>
      </c>
      <c r="I196" s="341"/>
      <c r="J196" s="239"/>
      <c r="K196" s="239"/>
      <c r="L196" s="237">
        <f t="shared" si="85"/>
        <v>0</v>
      </c>
      <c r="M196" s="238"/>
      <c r="N196" s="387"/>
      <c r="O196" s="387"/>
      <c r="P196" s="387"/>
      <c r="Q196" s="387"/>
      <c r="R196" s="239"/>
      <c r="S196" s="387"/>
      <c r="T196" s="387"/>
      <c r="U196" s="430"/>
      <c r="V196" s="169" t="str">
        <f>'Основні дані'!$B$1</f>
        <v>ННІХТІ-М522.з</v>
      </c>
      <c r="W196" s="366"/>
    </row>
    <row r="197" spans="1:23" s="147" customFormat="1" ht="27" hidden="1">
      <c r="A197" s="281" t="s">
        <v>658</v>
      </c>
      <c r="B197" s="538"/>
      <c r="C197" s="531"/>
      <c r="D197" s="531"/>
      <c r="E197" s="531"/>
      <c r="F197" s="237">
        <f t="shared" si="86"/>
        <v>0</v>
      </c>
      <c r="G197" s="237">
        <f t="shared" si="84"/>
        <v>0</v>
      </c>
      <c r="H197" s="237">
        <f t="shared" si="87"/>
        <v>0</v>
      </c>
      <c r="I197" s="341"/>
      <c r="J197" s="239"/>
      <c r="K197" s="239"/>
      <c r="L197" s="237">
        <f t="shared" si="85"/>
        <v>0</v>
      </c>
      <c r="M197" s="238"/>
      <c r="N197" s="387"/>
      <c r="O197" s="387"/>
      <c r="P197" s="387"/>
      <c r="Q197" s="387"/>
      <c r="R197" s="239"/>
      <c r="S197" s="387"/>
      <c r="T197" s="387"/>
      <c r="U197" s="430"/>
      <c r="V197" s="169" t="str">
        <f>'Основні дані'!$B$1</f>
        <v>ННІХТІ-М522.з</v>
      </c>
      <c r="W197" s="367"/>
    </row>
    <row r="198" spans="1:23" s="147" customFormat="1" ht="27" hidden="1">
      <c r="A198" s="281" t="s">
        <v>659</v>
      </c>
      <c r="B198" s="538"/>
      <c r="C198" s="531"/>
      <c r="D198" s="531"/>
      <c r="E198" s="531"/>
      <c r="F198" s="237">
        <f t="shared" si="86"/>
        <v>0</v>
      </c>
      <c r="G198" s="237">
        <f t="shared" si="84"/>
        <v>0</v>
      </c>
      <c r="H198" s="237">
        <f t="shared" si="87"/>
        <v>0</v>
      </c>
      <c r="I198" s="341"/>
      <c r="J198" s="239"/>
      <c r="K198" s="239"/>
      <c r="L198" s="237">
        <f t="shared" si="85"/>
        <v>0</v>
      </c>
      <c r="M198" s="238"/>
      <c r="N198" s="387"/>
      <c r="O198" s="387"/>
      <c r="P198" s="387"/>
      <c r="Q198" s="387"/>
      <c r="R198" s="239"/>
      <c r="S198" s="387"/>
      <c r="T198" s="387"/>
      <c r="U198" s="430"/>
      <c r="V198" s="169" t="str">
        <f>'Основні дані'!$B$1</f>
        <v>ННІХТІ-М522.з</v>
      </c>
      <c r="W198" s="367"/>
    </row>
    <row r="199" spans="1:23" s="147" customFormat="1" ht="27" hidden="1">
      <c r="A199" s="281" t="s">
        <v>660</v>
      </c>
      <c r="B199" s="541"/>
      <c r="C199" s="531"/>
      <c r="D199" s="531"/>
      <c r="E199" s="531"/>
      <c r="F199" s="237">
        <f t="shared" si="86"/>
        <v>0</v>
      </c>
      <c r="G199" s="237">
        <f t="shared" si="84"/>
        <v>0</v>
      </c>
      <c r="H199" s="237">
        <f t="shared" si="87"/>
        <v>0</v>
      </c>
      <c r="I199" s="341"/>
      <c r="J199" s="239"/>
      <c r="K199" s="239"/>
      <c r="L199" s="237">
        <f t="shared" si="85"/>
        <v>0</v>
      </c>
      <c r="M199" s="238"/>
      <c r="N199" s="387"/>
      <c r="O199" s="387"/>
      <c r="P199" s="387"/>
      <c r="Q199" s="387"/>
      <c r="R199" s="239"/>
      <c r="S199" s="387"/>
      <c r="T199" s="387"/>
      <c r="U199" s="430"/>
      <c r="V199" s="169" t="str">
        <f>'Основні дані'!$B$1</f>
        <v>ННІХТІ-М522.з</v>
      </c>
      <c r="W199" s="367"/>
    </row>
    <row r="200" spans="1:23" s="147" customFormat="1" ht="27" hidden="1">
      <c r="A200" s="281" t="s">
        <v>661</v>
      </c>
      <c r="B200" s="541"/>
      <c r="C200" s="531"/>
      <c r="D200" s="531"/>
      <c r="E200" s="531"/>
      <c r="F200" s="237">
        <f t="shared" si="86"/>
        <v>0</v>
      </c>
      <c r="G200" s="237">
        <f t="shared" si="84"/>
        <v>0</v>
      </c>
      <c r="H200" s="237">
        <f t="shared" si="87"/>
        <v>0</v>
      </c>
      <c r="I200" s="341"/>
      <c r="J200" s="239"/>
      <c r="K200" s="239"/>
      <c r="L200" s="237">
        <f t="shared" si="85"/>
        <v>0</v>
      </c>
      <c r="M200" s="238"/>
      <c r="N200" s="387"/>
      <c r="O200" s="387"/>
      <c r="P200" s="387"/>
      <c r="Q200" s="387"/>
      <c r="R200" s="239"/>
      <c r="S200" s="387"/>
      <c r="T200" s="387"/>
      <c r="U200" s="430"/>
      <c r="V200" s="169" t="str">
        <f>'Основні дані'!$B$1</f>
        <v>ННІХТІ-М522.з</v>
      </c>
      <c r="W200" s="367"/>
    </row>
    <row r="201" spans="1:23" s="147" customFormat="1" ht="27" hidden="1">
      <c r="A201" s="281" t="s">
        <v>662</v>
      </c>
      <c r="B201" s="538"/>
      <c r="C201" s="531"/>
      <c r="D201" s="531"/>
      <c r="E201" s="531"/>
      <c r="F201" s="237">
        <f t="shared" si="86"/>
        <v>0</v>
      </c>
      <c r="G201" s="237">
        <f t="shared" si="84"/>
        <v>0</v>
      </c>
      <c r="H201" s="237">
        <f t="shared" si="87"/>
        <v>0</v>
      </c>
      <c r="I201" s="341"/>
      <c r="J201" s="239"/>
      <c r="K201" s="239"/>
      <c r="L201" s="237">
        <f t="shared" si="85"/>
        <v>0</v>
      </c>
      <c r="M201" s="238"/>
      <c r="N201" s="387"/>
      <c r="O201" s="387"/>
      <c r="P201" s="387"/>
      <c r="Q201" s="387"/>
      <c r="R201" s="239"/>
      <c r="S201" s="387"/>
      <c r="T201" s="387"/>
      <c r="U201" s="430"/>
      <c r="V201" s="169" t="str">
        <f>'Основні дані'!$B$1</f>
        <v>ННІХТІ-М522.з</v>
      </c>
      <c r="W201" s="367"/>
    </row>
    <row r="202" spans="1:23" s="147" customFormat="1" ht="27" hidden="1">
      <c r="A202" s="281" t="s">
        <v>663</v>
      </c>
      <c r="B202" s="541"/>
      <c r="C202" s="531"/>
      <c r="D202" s="531"/>
      <c r="E202" s="531"/>
      <c r="F202" s="237">
        <f t="shared" si="86"/>
        <v>0</v>
      </c>
      <c r="G202" s="237">
        <f t="shared" si="84"/>
        <v>0</v>
      </c>
      <c r="H202" s="237">
        <f t="shared" si="87"/>
        <v>0</v>
      </c>
      <c r="I202" s="341"/>
      <c r="J202" s="239"/>
      <c r="K202" s="239"/>
      <c r="L202" s="237">
        <f t="shared" si="85"/>
        <v>0</v>
      </c>
      <c r="M202" s="238"/>
      <c r="N202" s="387"/>
      <c r="O202" s="387"/>
      <c r="P202" s="387"/>
      <c r="Q202" s="387"/>
      <c r="R202" s="239"/>
      <c r="S202" s="387"/>
      <c r="T202" s="387"/>
      <c r="U202" s="430"/>
      <c r="V202" s="169" t="str">
        <f>'Основні дані'!$B$1</f>
        <v>ННІХТІ-М522.з</v>
      </c>
      <c r="W202" s="367"/>
    </row>
    <row r="203" spans="1:23" s="147" customFormat="1" ht="27" hidden="1">
      <c r="A203" s="281" t="s">
        <v>664</v>
      </c>
      <c r="B203" s="541"/>
      <c r="C203" s="531"/>
      <c r="D203" s="531"/>
      <c r="E203" s="531"/>
      <c r="F203" s="237">
        <f t="shared" si="86"/>
        <v>0</v>
      </c>
      <c r="G203" s="237">
        <f t="shared" si="84"/>
        <v>0</v>
      </c>
      <c r="H203" s="237">
        <f>M203*3+O203*3+Q203*3+S203*3</f>
        <v>0</v>
      </c>
      <c r="I203" s="531"/>
      <c r="J203" s="239"/>
      <c r="K203" s="239"/>
      <c r="L203" s="237">
        <f t="shared" si="85"/>
        <v>0</v>
      </c>
      <c r="M203" s="238"/>
      <c r="N203" s="531"/>
      <c r="O203" s="387"/>
      <c r="P203" s="387"/>
      <c r="Q203" s="387"/>
      <c r="R203" s="239"/>
      <c r="S203" s="387"/>
      <c r="T203" s="387"/>
      <c r="U203" s="430"/>
      <c r="V203" s="169" t="str">
        <f>'Основні дані'!$B$1</f>
        <v>ННІХТІ-М522.з</v>
      </c>
      <c r="W203" s="367"/>
    </row>
    <row r="204" spans="1:22" s="147" customFormat="1" ht="52.5" hidden="1">
      <c r="A204" s="441" t="s">
        <v>665</v>
      </c>
      <c r="B204" s="490" t="s">
        <v>666</v>
      </c>
      <c r="C204" s="449"/>
      <c r="D204" s="442"/>
      <c r="E204" s="442"/>
      <c r="F204" s="564" t="str">
        <f>IF(SUM(F205:F214)=F$39,F$39,"ПОМИЛКА")</f>
        <v>ПОМИЛКА</v>
      </c>
      <c r="G204" s="564" t="str">
        <f>IF(SUM(G205:G214)=G$39,G$39,"ПОМИЛКА")</f>
        <v>ПОМИЛКА</v>
      </c>
      <c r="H204" s="564" t="str">
        <f>IF(SUM(H205:H214)=H$39,H$39,"ПОМИЛКА")</f>
        <v>ПОМИЛКА</v>
      </c>
      <c r="I204" s="444">
        <f aca="true" t="shared" si="88" ref="I204:T204">SUM(I205:I214)</f>
        <v>0</v>
      </c>
      <c r="J204" s="445">
        <f t="shared" si="88"/>
        <v>0</v>
      </c>
      <c r="K204" s="445">
        <f t="shared" si="88"/>
        <v>0</v>
      </c>
      <c r="L204" s="443">
        <f t="shared" si="88"/>
        <v>0</v>
      </c>
      <c r="M204" s="446">
        <f t="shared" si="88"/>
        <v>0</v>
      </c>
      <c r="N204" s="447">
        <f t="shared" si="88"/>
        <v>0</v>
      </c>
      <c r="O204" s="447">
        <f t="shared" si="88"/>
        <v>0</v>
      </c>
      <c r="P204" s="447">
        <f t="shared" si="88"/>
        <v>0</v>
      </c>
      <c r="Q204" s="447">
        <f t="shared" si="88"/>
        <v>0</v>
      </c>
      <c r="R204" s="447">
        <f t="shared" si="88"/>
        <v>0</v>
      </c>
      <c r="S204" s="447">
        <f t="shared" si="88"/>
        <v>0</v>
      </c>
      <c r="T204" s="447">
        <f t="shared" si="88"/>
        <v>0</v>
      </c>
      <c r="U204" s="448"/>
      <c r="V204" s="169" t="str">
        <f>'Основні дані'!$B$1</f>
        <v>ННІХТІ-М522.з</v>
      </c>
    </row>
    <row r="205" spans="1:23" s="147" customFormat="1" ht="27" hidden="1">
      <c r="A205" s="281" t="s">
        <v>667</v>
      </c>
      <c r="B205" s="530"/>
      <c r="C205" s="531"/>
      <c r="D205" s="531"/>
      <c r="E205" s="531"/>
      <c r="F205" s="237">
        <f>N205+P205+R205+T205</f>
        <v>0</v>
      </c>
      <c r="G205" s="237">
        <f>F205*30</f>
        <v>0</v>
      </c>
      <c r="H205" s="237">
        <f>M205*3+O205*3+Q205*3+S205*3</f>
        <v>0</v>
      </c>
      <c r="I205" s="341"/>
      <c r="J205" s="239"/>
      <c r="K205" s="239"/>
      <c r="L205" s="237">
        <f aca="true" t="shared" si="89" ref="L205:L214">IF(H205=I205+J205+K205,G205-H205,"!ПОМИЛКА!")</f>
        <v>0</v>
      </c>
      <c r="M205" s="238"/>
      <c r="N205" s="387"/>
      <c r="O205" s="387"/>
      <c r="P205" s="387"/>
      <c r="Q205" s="387"/>
      <c r="R205" s="239"/>
      <c r="S205" s="387"/>
      <c r="T205" s="387"/>
      <c r="U205" s="535"/>
      <c r="V205" s="169" t="str">
        <f>'Основні дані'!$B$1</f>
        <v>ННІХТІ-М522.з</v>
      </c>
      <c r="W205" s="366"/>
    </row>
    <row r="206" spans="1:23" s="147" customFormat="1" ht="27" hidden="1">
      <c r="A206" s="281" t="s">
        <v>668</v>
      </c>
      <c r="B206" s="538"/>
      <c r="C206" s="531"/>
      <c r="D206" s="531"/>
      <c r="E206" s="531"/>
      <c r="F206" s="237">
        <f>N206+P206+R206+T206</f>
        <v>0</v>
      </c>
      <c r="G206" s="237">
        <f>F206*30</f>
        <v>0</v>
      </c>
      <c r="H206" s="237">
        <f aca="true" t="shared" si="90" ref="H206:H215">M206*3+O206*3+Q206*3+S206*3</f>
        <v>0</v>
      </c>
      <c r="I206" s="341"/>
      <c r="J206" s="239"/>
      <c r="K206" s="239"/>
      <c r="L206" s="237">
        <f t="shared" si="89"/>
        <v>0</v>
      </c>
      <c r="M206" s="238"/>
      <c r="N206" s="387"/>
      <c r="O206" s="387"/>
      <c r="P206" s="387"/>
      <c r="Q206" s="387"/>
      <c r="R206" s="239"/>
      <c r="S206" s="387"/>
      <c r="T206" s="387"/>
      <c r="U206" s="542"/>
      <c r="V206" s="169" t="str">
        <f>'Основні дані'!$B$1</f>
        <v>ННІХТІ-М522.з</v>
      </c>
      <c r="W206" s="366"/>
    </row>
    <row r="207" spans="1:23" s="147" customFormat="1" ht="27" hidden="1">
      <c r="A207" s="281" t="s">
        <v>669</v>
      </c>
      <c r="B207" s="538"/>
      <c r="C207" s="539"/>
      <c r="D207" s="539"/>
      <c r="E207" s="540"/>
      <c r="F207" s="237">
        <f aca="true" t="shared" si="91" ref="F207:F214">N207+P207+R207+T207</f>
        <v>0</v>
      </c>
      <c r="G207" s="237">
        <f aca="true" t="shared" si="92" ref="G207:G214">F207*30</f>
        <v>0</v>
      </c>
      <c r="H207" s="237">
        <f t="shared" si="90"/>
        <v>0</v>
      </c>
      <c r="I207" s="341"/>
      <c r="J207" s="239"/>
      <c r="K207" s="239"/>
      <c r="L207" s="237">
        <f t="shared" si="89"/>
        <v>0</v>
      </c>
      <c r="M207" s="238"/>
      <c r="N207" s="387"/>
      <c r="O207" s="387"/>
      <c r="P207" s="387"/>
      <c r="Q207" s="387"/>
      <c r="R207" s="239"/>
      <c r="S207" s="387"/>
      <c r="T207" s="387"/>
      <c r="U207" s="430"/>
      <c r="V207" s="169" t="str">
        <f>'Основні дані'!$B$1</f>
        <v>ННІХТІ-М522.з</v>
      </c>
      <c r="W207" s="366"/>
    </row>
    <row r="208" spans="1:23" s="147" customFormat="1" ht="27" hidden="1">
      <c r="A208" s="281" t="s">
        <v>670</v>
      </c>
      <c r="B208" s="538"/>
      <c r="C208" s="531"/>
      <c r="D208" s="531"/>
      <c r="E208" s="531"/>
      <c r="F208" s="237">
        <f t="shared" si="91"/>
        <v>0</v>
      </c>
      <c r="G208" s="237">
        <f t="shared" si="92"/>
        <v>0</v>
      </c>
      <c r="H208" s="237">
        <f t="shared" si="90"/>
        <v>0</v>
      </c>
      <c r="I208" s="341"/>
      <c r="J208" s="239"/>
      <c r="K208" s="239"/>
      <c r="L208" s="237">
        <f t="shared" si="89"/>
        <v>0</v>
      </c>
      <c r="M208" s="238"/>
      <c r="N208" s="387"/>
      <c r="O208" s="387"/>
      <c r="P208" s="387"/>
      <c r="Q208" s="387"/>
      <c r="R208" s="239"/>
      <c r="S208" s="387"/>
      <c r="T208" s="387"/>
      <c r="U208" s="430"/>
      <c r="V208" s="169" t="str">
        <f>'Основні дані'!$B$1</f>
        <v>ННІХТІ-М522.з</v>
      </c>
      <c r="W208" s="367"/>
    </row>
    <row r="209" spans="1:23" s="147" customFormat="1" ht="27" hidden="1">
      <c r="A209" s="281" t="s">
        <v>671</v>
      </c>
      <c r="B209" s="538"/>
      <c r="C209" s="531"/>
      <c r="D209" s="531"/>
      <c r="E209" s="531"/>
      <c r="F209" s="237">
        <f t="shared" si="91"/>
        <v>0</v>
      </c>
      <c r="G209" s="237">
        <f t="shared" si="92"/>
        <v>0</v>
      </c>
      <c r="H209" s="237">
        <f t="shared" si="90"/>
        <v>0</v>
      </c>
      <c r="I209" s="341"/>
      <c r="J209" s="239"/>
      <c r="K209" s="239"/>
      <c r="L209" s="237">
        <f t="shared" si="89"/>
        <v>0</v>
      </c>
      <c r="M209" s="238"/>
      <c r="N209" s="387"/>
      <c r="O209" s="387"/>
      <c r="P209" s="387"/>
      <c r="Q209" s="387"/>
      <c r="R209" s="239"/>
      <c r="S209" s="387"/>
      <c r="T209" s="387"/>
      <c r="U209" s="430"/>
      <c r="V209" s="169" t="str">
        <f>'Основні дані'!$B$1</f>
        <v>ННІХТІ-М522.з</v>
      </c>
      <c r="W209" s="367"/>
    </row>
    <row r="210" spans="1:23" s="147" customFormat="1" ht="27" hidden="1">
      <c r="A210" s="281" t="s">
        <v>672</v>
      </c>
      <c r="B210" s="541"/>
      <c r="C210" s="531"/>
      <c r="D210" s="531"/>
      <c r="E210" s="531"/>
      <c r="F210" s="237">
        <f t="shared" si="91"/>
        <v>0</v>
      </c>
      <c r="G210" s="237">
        <f t="shared" si="92"/>
        <v>0</v>
      </c>
      <c r="H210" s="237">
        <f t="shared" si="90"/>
        <v>0</v>
      </c>
      <c r="I210" s="341"/>
      <c r="J210" s="239"/>
      <c r="K210" s="239"/>
      <c r="L210" s="237">
        <f t="shared" si="89"/>
        <v>0</v>
      </c>
      <c r="M210" s="238"/>
      <c r="N210" s="387"/>
      <c r="O210" s="387"/>
      <c r="P210" s="387"/>
      <c r="Q210" s="387"/>
      <c r="R210" s="239"/>
      <c r="S210" s="387"/>
      <c r="T210" s="387"/>
      <c r="U210" s="430"/>
      <c r="V210" s="169" t="str">
        <f>'Основні дані'!$B$1</f>
        <v>ННІХТІ-М522.з</v>
      </c>
      <c r="W210" s="367"/>
    </row>
    <row r="211" spans="1:23" s="147" customFormat="1" ht="27" hidden="1">
      <c r="A211" s="281" t="s">
        <v>673</v>
      </c>
      <c r="B211" s="541"/>
      <c r="C211" s="531"/>
      <c r="D211" s="531"/>
      <c r="E211" s="531"/>
      <c r="F211" s="237">
        <f t="shared" si="91"/>
        <v>0</v>
      </c>
      <c r="G211" s="237">
        <f t="shared" si="92"/>
        <v>0</v>
      </c>
      <c r="H211" s="237">
        <f t="shared" si="90"/>
        <v>0</v>
      </c>
      <c r="I211" s="341"/>
      <c r="J211" s="239"/>
      <c r="K211" s="239"/>
      <c r="L211" s="237">
        <f t="shared" si="89"/>
        <v>0</v>
      </c>
      <c r="M211" s="238"/>
      <c r="N211" s="387"/>
      <c r="O211" s="387"/>
      <c r="P211" s="387"/>
      <c r="Q211" s="387"/>
      <c r="R211" s="239"/>
      <c r="S211" s="387"/>
      <c r="T211" s="387"/>
      <c r="U211" s="430"/>
      <c r="V211" s="169" t="str">
        <f>'Основні дані'!$B$1</f>
        <v>ННІХТІ-М522.з</v>
      </c>
      <c r="W211" s="367"/>
    </row>
    <row r="212" spans="1:23" s="147" customFormat="1" ht="27" hidden="1">
      <c r="A212" s="281" t="s">
        <v>674</v>
      </c>
      <c r="B212" s="538"/>
      <c r="C212" s="531"/>
      <c r="D212" s="531"/>
      <c r="E212" s="531"/>
      <c r="F212" s="237">
        <f t="shared" si="91"/>
        <v>0</v>
      </c>
      <c r="G212" s="237">
        <f t="shared" si="92"/>
        <v>0</v>
      </c>
      <c r="H212" s="237">
        <f t="shared" si="90"/>
        <v>0</v>
      </c>
      <c r="I212" s="341"/>
      <c r="J212" s="239"/>
      <c r="K212" s="239"/>
      <c r="L212" s="237">
        <f t="shared" si="89"/>
        <v>0</v>
      </c>
      <c r="M212" s="238"/>
      <c r="N212" s="387"/>
      <c r="O212" s="387"/>
      <c r="P212" s="387"/>
      <c r="Q212" s="387"/>
      <c r="R212" s="239"/>
      <c r="S212" s="387"/>
      <c r="T212" s="387"/>
      <c r="U212" s="430"/>
      <c r="V212" s="169" t="str">
        <f>'Основні дані'!$B$1</f>
        <v>ННІХТІ-М522.з</v>
      </c>
      <c r="W212" s="367"/>
    </row>
    <row r="213" spans="1:23" s="147" customFormat="1" ht="27" hidden="1">
      <c r="A213" s="281" t="s">
        <v>675</v>
      </c>
      <c r="B213" s="541"/>
      <c r="C213" s="531"/>
      <c r="D213" s="531"/>
      <c r="E213" s="531"/>
      <c r="F213" s="237">
        <f t="shared" si="91"/>
        <v>0</v>
      </c>
      <c r="G213" s="237">
        <f t="shared" si="92"/>
        <v>0</v>
      </c>
      <c r="H213" s="237">
        <f t="shared" si="90"/>
        <v>0</v>
      </c>
      <c r="I213" s="341"/>
      <c r="J213" s="239"/>
      <c r="K213" s="239"/>
      <c r="L213" s="237">
        <f t="shared" si="89"/>
        <v>0</v>
      </c>
      <c r="M213" s="238"/>
      <c r="N213" s="387"/>
      <c r="O213" s="387"/>
      <c r="P213" s="387"/>
      <c r="Q213" s="387"/>
      <c r="R213" s="239"/>
      <c r="S213" s="387"/>
      <c r="T213" s="387"/>
      <c r="U213" s="430"/>
      <c r="V213" s="169" t="str">
        <f>'Основні дані'!$B$1</f>
        <v>ННІХТІ-М522.з</v>
      </c>
      <c r="W213" s="367"/>
    </row>
    <row r="214" spans="1:23" s="147" customFormat="1" ht="27.75" hidden="1" thickBot="1">
      <c r="A214" s="281" t="s">
        <v>676</v>
      </c>
      <c r="B214" s="541"/>
      <c r="C214" s="531"/>
      <c r="D214" s="531"/>
      <c r="E214" s="531"/>
      <c r="F214" s="237">
        <f t="shared" si="91"/>
        <v>0</v>
      </c>
      <c r="G214" s="237">
        <f t="shared" si="92"/>
        <v>0</v>
      </c>
      <c r="H214" s="241">
        <f t="shared" si="90"/>
        <v>0</v>
      </c>
      <c r="I214" s="531"/>
      <c r="J214" s="239"/>
      <c r="K214" s="239"/>
      <c r="L214" s="237">
        <f t="shared" si="89"/>
        <v>0</v>
      </c>
      <c r="M214" s="238"/>
      <c r="N214" s="531"/>
      <c r="O214" s="387"/>
      <c r="P214" s="387"/>
      <c r="Q214" s="387"/>
      <c r="R214" s="239"/>
      <c r="S214" s="387"/>
      <c r="T214" s="387"/>
      <c r="U214" s="430"/>
      <c r="V214" s="169" t="str">
        <f>'Основні дані'!$B$1</f>
        <v>ННІХТІ-М522.з</v>
      </c>
      <c r="W214" s="367"/>
    </row>
    <row r="215" spans="1:23" s="147" customFormat="1" ht="84" thickBot="1">
      <c r="A215" s="565" t="s">
        <v>677</v>
      </c>
      <c r="B215" s="566" t="s">
        <v>786</v>
      </c>
      <c r="C215" s="567"/>
      <c r="D215" s="567"/>
      <c r="E215" s="567"/>
      <c r="F215" s="568">
        <f>N215+P215+R215+T215</f>
        <v>10.5</v>
      </c>
      <c r="G215" s="568">
        <f>F215*30</f>
        <v>315</v>
      </c>
      <c r="H215" s="579">
        <f t="shared" si="90"/>
        <v>36</v>
      </c>
      <c r="I215" s="580">
        <v>18</v>
      </c>
      <c r="J215" s="568">
        <v>18</v>
      </c>
      <c r="K215" s="568"/>
      <c r="L215" s="568">
        <f>IF(H215=I215+J215+K215,G215-H215,"!ПОМИЛКА!")</f>
        <v>279</v>
      </c>
      <c r="M215" s="580">
        <v>4</v>
      </c>
      <c r="N215" s="580">
        <v>3.5</v>
      </c>
      <c r="O215" s="568">
        <v>8</v>
      </c>
      <c r="P215" s="568">
        <v>7</v>
      </c>
      <c r="Q215" s="568"/>
      <c r="R215" s="568"/>
      <c r="S215" s="568"/>
      <c r="T215" s="568"/>
      <c r="U215" s="554">
        <v>186</v>
      </c>
      <c r="V215" s="169" t="str">
        <f>'Основні дані'!$B$1</f>
        <v>ННІХТІ-М522.з</v>
      </c>
      <c r="W215" s="366"/>
    </row>
    <row r="216" spans="1:23" s="224" customFormat="1" ht="27.75" customHeight="1" thickBot="1">
      <c r="A216" s="282"/>
      <c r="B216" s="853" t="s">
        <v>63</v>
      </c>
      <c r="C216" s="854"/>
      <c r="D216" s="854"/>
      <c r="E216" s="855"/>
      <c r="F216" s="384">
        <f aca="true" t="shared" si="93" ref="F216:T216">F12+F37</f>
        <v>90</v>
      </c>
      <c r="G216" s="384">
        <f t="shared" si="93"/>
        <v>2700</v>
      </c>
      <c r="H216" s="384">
        <f t="shared" si="93"/>
        <v>156</v>
      </c>
      <c r="I216" s="384">
        <f t="shared" si="93"/>
        <v>76</v>
      </c>
      <c r="J216" s="384">
        <f t="shared" si="93"/>
        <v>68</v>
      </c>
      <c r="K216" s="384">
        <f t="shared" si="93"/>
        <v>12</v>
      </c>
      <c r="L216" s="384">
        <f t="shared" si="93"/>
        <v>2544</v>
      </c>
      <c r="M216" s="384">
        <f t="shared" si="93"/>
        <v>24</v>
      </c>
      <c r="N216" s="384">
        <f t="shared" si="93"/>
        <v>29.5</v>
      </c>
      <c r="O216" s="384">
        <f t="shared" si="93"/>
        <v>28</v>
      </c>
      <c r="P216" s="384">
        <f t="shared" si="93"/>
        <v>30.5</v>
      </c>
      <c r="Q216" s="384">
        <f t="shared" si="93"/>
        <v>0</v>
      </c>
      <c r="R216" s="384">
        <f t="shared" si="93"/>
        <v>30</v>
      </c>
      <c r="S216" s="384">
        <f t="shared" si="93"/>
        <v>0</v>
      </c>
      <c r="T216" s="384">
        <f t="shared" si="93"/>
        <v>0</v>
      </c>
      <c r="U216" s="431"/>
      <c r="V216" s="169" t="str">
        <f>'Основні дані'!$B$1</f>
        <v>ННІХТІ-М522.з</v>
      </c>
      <c r="W216" s="366"/>
    </row>
    <row r="217" spans="1:23" s="147" customFormat="1" ht="27.75" customHeight="1" thickBot="1">
      <c r="A217" s="795"/>
      <c r="B217" s="817" t="s">
        <v>64</v>
      </c>
      <c r="C217" s="818"/>
      <c r="D217" s="818"/>
      <c r="E217" s="818"/>
      <c r="F217" s="818"/>
      <c r="G217" s="818"/>
      <c r="H217" s="818"/>
      <c r="I217" s="818"/>
      <c r="J217" s="818"/>
      <c r="K217" s="818"/>
      <c r="L217" s="819"/>
      <c r="M217" s="822">
        <f>M216</f>
        <v>24</v>
      </c>
      <c r="N217" s="823"/>
      <c r="O217" s="822">
        <f>O216</f>
        <v>28</v>
      </c>
      <c r="P217" s="823"/>
      <c r="Q217" s="822">
        <f>Q216</f>
        <v>0</v>
      </c>
      <c r="R217" s="823"/>
      <c r="S217" s="822">
        <f>S216</f>
        <v>0</v>
      </c>
      <c r="T217" s="823"/>
      <c r="U217" s="389"/>
      <c r="V217" s="169" t="str">
        <f>'Основні дані'!$B$1</f>
        <v>ННІХТІ-М522.з</v>
      </c>
      <c r="W217" s="368"/>
    </row>
    <row r="218" spans="1:23" s="147" customFormat="1" ht="27.75" customHeight="1" thickBot="1">
      <c r="A218" s="795"/>
      <c r="B218" s="817" t="s">
        <v>65</v>
      </c>
      <c r="C218" s="818"/>
      <c r="D218" s="818"/>
      <c r="E218" s="818"/>
      <c r="F218" s="818"/>
      <c r="G218" s="818"/>
      <c r="H218" s="818"/>
      <c r="I218" s="818"/>
      <c r="J218" s="818"/>
      <c r="K218" s="818"/>
      <c r="L218" s="819"/>
      <c r="M218" s="811">
        <v>5</v>
      </c>
      <c r="N218" s="812"/>
      <c r="O218" s="811">
        <v>4</v>
      </c>
      <c r="P218" s="812"/>
      <c r="Q218" s="811"/>
      <c r="R218" s="812"/>
      <c r="S218" s="811"/>
      <c r="T218" s="812"/>
      <c r="U218" s="389"/>
      <c r="V218" s="169" t="str">
        <f>'Основні дані'!$B$1</f>
        <v>ННІХТІ-М522.з</v>
      </c>
      <c r="W218" s="368"/>
    </row>
    <row r="219" spans="1:23" s="147" customFormat="1" ht="27.75" customHeight="1" thickBot="1">
      <c r="A219" s="795"/>
      <c r="B219" s="817" t="s">
        <v>66</v>
      </c>
      <c r="C219" s="818"/>
      <c r="D219" s="818"/>
      <c r="E219" s="818"/>
      <c r="F219" s="818"/>
      <c r="G219" s="818"/>
      <c r="H219" s="818"/>
      <c r="I219" s="818"/>
      <c r="J219" s="818"/>
      <c r="K219" s="818"/>
      <c r="L219" s="819"/>
      <c r="M219" s="811">
        <v>3</v>
      </c>
      <c r="N219" s="812"/>
      <c r="O219" s="811">
        <v>4</v>
      </c>
      <c r="P219" s="812"/>
      <c r="Q219" s="811"/>
      <c r="R219" s="812"/>
      <c r="S219" s="811"/>
      <c r="T219" s="812"/>
      <c r="U219" s="389"/>
      <c r="V219" s="169" t="str">
        <f>'Основні дані'!$B$1</f>
        <v>ННІХТІ-М522.з</v>
      </c>
      <c r="W219" s="368"/>
    </row>
    <row r="220" spans="1:23" s="147" customFormat="1" ht="27.75" customHeight="1" thickBot="1">
      <c r="A220" s="795"/>
      <c r="B220" s="817" t="s">
        <v>79</v>
      </c>
      <c r="C220" s="818"/>
      <c r="D220" s="818"/>
      <c r="E220" s="818"/>
      <c r="F220" s="818"/>
      <c r="G220" s="818"/>
      <c r="H220" s="818"/>
      <c r="I220" s="818"/>
      <c r="J220" s="818"/>
      <c r="K220" s="818"/>
      <c r="L220" s="819"/>
      <c r="M220" s="813">
        <v>1</v>
      </c>
      <c r="N220" s="814"/>
      <c r="O220" s="811">
        <v>1</v>
      </c>
      <c r="P220" s="812"/>
      <c r="Q220" s="811"/>
      <c r="R220" s="812"/>
      <c r="S220" s="811"/>
      <c r="T220" s="812"/>
      <c r="U220" s="389"/>
      <c r="V220" s="169" t="str">
        <f>'Основні дані'!$B$1</f>
        <v>ННІХТІ-М522.з</v>
      </c>
      <c r="W220" s="368"/>
    </row>
    <row r="221" spans="1:30" s="147" customFormat="1" ht="27.75" customHeight="1" thickBot="1">
      <c r="A221" s="212"/>
      <c r="B221" s="866" t="s">
        <v>120</v>
      </c>
      <c r="C221" s="867"/>
      <c r="D221" s="867"/>
      <c r="E221" s="867"/>
      <c r="F221" s="867"/>
      <c r="G221" s="867"/>
      <c r="H221" s="867"/>
      <c r="I221" s="867"/>
      <c r="J221" s="867"/>
      <c r="K221" s="867"/>
      <c r="L221" s="868"/>
      <c r="M221" s="815">
        <f>M218+M219</f>
        <v>8</v>
      </c>
      <c r="N221" s="816"/>
      <c r="O221" s="815">
        <f>O218+O219</f>
        <v>8</v>
      </c>
      <c r="P221" s="816"/>
      <c r="Q221" s="815">
        <f>Q218+Q219</f>
        <v>0</v>
      </c>
      <c r="R221" s="816"/>
      <c r="S221" s="815">
        <f>S218+S219</f>
        <v>0</v>
      </c>
      <c r="T221" s="816"/>
      <c r="U221" s="390"/>
      <c r="V221" s="169" t="str">
        <f>'Основні дані'!$B$1</f>
        <v>ННІХТІ-М522.з</v>
      </c>
      <c r="W221" s="869"/>
      <c r="X221" s="869"/>
      <c r="Y221" s="869"/>
      <c r="Z221" s="869"/>
      <c r="AA221" s="869"/>
      <c r="AB221" s="869"/>
      <c r="AC221" s="389"/>
      <c r="AD221" s="169"/>
    </row>
    <row r="222" spans="1:23" s="147" customFormat="1" ht="27.75" customHeight="1" thickBo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9"/>
      <c r="V222" s="169"/>
      <c r="W222" s="368"/>
    </row>
    <row r="223" spans="1:23" s="273" customFormat="1" ht="27.75" customHeight="1" thickBot="1">
      <c r="A223" s="271"/>
      <c r="B223" s="272"/>
      <c r="C223" s="803" t="s">
        <v>56</v>
      </c>
      <c r="D223" s="804"/>
      <c r="E223" s="804"/>
      <c r="F223" s="804"/>
      <c r="G223" s="804"/>
      <c r="H223" s="805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71"/>
      <c r="U223" s="272"/>
      <c r="V223" s="272"/>
      <c r="W223" s="368"/>
    </row>
    <row r="224" spans="1:23" s="273" customFormat="1" ht="27.75" customHeight="1">
      <c r="A224" s="271"/>
      <c r="B224" s="271"/>
      <c r="C224" s="170" t="s">
        <v>68</v>
      </c>
      <c r="D224" s="824" t="s">
        <v>71</v>
      </c>
      <c r="E224" s="824"/>
      <c r="F224" s="824"/>
      <c r="G224" s="824"/>
      <c r="H224" s="825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2"/>
      <c r="V224" s="272"/>
      <c r="W224" s="366"/>
    </row>
    <row r="225" spans="1:23" s="273" customFormat="1" ht="27">
      <c r="A225" s="271"/>
      <c r="B225" s="271"/>
      <c r="C225" s="167" t="s">
        <v>72</v>
      </c>
      <c r="D225" s="864" t="s">
        <v>73</v>
      </c>
      <c r="E225" s="864"/>
      <c r="F225" s="864"/>
      <c r="G225" s="864"/>
      <c r="H225" s="865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2"/>
      <c r="V225" s="272"/>
      <c r="W225" s="363"/>
    </row>
    <row r="226" spans="1:23" s="273" customFormat="1" ht="27.75" customHeight="1">
      <c r="A226" s="271"/>
      <c r="B226" s="271"/>
      <c r="C226" s="167" t="s">
        <v>67</v>
      </c>
      <c r="D226" s="806" t="s">
        <v>74</v>
      </c>
      <c r="E226" s="806"/>
      <c r="F226" s="806"/>
      <c r="G226" s="806"/>
      <c r="H226" s="807"/>
      <c r="I226" s="271"/>
      <c r="J226" s="470"/>
      <c r="K226" s="435" t="s">
        <v>124</v>
      </c>
      <c r="L226" s="450"/>
      <c r="M226" s="450"/>
      <c r="N226" s="450"/>
      <c r="O226" s="450"/>
      <c r="P226" s="450"/>
      <c r="Q226" s="451"/>
      <c r="R226" s="271"/>
      <c r="S226" s="271"/>
      <c r="T226" s="271"/>
      <c r="U226" s="272"/>
      <c r="V226" s="272"/>
      <c r="W226" s="145"/>
    </row>
    <row r="227" spans="1:23" s="273" customFormat="1" ht="27.75" customHeight="1">
      <c r="A227" s="271"/>
      <c r="B227" s="271"/>
      <c r="C227" s="167" t="s">
        <v>75</v>
      </c>
      <c r="D227" s="806" t="s">
        <v>80</v>
      </c>
      <c r="E227" s="806"/>
      <c r="F227" s="806"/>
      <c r="G227" s="806"/>
      <c r="H227" s="807"/>
      <c r="I227" s="271"/>
      <c r="J227" s="470"/>
      <c r="K227" s="450"/>
      <c r="L227" s="452"/>
      <c r="M227" s="450"/>
      <c r="N227" s="450"/>
      <c r="O227" s="450"/>
      <c r="P227" s="450"/>
      <c r="Q227" s="451"/>
      <c r="R227" s="271"/>
      <c r="S227" s="271"/>
      <c r="T227" s="271"/>
      <c r="U227" s="272"/>
      <c r="V227" s="272"/>
      <c r="W227" s="145"/>
    </row>
    <row r="228" spans="1:23" s="273" customFormat="1" ht="27.75" customHeight="1">
      <c r="A228" s="271"/>
      <c r="B228" s="271"/>
      <c r="C228" s="167" t="s">
        <v>76</v>
      </c>
      <c r="D228" s="806" t="s">
        <v>81</v>
      </c>
      <c r="E228" s="806"/>
      <c r="F228" s="806"/>
      <c r="G228" s="806"/>
      <c r="H228" s="807"/>
      <c r="I228" s="271"/>
      <c r="J228" s="470"/>
      <c r="K228" s="797" t="s">
        <v>852</v>
      </c>
      <c r="L228" s="645"/>
      <c r="M228" s="645"/>
      <c r="N228" s="645"/>
      <c r="O228" s="645"/>
      <c r="P228" s="645"/>
      <c r="Q228" s="645"/>
      <c r="R228" s="271"/>
      <c r="S228" s="271"/>
      <c r="T228" s="271"/>
      <c r="U228" s="272"/>
      <c r="V228" s="272"/>
      <c r="W228" s="369"/>
    </row>
    <row r="229" spans="1:23" s="147" customFormat="1" ht="27.75" customHeight="1" thickBot="1">
      <c r="A229" s="212"/>
      <c r="B229" s="212"/>
      <c r="C229" s="434" t="s">
        <v>130</v>
      </c>
      <c r="D229" s="820" t="s">
        <v>131</v>
      </c>
      <c r="E229" s="820"/>
      <c r="F229" s="820"/>
      <c r="G229" s="820"/>
      <c r="H229" s="821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176"/>
      <c r="V229" s="169"/>
      <c r="W229" s="369"/>
    </row>
    <row r="230" spans="1:19" s="172" customFormat="1" ht="27.75" customHeight="1">
      <c r="A230" s="212"/>
      <c r="B230" s="212"/>
      <c r="C230" s="213"/>
      <c r="D230" s="213"/>
      <c r="E230" s="213"/>
      <c r="F230" s="213"/>
      <c r="G230" s="213"/>
      <c r="H230" s="213"/>
      <c r="I230" s="212"/>
      <c r="J230" s="212"/>
      <c r="K230" s="212"/>
      <c r="L230" s="212"/>
      <c r="M230" s="212"/>
      <c r="N230" s="212"/>
      <c r="O230" s="212"/>
      <c r="P230" s="212"/>
      <c r="Q230" s="176"/>
      <c r="R230" s="176"/>
      <c r="S230" s="418"/>
    </row>
    <row r="231" spans="1:19" s="172" customFormat="1" ht="27.75" customHeight="1">
      <c r="A231" s="212"/>
      <c r="B231" s="212"/>
      <c r="C231" s="213"/>
      <c r="D231" s="213"/>
      <c r="E231" s="213"/>
      <c r="F231" s="213"/>
      <c r="G231" s="213"/>
      <c r="H231" s="213"/>
      <c r="I231" s="212"/>
      <c r="J231" s="212"/>
      <c r="K231" s="212"/>
      <c r="L231" s="212"/>
      <c r="M231" s="212"/>
      <c r="N231" s="212"/>
      <c r="O231" s="212"/>
      <c r="P231" s="212"/>
      <c r="Q231" s="176"/>
      <c r="R231" s="176"/>
      <c r="S231" s="418"/>
    </row>
    <row r="232" spans="1:19" s="172" customFormat="1" ht="27.75" customHeight="1">
      <c r="A232" s="212"/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176"/>
      <c r="R232" s="176"/>
      <c r="S232" s="418"/>
    </row>
    <row r="233" spans="1:82" s="172" customFormat="1" ht="63.75" customHeight="1">
      <c r="A233" s="212"/>
      <c r="B233" s="583" t="s">
        <v>125</v>
      </c>
      <c r="C233" s="792" t="s">
        <v>843</v>
      </c>
      <c r="D233" s="792"/>
      <c r="E233" s="792"/>
      <c r="F233" s="792"/>
      <c r="G233" s="792"/>
      <c r="H233" s="645"/>
      <c r="I233" s="212"/>
      <c r="J233" s="808" t="s">
        <v>846</v>
      </c>
      <c r="K233" s="809"/>
      <c r="L233" s="809"/>
      <c r="M233" s="809"/>
      <c r="N233" s="809"/>
      <c r="O233" s="809"/>
      <c r="P233" s="792" t="s">
        <v>849</v>
      </c>
      <c r="Q233" s="810"/>
      <c r="R233" s="810"/>
      <c r="S233" s="810"/>
      <c r="T233" s="810"/>
      <c r="U233" s="810"/>
      <c r="V233" s="810"/>
      <c r="W233" s="810"/>
      <c r="X233" s="810"/>
      <c r="Y233" s="212"/>
      <c r="Z233" s="212"/>
      <c r="AA233" s="212"/>
      <c r="AB233" s="212"/>
      <c r="AC233" s="176"/>
      <c r="AD233" s="176"/>
      <c r="AE233" s="363"/>
      <c r="AF233" s="363"/>
      <c r="AG233" s="363"/>
      <c r="AH233" s="363"/>
      <c r="AI233" s="363"/>
      <c r="AJ233" s="363"/>
      <c r="AK233" s="363"/>
      <c r="AL233" s="363"/>
      <c r="AM233" s="363"/>
      <c r="AN233" s="363"/>
      <c r="AO233" s="363"/>
      <c r="AP233" s="363"/>
      <c r="AQ233" s="363"/>
      <c r="AR233" s="363"/>
      <c r="AS233" s="363"/>
      <c r="AT233" s="363"/>
      <c r="AU233" s="363"/>
      <c r="AV233" s="363"/>
      <c r="AW233" s="363"/>
      <c r="AX233" s="363"/>
      <c r="AY233" s="363"/>
      <c r="AZ233" s="363"/>
      <c r="BA233" s="363"/>
      <c r="BB233" s="363"/>
      <c r="BC233" s="363"/>
      <c r="BD233" s="363"/>
      <c r="BE233" s="363"/>
      <c r="BF233" s="363"/>
      <c r="BG233" s="363"/>
      <c r="BH233" s="363"/>
      <c r="BI233" s="363"/>
      <c r="BJ233" s="363"/>
      <c r="BK233" s="363"/>
      <c r="BL233" s="363"/>
      <c r="BM233" s="363"/>
      <c r="BN233" s="363"/>
      <c r="BO233" s="363"/>
      <c r="BP233" s="363"/>
      <c r="BQ233" s="363"/>
      <c r="BR233" s="363"/>
      <c r="BS233" s="363"/>
      <c r="BT233" s="363"/>
      <c r="BU233" s="363"/>
      <c r="BV233" s="363"/>
      <c r="BW233" s="363"/>
      <c r="BX233" s="363"/>
      <c r="BY233" s="363"/>
      <c r="BZ233" s="363"/>
      <c r="CA233" s="363"/>
      <c r="CB233" s="363"/>
      <c r="CC233" s="363"/>
      <c r="CD233" s="363"/>
    </row>
    <row r="234" spans="1:82" s="172" customFormat="1" ht="27.75" customHeight="1">
      <c r="A234" s="212"/>
      <c r="B234" s="213"/>
      <c r="C234" s="796"/>
      <c r="D234" s="796"/>
      <c r="E234" s="796"/>
      <c r="F234" s="796"/>
      <c r="G234" s="796"/>
      <c r="H234" s="212"/>
      <c r="I234" s="212"/>
      <c r="J234" s="212"/>
      <c r="K234" s="212"/>
      <c r="L234" s="212"/>
      <c r="M234" s="212"/>
      <c r="N234" s="212"/>
      <c r="O234" s="212"/>
      <c r="P234" s="790"/>
      <c r="Q234" s="791"/>
      <c r="R234" s="791"/>
      <c r="S234" s="791"/>
      <c r="T234" s="791"/>
      <c r="U234" s="791"/>
      <c r="V234" s="791"/>
      <c r="W234" s="791"/>
      <c r="X234" s="791"/>
      <c r="Y234" s="212"/>
      <c r="Z234" s="212"/>
      <c r="AA234" s="212"/>
      <c r="AB234" s="212"/>
      <c r="AC234" s="176"/>
      <c r="AD234" s="176"/>
      <c r="AE234" s="363"/>
      <c r="AF234" s="363"/>
      <c r="AG234" s="363"/>
      <c r="AH234" s="363"/>
      <c r="AI234" s="363"/>
      <c r="AJ234" s="363"/>
      <c r="AK234" s="363"/>
      <c r="AL234" s="363"/>
      <c r="AM234" s="363"/>
      <c r="AN234" s="363"/>
      <c r="AO234" s="363"/>
      <c r="AP234" s="363"/>
      <c r="AQ234" s="363"/>
      <c r="AR234" s="363"/>
      <c r="AS234" s="363"/>
      <c r="AT234" s="363"/>
      <c r="AU234" s="363"/>
      <c r="AV234" s="363"/>
      <c r="AW234" s="363"/>
      <c r="AX234" s="363"/>
      <c r="AY234" s="363"/>
      <c r="AZ234" s="363"/>
      <c r="BA234" s="363"/>
      <c r="BB234" s="363"/>
      <c r="BC234" s="363"/>
      <c r="BD234" s="363"/>
      <c r="BE234" s="363"/>
      <c r="BF234" s="363"/>
      <c r="BG234" s="363"/>
      <c r="BH234" s="363"/>
      <c r="BI234" s="363"/>
      <c r="BJ234" s="363"/>
      <c r="BK234" s="363"/>
      <c r="BL234" s="363"/>
      <c r="BM234" s="363"/>
      <c r="BN234" s="363"/>
      <c r="BO234" s="363"/>
      <c r="BP234" s="363"/>
      <c r="BQ234" s="363"/>
      <c r="BR234" s="363"/>
      <c r="BS234" s="363"/>
      <c r="BT234" s="363"/>
      <c r="BU234" s="363"/>
      <c r="BV234" s="363"/>
      <c r="BW234" s="363"/>
      <c r="BX234" s="363"/>
      <c r="BY234" s="363"/>
      <c r="BZ234" s="363"/>
      <c r="CA234" s="363"/>
      <c r="CB234" s="363"/>
      <c r="CC234" s="363"/>
      <c r="CD234" s="363"/>
    </row>
    <row r="235" spans="1:82" s="172" customFormat="1" ht="39.75" customHeight="1">
      <c r="A235" s="212"/>
      <c r="B235" s="213"/>
      <c r="C235" s="213"/>
      <c r="D235" s="213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  <c r="Z235" s="212"/>
      <c r="AA235" s="212"/>
      <c r="AB235" s="212"/>
      <c r="AC235" s="176"/>
      <c r="AD235" s="176"/>
      <c r="AE235" s="363"/>
      <c r="AF235" s="363"/>
      <c r="AG235" s="363"/>
      <c r="AH235" s="363"/>
      <c r="AI235" s="363"/>
      <c r="AJ235" s="363"/>
      <c r="AK235" s="363"/>
      <c r="AL235" s="363"/>
      <c r="AM235" s="363"/>
      <c r="AN235" s="363"/>
      <c r="AO235" s="363"/>
      <c r="AP235" s="363"/>
      <c r="AQ235" s="363"/>
      <c r="AR235" s="363"/>
      <c r="AS235" s="363"/>
      <c r="AT235" s="363"/>
      <c r="AU235" s="363"/>
      <c r="AV235" s="363"/>
      <c r="AW235" s="363"/>
      <c r="AX235" s="363"/>
      <c r="AY235" s="363"/>
      <c r="AZ235" s="363"/>
      <c r="BA235" s="363"/>
      <c r="BB235" s="363"/>
      <c r="BC235" s="363"/>
      <c r="BD235" s="363"/>
      <c r="BE235" s="363"/>
      <c r="BF235" s="363"/>
      <c r="BG235" s="363"/>
      <c r="BH235" s="363"/>
      <c r="BI235" s="363"/>
      <c r="BJ235" s="363"/>
      <c r="BK235" s="363"/>
      <c r="BL235" s="363"/>
      <c r="BM235" s="363"/>
      <c r="BN235" s="363"/>
      <c r="BO235" s="363"/>
      <c r="BP235" s="363"/>
      <c r="BQ235" s="363"/>
      <c r="BR235" s="363"/>
      <c r="BS235" s="363"/>
      <c r="BT235" s="363"/>
      <c r="BU235" s="363"/>
      <c r="BV235" s="363"/>
      <c r="BW235" s="363"/>
      <c r="BX235" s="363"/>
      <c r="BY235" s="363"/>
      <c r="BZ235" s="363"/>
      <c r="CA235" s="363"/>
      <c r="CB235" s="363"/>
      <c r="CC235" s="363"/>
      <c r="CD235" s="363"/>
    </row>
    <row r="236" spans="1:82" s="172" customFormat="1" ht="84.75" customHeight="1">
      <c r="A236" s="212"/>
      <c r="B236" s="613" t="s">
        <v>844</v>
      </c>
      <c r="C236" s="792" t="s">
        <v>845</v>
      </c>
      <c r="D236" s="792"/>
      <c r="E236" s="792"/>
      <c r="F236" s="792"/>
      <c r="G236" s="792"/>
      <c r="H236" s="645"/>
      <c r="I236" s="212"/>
      <c r="J236" s="793" t="s">
        <v>847</v>
      </c>
      <c r="K236" s="794"/>
      <c r="L236" s="794"/>
      <c r="M236" s="794"/>
      <c r="N236" s="794"/>
      <c r="O236" s="794"/>
      <c r="P236" s="792" t="s">
        <v>848</v>
      </c>
      <c r="Q236" s="810"/>
      <c r="R236" s="810"/>
      <c r="S236" s="810"/>
      <c r="T236" s="810"/>
      <c r="U236" s="810"/>
      <c r="V236" s="810"/>
      <c r="W236" s="810"/>
      <c r="X236" s="810"/>
      <c r="Y236" s="212"/>
      <c r="Z236" s="212"/>
      <c r="AA236" s="212"/>
      <c r="AB236" s="212"/>
      <c r="AC236" s="176"/>
      <c r="AD236" s="176"/>
      <c r="AE236" s="363"/>
      <c r="AF236" s="363"/>
      <c r="AG236" s="363"/>
      <c r="AH236" s="363"/>
      <c r="AI236" s="363"/>
      <c r="AJ236" s="363"/>
      <c r="AK236" s="363"/>
      <c r="AL236" s="363"/>
      <c r="AM236" s="363"/>
      <c r="AN236" s="363"/>
      <c r="AO236" s="363"/>
      <c r="AP236" s="363"/>
      <c r="AQ236" s="363"/>
      <c r="AR236" s="363"/>
      <c r="AS236" s="363"/>
      <c r="AT236" s="363"/>
      <c r="AU236" s="363"/>
      <c r="AV236" s="363"/>
      <c r="AW236" s="363"/>
      <c r="AX236" s="363"/>
      <c r="AY236" s="363"/>
      <c r="AZ236" s="363"/>
      <c r="BA236" s="363"/>
      <c r="BB236" s="363"/>
      <c r="BC236" s="363"/>
      <c r="BD236" s="363"/>
      <c r="BE236" s="363"/>
      <c r="BF236" s="363"/>
      <c r="BG236" s="363"/>
      <c r="BH236" s="363"/>
      <c r="BI236" s="363"/>
      <c r="BJ236" s="363"/>
      <c r="BK236" s="363"/>
      <c r="BL236" s="363"/>
      <c r="BM236" s="363"/>
      <c r="BN236" s="363"/>
      <c r="BO236" s="363"/>
      <c r="BP236" s="363"/>
      <c r="BQ236" s="363"/>
      <c r="BR236" s="363"/>
      <c r="BS236" s="363"/>
      <c r="BT236" s="363"/>
      <c r="BU236" s="363"/>
      <c r="BV236" s="363"/>
      <c r="BW236" s="363"/>
      <c r="BX236" s="363"/>
      <c r="BY236" s="363"/>
      <c r="BZ236" s="363"/>
      <c r="CA236" s="363"/>
      <c r="CB236" s="363"/>
      <c r="CC236" s="363"/>
      <c r="CD236" s="363"/>
    </row>
    <row r="237" spans="1:82" s="172" customFormat="1" ht="39.75" customHeight="1">
      <c r="A237" s="212"/>
      <c r="B237" s="561"/>
      <c r="C237" s="802"/>
      <c r="D237" s="802"/>
      <c r="E237" s="802"/>
      <c r="F237" s="802"/>
      <c r="G237" s="802"/>
      <c r="H237" s="212"/>
      <c r="I237" s="212"/>
      <c r="J237" s="789"/>
      <c r="K237" s="645"/>
      <c r="L237" s="645"/>
      <c r="M237" s="645"/>
      <c r="N237" s="645"/>
      <c r="O237" s="645"/>
      <c r="P237" s="790"/>
      <c r="Q237" s="791"/>
      <c r="R237" s="791"/>
      <c r="S237" s="791"/>
      <c r="T237" s="791"/>
      <c r="U237" s="791"/>
      <c r="V237" s="791"/>
      <c r="W237" s="791"/>
      <c r="X237" s="791"/>
      <c r="Y237" s="212"/>
      <c r="Z237" s="212"/>
      <c r="AA237" s="212"/>
      <c r="AB237" s="212"/>
      <c r="AC237" s="176"/>
      <c r="AD237" s="176"/>
      <c r="AE237" s="363"/>
      <c r="AF237" s="363"/>
      <c r="AG237" s="363"/>
      <c r="AH237" s="363"/>
      <c r="AI237" s="363"/>
      <c r="AJ237" s="363"/>
      <c r="AK237" s="363"/>
      <c r="AL237" s="363"/>
      <c r="AM237" s="363"/>
      <c r="AN237" s="363"/>
      <c r="AO237" s="363"/>
      <c r="AP237" s="363"/>
      <c r="AQ237" s="363"/>
      <c r="AR237" s="363"/>
      <c r="AS237" s="363"/>
      <c r="AT237" s="363"/>
      <c r="AU237" s="363"/>
      <c r="AV237" s="363"/>
      <c r="AW237" s="363"/>
      <c r="AX237" s="363"/>
      <c r="AY237" s="363"/>
      <c r="AZ237" s="363"/>
      <c r="BA237" s="363"/>
      <c r="BB237" s="363"/>
      <c r="BC237" s="363"/>
      <c r="BD237" s="363"/>
      <c r="BE237" s="363"/>
      <c r="BF237" s="363"/>
      <c r="BG237" s="363"/>
      <c r="BH237" s="363"/>
      <c r="BI237" s="363"/>
      <c r="BJ237" s="363"/>
      <c r="BK237" s="363"/>
      <c r="BL237" s="363"/>
      <c r="BM237" s="363"/>
      <c r="BN237" s="363"/>
      <c r="BO237" s="363"/>
      <c r="BP237" s="363"/>
      <c r="BQ237" s="363"/>
      <c r="BR237" s="363"/>
      <c r="BS237" s="363"/>
      <c r="BT237" s="363"/>
      <c r="BU237" s="363"/>
      <c r="BV237" s="363"/>
      <c r="BW237" s="363"/>
      <c r="BX237" s="363"/>
      <c r="BY237" s="363"/>
      <c r="BZ237" s="363"/>
      <c r="CA237" s="363"/>
      <c r="CB237" s="363"/>
      <c r="CC237" s="363"/>
      <c r="CD237" s="363"/>
    </row>
    <row r="238" spans="1:82" s="351" customFormat="1" ht="39.75" customHeight="1" hidden="1">
      <c r="A238" s="350"/>
      <c r="B238" s="350"/>
      <c r="C238" s="350"/>
      <c r="D238" s="350"/>
      <c r="E238" s="350"/>
      <c r="F238" s="350"/>
      <c r="G238" s="350"/>
      <c r="H238" s="350"/>
      <c r="I238" s="350"/>
      <c r="J238" s="350"/>
      <c r="K238" s="350"/>
      <c r="L238" s="350"/>
      <c r="M238" s="350"/>
      <c r="N238" s="350"/>
      <c r="O238" s="350"/>
      <c r="P238" s="350"/>
      <c r="Q238" s="350"/>
      <c r="R238" s="350"/>
      <c r="S238" s="350"/>
      <c r="T238" s="350"/>
      <c r="V238" s="176"/>
      <c r="W238" s="418"/>
      <c r="AE238" s="350"/>
      <c r="AF238" s="350"/>
      <c r="AG238" s="350"/>
      <c r="AH238" s="350"/>
      <c r="AI238" s="350"/>
      <c r="AJ238" s="350"/>
      <c r="AK238" s="350"/>
      <c r="AL238" s="350"/>
      <c r="AM238" s="350"/>
      <c r="AN238" s="350"/>
      <c r="AO238" s="350"/>
      <c r="AP238" s="350"/>
      <c r="AQ238" s="350"/>
      <c r="AR238" s="350"/>
      <c r="AS238" s="350"/>
      <c r="AT238" s="350"/>
      <c r="AU238" s="350"/>
      <c r="AV238" s="350"/>
      <c r="AW238" s="350"/>
      <c r="AX238" s="350"/>
      <c r="AY238" s="350"/>
      <c r="AZ238" s="350"/>
      <c r="BA238" s="350"/>
      <c r="BB238" s="350"/>
      <c r="BC238" s="350"/>
      <c r="BD238" s="350"/>
      <c r="BE238" s="350"/>
      <c r="BF238" s="350"/>
      <c r="BG238" s="350"/>
      <c r="BH238" s="350"/>
      <c r="BI238" s="350"/>
      <c r="BJ238" s="350"/>
      <c r="BK238" s="350"/>
      <c r="BL238" s="350"/>
      <c r="BM238" s="350"/>
      <c r="BN238" s="350"/>
      <c r="BO238" s="350"/>
      <c r="BP238" s="350"/>
      <c r="BQ238" s="350"/>
      <c r="BR238" s="350"/>
      <c r="BS238" s="350"/>
      <c r="BT238" s="350"/>
      <c r="BU238" s="350"/>
      <c r="BV238" s="350"/>
      <c r="BW238" s="350"/>
      <c r="BX238" s="350"/>
      <c r="BY238" s="350"/>
      <c r="BZ238" s="350"/>
      <c r="CA238" s="350"/>
      <c r="CB238" s="350"/>
      <c r="CC238" s="350"/>
      <c r="CD238" s="350"/>
    </row>
    <row r="239" spans="1:82" s="351" customFormat="1" ht="27.75" customHeight="1" hidden="1">
      <c r="A239" s="350"/>
      <c r="B239" s="213" t="s">
        <v>233</v>
      </c>
      <c r="C239" s="792" t="s">
        <v>772</v>
      </c>
      <c r="D239" s="792"/>
      <c r="E239" s="792"/>
      <c r="F239" s="792"/>
      <c r="G239" s="792"/>
      <c r="H239" s="645"/>
      <c r="I239" s="468"/>
      <c r="J239" s="793" t="s">
        <v>233</v>
      </c>
      <c r="K239" s="794"/>
      <c r="L239" s="794"/>
      <c r="M239" s="794"/>
      <c r="N239" s="794"/>
      <c r="O239" s="794"/>
      <c r="P239" s="795" t="s">
        <v>773</v>
      </c>
      <c r="Q239" s="645"/>
      <c r="R239" s="645"/>
      <c r="S239" s="645"/>
      <c r="T239" s="645"/>
      <c r="U239" s="645"/>
      <c r="V239" s="645"/>
      <c r="W239" s="645"/>
      <c r="X239" s="645"/>
      <c r="AE239" s="350"/>
      <c r="AF239" s="350"/>
      <c r="AG239" s="350"/>
      <c r="AH239" s="350"/>
      <c r="AI239" s="350"/>
      <c r="AJ239" s="350"/>
      <c r="AK239" s="350"/>
      <c r="AL239" s="350"/>
      <c r="AM239" s="350"/>
      <c r="AN239" s="350"/>
      <c r="AO239" s="350"/>
      <c r="AP239" s="350"/>
      <c r="AQ239" s="350"/>
      <c r="AR239" s="350"/>
      <c r="AS239" s="350"/>
      <c r="AT239" s="350"/>
      <c r="AU239" s="350"/>
      <c r="AV239" s="350"/>
      <c r="AW239" s="350"/>
      <c r="AX239" s="350"/>
      <c r="AY239" s="350"/>
      <c r="AZ239" s="350"/>
      <c r="BA239" s="350"/>
      <c r="BB239" s="350"/>
      <c r="BC239" s="350"/>
      <c r="BD239" s="350"/>
      <c r="BE239" s="350"/>
      <c r="BF239" s="350"/>
      <c r="BG239" s="350"/>
      <c r="BH239" s="350"/>
      <c r="BI239" s="350"/>
      <c r="BJ239" s="350"/>
      <c r="BK239" s="350"/>
      <c r="BL239" s="350"/>
      <c r="BM239" s="350"/>
      <c r="BN239" s="350"/>
      <c r="BO239" s="350"/>
      <c r="BP239" s="350"/>
      <c r="BQ239" s="350"/>
      <c r="BR239" s="350"/>
      <c r="BS239" s="350"/>
      <c r="BT239" s="350"/>
      <c r="BU239" s="350"/>
      <c r="BV239" s="350"/>
      <c r="BW239" s="350"/>
      <c r="BX239" s="350"/>
      <c r="BY239" s="350"/>
      <c r="BZ239" s="350"/>
      <c r="CA239" s="350"/>
      <c r="CB239" s="350"/>
      <c r="CC239" s="350"/>
      <c r="CD239" s="350"/>
    </row>
    <row r="240" spans="1:82" s="351" customFormat="1" ht="27.75" customHeight="1" hidden="1">
      <c r="A240" s="350"/>
      <c r="B240" s="562" t="s">
        <v>774</v>
      </c>
      <c r="C240" s="796" t="s">
        <v>796</v>
      </c>
      <c r="D240" s="796"/>
      <c r="E240" s="796"/>
      <c r="F240" s="796"/>
      <c r="G240" s="796"/>
      <c r="H240" s="436"/>
      <c r="I240" s="437"/>
      <c r="J240" s="789" t="s">
        <v>774</v>
      </c>
      <c r="K240" s="645"/>
      <c r="L240" s="645"/>
      <c r="M240" s="645"/>
      <c r="N240" s="645"/>
      <c r="O240" s="645"/>
      <c r="P240" s="790" t="s">
        <v>797</v>
      </c>
      <c r="Q240" s="791"/>
      <c r="R240" s="791"/>
      <c r="S240" s="791"/>
      <c r="T240" s="791"/>
      <c r="U240" s="791"/>
      <c r="V240" s="791"/>
      <c r="W240" s="791"/>
      <c r="X240" s="791"/>
      <c r="AE240" s="350"/>
      <c r="AF240" s="350"/>
      <c r="AG240" s="350"/>
      <c r="AH240" s="350"/>
      <c r="AI240" s="350"/>
      <c r="AJ240" s="350"/>
      <c r="AK240" s="350"/>
      <c r="AL240" s="350"/>
      <c r="AM240" s="350"/>
      <c r="AN240" s="350"/>
      <c r="AO240" s="350"/>
      <c r="AP240" s="350"/>
      <c r="AQ240" s="350"/>
      <c r="AR240" s="350"/>
      <c r="AS240" s="350"/>
      <c r="AT240" s="350"/>
      <c r="AU240" s="350"/>
      <c r="AV240" s="350"/>
      <c r="AW240" s="350"/>
      <c r="AX240" s="350"/>
      <c r="AY240" s="350"/>
      <c r="AZ240" s="350"/>
      <c r="BA240" s="350"/>
      <c r="BB240" s="350"/>
      <c r="BC240" s="350"/>
      <c r="BD240" s="350"/>
      <c r="BE240" s="350"/>
      <c r="BF240" s="350"/>
      <c r="BG240" s="350"/>
      <c r="BH240" s="350"/>
      <c r="BI240" s="350"/>
      <c r="BJ240" s="350"/>
      <c r="BK240" s="350"/>
      <c r="BL240" s="350"/>
      <c r="BM240" s="350"/>
      <c r="BN240" s="350"/>
      <c r="BO240" s="350"/>
      <c r="BP240" s="350"/>
      <c r="BQ240" s="350"/>
      <c r="BR240" s="350"/>
      <c r="BS240" s="350"/>
      <c r="BT240" s="350"/>
      <c r="BU240" s="350"/>
      <c r="BV240" s="350"/>
      <c r="BW240" s="350"/>
      <c r="BX240" s="350"/>
      <c r="BY240" s="350"/>
      <c r="BZ240" s="350"/>
      <c r="CA240" s="350"/>
      <c r="CB240" s="350"/>
      <c r="CC240" s="350"/>
      <c r="CD240" s="350"/>
    </row>
    <row r="241" spans="1:82" s="351" customFormat="1" ht="27.75" customHeight="1" hidden="1">
      <c r="A241" s="350"/>
      <c r="B241" s="350"/>
      <c r="C241" s="350"/>
      <c r="D241" s="350"/>
      <c r="E241" s="350"/>
      <c r="F241" s="350"/>
      <c r="G241" s="350"/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  <c r="V241" s="176"/>
      <c r="W241" s="418"/>
      <c r="AE241" s="350"/>
      <c r="AF241" s="350"/>
      <c r="AG241" s="350"/>
      <c r="AH241" s="350"/>
      <c r="AI241" s="350"/>
      <c r="AJ241" s="350"/>
      <c r="AK241" s="350"/>
      <c r="AL241" s="350"/>
      <c r="AM241" s="350"/>
      <c r="AN241" s="350"/>
      <c r="AO241" s="350"/>
      <c r="AP241" s="350"/>
      <c r="AQ241" s="350"/>
      <c r="AR241" s="350"/>
      <c r="AS241" s="350"/>
      <c r="AT241" s="350"/>
      <c r="AU241" s="350"/>
      <c r="AV241" s="350"/>
      <c r="AW241" s="350"/>
      <c r="AX241" s="350"/>
      <c r="AY241" s="350"/>
      <c r="AZ241" s="350"/>
      <c r="BA241" s="350"/>
      <c r="BB241" s="350"/>
      <c r="BC241" s="350"/>
      <c r="BD241" s="350"/>
      <c r="BE241" s="350"/>
      <c r="BF241" s="350"/>
      <c r="BG241" s="350"/>
      <c r="BH241" s="350"/>
      <c r="BI241" s="350"/>
      <c r="BJ241" s="350"/>
      <c r="BK241" s="350"/>
      <c r="BL241" s="350"/>
      <c r="BM241" s="350"/>
      <c r="BN241" s="350"/>
      <c r="BO241" s="350"/>
      <c r="BP241" s="350"/>
      <c r="BQ241" s="350"/>
      <c r="BR241" s="350"/>
      <c r="BS241" s="350"/>
      <c r="BT241" s="350"/>
      <c r="BU241" s="350"/>
      <c r="BV241" s="350"/>
      <c r="BW241" s="350"/>
      <c r="BX241" s="350"/>
      <c r="BY241" s="350"/>
      <c r="BZ241" s="350"/>
      <c r="CA241" s="350"/>
      <c r="CB241" s="350"/>
      <c r="CC241" s="350"/>
      <c r="CD241" s="350"/>
    </row>
    <row r="242" spans="1:82" s="351" customFormat="1" ht="27.75" customHeight="1" hidden="1">
      <c r="A242" s="350"/>
      <c r="B242" s="213" t="s">
        <v>233</v>
      </c>
      <c r="C242" s="792" t="s">
        <v>772</v>
      </c>
      <c r="D242" s="792"/>
      <c r="E242" s="792"/>
      <c r="F242" s="792"/>
      <c r="G242" s="792"/>
      <c r="H242" s="645"/>
      <c r="I242" s="468"/>
      <c r="J242" s="793" t="s">
        <v>233</v>
      </c>
      <c r="K242" s="794"/>
      <c r="L242" s="794"/>
      <c r="M242" s="794"/>
      <c r="N242" s="794"/>
      <c r="O242" s="794"/>
      <c r="P242" s="795" t="s">
        <v>773</v>
      </c>
      <c r="Q242" s="645"/>
      <c r="R242" s="645"/>
      <c r="S242" s="645"/>
      <c r="T242" s="645"/>
      <c r="U242" s="645"/>
      <c r="V242" s="645"/>
      <c r="W242" s="645"/>
      <c r="X242" s="645"/>
      <c r="AE242" s="350"/>
      <c r="AF242" s="350"/>
      <c r="AG242" s="350"/>
      <c r="AH242" s="350"/>
      <c r="AI242" s="350"/>
      <c r="AJ242" s="350"/>
      <c r="AK242" s="350"/>
      <c r="AL242" s="350"/>
      <c r="AM242" s="350"/>
      <c r="AN242" s="350"/>
      <c r="AO242" s="350"/>
      <c r="AP242" s="350"/>
      <c r="AQ242" s="350"/>
      <c r="AR242" s="350"/>
      <c r="AS242" s="350"/>
      <c r="AT242" s="350"/>
      <c r="AU242" s="350"/>
      <c r="AV242" s="350"/>
      <c r="AW242" s="350"/>
      <c r="AX242" s="350"/>
      <c r="AY242" s="350"/>
      <c r="AZ242" s="350"/>
      <c r="BA242" s="350"/>
      <c r="BB242" s="350"/>
      <c r="BC242" s="350"/>
      <c r="BD242" s="350"/>
      <c r="BE242" s="350"/>
      <c r="BF242" s="350"/>
      <c r="BG242" s="350"/>
      <c r="BH242" s="350"/>
      <c r="BI242" s="350"/>
      <c r="BJ242" s="350"/>
      <c r="BK242" s="350"/>
      <c r="BL242" s="350"/>
      <c r="BM242" s="350"/>
      <c r="BN242" s="350"/>
      <c r="BO242" s="350"/>
      <c r="BP242" s="350"/>
      <c r="BQ242" s="350"/>
      <c r="BR242" s="350"/>
      <c r="BS242" s="350"/>
      <c r="BT242" s="350"/>
      <c r="BU242" s="350"/>
      <c r="BV242" s="350"/>
      <c r="BW242" s="350"/>
      <c r="BX242" s="350"/>
      <c r="BY242" s="350"/>
      <c r="BZ242" s="350"/>
      <c r="CA242" s="350"/>
      <c r="CB242" s="350"/>
      <c r="CC242" s="350"/>
      <c r="CD242" s="350"/>
    </row>
    <row r="243" spans="1:82" s="351" customFormat="1" ht="27.75" customHeight="1" hidden="1">
      <c r="A243" s="350"/>
      <c r="B243" s="562" t="s">
        <v>774</v>
      </c>
      <c r="C243" s="796" t="s">
        <v>797</v>
      </c>
      <c r="D243" s="796"/>
      <c r="E243" s="796"/>
      <c r="F243" s="796"/>
      <c r="G243" s="796"/>
      <c r="H243" s="436"/>
      <c r="I243" s="437"/>
      <c r="J243" s="789" t="s">
        <v>774</v>
      </c>
      <c r="K243" s="645"/>
      <c r="L243" s="645"/>
      <c r="M243" s="645"/>
      <c r="N243" s="645"/>
      <c r="O243" s="645"/>
      <c r="P243" s="790" t="s">
        <v>796</v>
      </c>
      <c r="Q243" s="791"/>
      <c r="R243" s="791"/>
      <c r="S243" s="791"/>
      <c r="T243" s="791"/>
      <c r="U243" s="791"/>
      <c r="V243" s="791"/>
      <c r="W243" s="791"/>
      <c r="X243" s="791"/>
      <c r="AE243" s="350"/>
      <c r="AF243" s="350"/>
      <c r="AG243" s="350"/>
      <c r="AH243" s="350"/>
      <c r="AI243" s="350"/>
      <c r="AJ243" s="350"/>
      <c r="AK243" s="350"/>
      <c r="AL243" s="350"/>
      <c r="AM243" s="350"/>
      <c r="AN243" s="350"/>
      <c r="AO243" s="350"/>
      <c r="AP243" s="350"/>
      <c r="AQ243" s="350"/>
      <c r="AR243" s="350"/>
      <c r="AS243" s="350"/>
      <c r="AT243" s="350"/>
      <c r="AU243" s="350"/>
      <c r="AV243" s="350"/>
      <c r="AW243" s="350"/>
      <c r="AX243" s="350"/>
      <c r="AY243" s="350"/>
      <c r="AZ243" s="350"/>
      <c r="BA243" s="350"/>
      <c r="BB243" s="350"/>
      <c r="BC243" s="350"/>
      <c r="BD243" s="350"/>
      <c r="BE243" s="350"/>
      <c r="BF243" s="350"/>
      <c r="BG243" s="350"/>
      <c r="BH243" s="350"/>
      <c r="BI243" s="350"/>
      <c r="BJ243" s="350"/>
      <c r="BK243" s="350"/>
      <c r="BL243" s="350"/>
      <c r="BM243" s="350"/>
      <c r="BN243" s="350"/>
      <c r="BO243" s="350"/>
      <c r="BP243" s="350"/>
      <c r="BQ243" s="350"/>
      <c r="BR243" s="350"/>
      <c r="BS243" s="350"/>
      <c r="BT243" s="350"/>
      <c r="BU243" s="350"/>
      <c r="BV243" s="350"/>
      <c r="BW243" s="350"/>
      <c r="BX243" s="350"/>
      <c r="BY243" s="350"/>
      <c r="BZ243" s="350"/>
      <c r="CA243" s="350"/>
      <c r="CB243" s="350"/>
      <c r="CC243" s="350"/>
      <c r="CD243" s="350"/>
    </row>
    <row r="244" spans="1:82" s="351" customFormat="1" ht="27.75" customHeight="1" hidden="1">
      <c r="A244" s="350"/>
      <c r="B244" s="350"/>
      <c r="C244" s="350"/>
      <c r="D244" s="350"/>
      <c r="E244" s="350"/>
      <c r="F244" s="350"/>
      <c r="G244" s="350"/>
      <c r="H244" s="350"/>
      <c r="I244" s="350"/>
      <c r="J244" s="350"/>
      <c r="K244" s="350"/>
      <c r="L244" s="350"/>
      <c r="M244" s="350"/>
      <c r="N244" s="350"/>
      <c r="O244" s="350"/>
      <c r="P244" s="350"/>
      <c r="Q244" s="350"/>
      <c r="R244" s="350"/>
      <c r="S244" s="350"/>
      <c r="T244" s="350"/>
      <c r="V244" s="176"/>
      <c r="W244" s="418"/>
      <c r="AE244" s="350"/>
      <c r="AF244" s="350"/>
      <c r="AG244" s="350"/>
      <c r="AH244" s="350"/>
      <c r="AI244" s="350"/>
      <c r="AJ244" s="350"/>
      <c r="AK244" s="350"/>
      <c r="AL244" s="350"/>
      <c r="AM244" s="350"/>
      <c r="AN244" s="350"/>
      <c r="AO244" s="350"/>
      <c r="AP244" s="350"/>
      <c r="AQ244" s="350"/>
      <c r="AR244" s="350"/>
      <c r="AS244" s="350"/>
      <c r="AT244" s="350"/>
      <c r="AU244" s="350"/>
      <c r="AV244" s="350"/>
      <c r="AW244" s="350"/>
      <c r="AX244" s="350"/>
      <c r="AY244" s="350"/>
      <c r="AZ244" s="350"/>
      <c r="BA244" s="350"/>
      <c r="BB244" s="350"/>
      <c r="BC244" s="350"/>
      <c r="BD244" s="350"/>
      <c r="BE244" s="350"/>
      <c r="BF244" s="350"/>
      <c r="BG244" s="350"/>
      <c r="BH244" s="350"/>
      <c r="BI244" s="350"/>
      <c r="BJ244" s="350"/>
      <c r="BK244" s="350"/>
      <c r="BL244" s="350"/>
      <c r="BM244" s="350"/>
      <c r="BN244" s="350"/>
      <c r="BO244" s="350"/>
      <c r="BP244" s="350"/>
      <c r="BQ244" s="350"/>
      <c r="BR244" s="350"/>
      <c r="BS244" s="350"/>
      <c r="BT244" s="350"/>
      <c r="BU244" s="350"/>
      <c r="BV244" s="350"/>
      <c r="BW244" s="350"/>
      <c r="BX244" s="350"/>
      <c r="BY244" s="350"/>
      <c r="BZ244" s="350"/>
      <c r="CA244" s="350"/>
      <c r="CB244" s="350"/>
      <c r="CC244" s="350"/>
      <c r="CD244" s="350"/>
    </row>
    <row r="245" spans="1:82" s="351" customFormat="1" ht="27.75" customHeight="1" hidden="1">
      <c r="A245" s="350"/>
      <c r="B245" s="213" t="s">
        <v>233</v>
      </c>
      <c r="C245" s="792" t="s">
        <v>772</v>
      </c>
      <c r="D245" s="792"/>
      <c r="E245" s="792"/>
      <c r="F245" s="792"/>
      <c r="G245" s="792"/>
      <c r="H245" s="645"/>
      <c r="I245" s="468"/>
      <c r="J245" s="793" t="s">
        <v>233</v>
      </c>
      <c r="K245" s="794"/>
      <c r="L245" s="794"/>
      <c r="M245" s="794"/>
      <c r="N245" s="794"/>
      <c r="O245" s="794"/>
      <c r="P245" s="795" t="s">
        <v>773</v>
      </c>
      <c r="Q245" s="645"/>
      <c r="R245" s="645"/>
      <c r="S245" s="645"/>
      <c r="T245" s="645"/>
      <c r="U245" s="645"/>
      <c r="V245" s="645"/>
      <c r="W245" s="645"/>
      <c r="X245" s="645"/>
      <c r="AE245" s="350"/>
      <c r="AF245" s="350"/>
      <c r="AG245" s="350"/>
      <c r="AH245" s="350"/>
      <c r="AI245" s="350"/>
      <c r="AJ245" s="350"/>
      <c r="AK245" s="350"/>
      <c r="AL245" s="350"/>
      <c r="AM245" s="350"/>
      <c r="AN245" s="350"/>
      <c r="AO245" s="350"/>
      <c r="AP245" s="350"/>
      <c r="AQ245" s="350"/>
      <c r="AR245" s="350"/>
      <c r="AS245" s="350"/>
      <c r="AT245" s="350"/>
      <c r="AU245" s="350"/>
      <c r="AV245" s="350"/>
      <c r="AW245" s="350"/>
      <c r="AX245" s="350"/>
      <c r="AY245" s="350"/>
      <c r="AZ245" s="350"/>
      <c r="BA245" s="350"/>
      <c r="BB245" s="350"/>
      <c r="BC245" s="350"/>
      <c r="BD245" s="350"/>
      <c r="BE245" s="350"/>
      <c r="BF245" s="350"/>
      <c r="BG245" s="350"/>
      <c r="BH245" s="350"/>
      <c r="BI245" s="350"/>
      <c r="BJ245" s="350"/>
      <c r="BK245" s="350"/>
      <c r="BL245" s="350"/>
      <c r="BM245" s="350"/>
      <c r="BN245" s="350"/>
      <c r="BO245" s="350"/>
      <c r="BP245" s="350"/>
      <c r="BQ245" s="350"/>
      <c r="BR245" s="350"/>
      <c r="BS245" s="350"/>
      <c r="BT245" s="350"/>
      <c r="BU245" s="350"/>
      <c r="BV245" s="350"/>
      <c r="BW245" s="350"/>
      <c r="BX245" s="350"/>
      <c r="BY245" s="350"/>
      <c r="BZ245" s="350"/>
      <c r="CA245" s="350"/>
      <c r="CB245" s="350"/>
      <c r="CC245" s="350"/>
      <c r="CD245" s="350"/>
    </row>
    <row r="246" spans="1:82" s="351" customFormat="1" ht="27.75" customHeight="1" hidden="1">
      <c r="A246" s="350"/>
      <c r="B246" s="562" t="s">
        <v>774</v>
      </c>
      <c r="C246" s="796" t="s">
        <v>797</v>
      </c>
      <c r="D246" s="796"/>
      <c r="E246" s="796"/>
      <c r="F246" s="796"/>
      <c r="G246" s="796"/>
      <c r="H246" s="436"/>
      <c r="I246" s="437"/>
      <c r="J246" s="789" t="s">
        <v>774</v>
      </c>
      <c r="K246" s="645"/>
      <c r="L246" s="645"/>
      <c r="M246" s="645"/>
      <c r="N246" s="645"/>
      <c r="O246" s="645"/>
      <c r="P246" s="790" t="s">
        <v>796</v>
      </c>
      <c r="Q246" s="791"/>
      <c r="R246" s="791"/>
      <c r="S246" s="791"/>
      <c r="T246" s="791"/>
      <c r="U246" s="791"/>
      <c r="V246" s="791"/>
      <c r="W246" s="791"/>
      <c r="X246" s="791"/>
      <c r="AE246" s="350"/>
      <c r="AF246" s="350"/>
      <c r="AG246" s="350"/>
      <c r="AH246" s="350"/>
      <c r="AI246" s="350"/>
      <c r="AJ246" s="350"/>
      <c r="AK246" s="350"/>
      <c r="AL246" s="350"/>
      <c r="AM246" s="350"/>
      <c r="AN246" s="350"/>
      <c r="AO246" s="350"/>
      <c r="AP246" s="350"/>
      <c r="AQ246" s="350"/>
      <c r="AR246" s="350"/>
      <c r="AS246" s="350"/>
      <c r="AT246" s="350"/>
      <c r="AU246" s="350"/>
      <c r="AV246" s="350"/>
      <c r="AW246" s="350"/>
      <c r="AX246" s="350"/>
      <c r="AY246" s="350"/>
      <c r="AZ246" s="350"/>
      <c r="BA246" s="350"/>
      <c r="BB246" s="350"/>
      <c r="BC246" s="350"/>
      <c r="BD246" s="350"/>
      <c r="BE246" s="350"/>
      <c r="BF246" s="350"/>
      <c r="BG246" s="350"/>
      <c r="BH246" s="350"/>
      <c r="BI246" s="350"/>
      <c r="BJ246" s="350"/>
      <c r="BK246" s="350"/>
      <c r="BL246" s="350"/>
      <c r="BM246" s="350"/>
      <c r="BN246" s="350"/>
      <c r="BO246" s="350"/>
      <c r="BP246" s="350"/>
      <c r="BQ246" s="350"/>
      <c r="BR246" s="350"/>
      <c r="BS246" s="350"/>
      <c r="BT246" s="350"/>
      <c r="BU246" s="350"/>
      <c r="BV246" s="350"/>
      <c r="BW246" s="350"/>
      <c r="BX246" s="350"/>
      <c r="BY246" s="350"/>
      <c r="BZ246" s="350"/>
      <c r="CA246" s="350"/>
      <c r="CB246" s="350"/>
      <c r="CC246" s="350"/>
      <c r="CD246" s="350"/>
    </row>
    <row r="247" spans="1:82" s="351" customFormat="1" ht="27.75" customHeight="1" hidden="1">
      <c r="A247" s="350"/>
      <c r="B247" s="350"/>
      <c r="C247" s="350"/>
      <c r="D247" s="350"/>
      <c r="E247" s="350"/>
      <c r="F247" s="350"/>
      <c r="G247" s="350"/>
      <c r="H247" s="350"/>
      <c r="I247" s="350"/>
      <c r="J247" s="350"/>
      <c r="K247" s="350"/>
      <c r="L247" s="350"/>
      <c r="M247" s="350"/>
      <c r="N247" s="350"/>
      <c r="O247" s="350"/>
      <c r="P247" s="350"/>
      <c r="Q247" s="350"/>
      <c r="R247" s="350"/>
      <c r="S247" s="350"/>
      <c r="T247" s="350"/>
      <c r="V247" s="176"/>
      <c r="W247" s="418"/>
      <c r="AE247" s="350"/>
      <c r="AF247" s="350"/>
      <c r="AG247" s="350"/>
      <c r="AH247" s="350"/>
      <c r="AI247" s="350"/>
      <c r="AJ247" s="350"/>
      <c r="AK247" s="350"/>
      <c r="AL247" s="350"/>
      <c r="AM247" s="350"/>
      <c r="AN247" s="350"/>
      <c r="AO247" s="350"/>
      <c r="AP247" s="350"/>
      <c r="AQ247" s="350"/>
      <c r="AR247" s="350"/>
      <c r="AS247" s="350"/>
      <c r="AT247" s="350"/>
      <c r="AU247" s="350"/>
      <c r="AV247" s="350"/>
      <c r="AW247" s="350"/>
      <c r="AX247" s="350"/>
      <c r="AY247" s="350"/>
      <c r="AZ247" s="350"/>
      <c r="BA247" s="350"/>
      <c r="BB247" s="350"/>
      <c r="BC247" s="350"/>
      <c r="BD247" s="350"/>
      <c r="BE247" s="350"/>
      <c r="BF247" s="350"/>
      <c r="BG247" s="350"/>
      <c r="BH247" s="350"/>
      <c r="BI247" s="350"/>
      <c r="BJ247" s="350"/>
      <c r="BK247" s="350"/>
      <c r="BL247" s="350"/>
      <c r="BM247" s="350"/>
      <c r="BN247" s="350"/>
      <c r="BO247" s="350"/>
      <c r="BP247" s="350"/>
      <c r="BQ247" s="350"/>
      <c r="BR247" s="350"/>
      <c r="BS247" s="350"/>
      <c r="BT247" s="350"/>
      <c r="BU247" s="350"/>
      <c r="BV247" s="350"/>
      <c r="BW247" s="350"/>
      <c r="BX247" s="350"/>
      <c r="BY247" s="350"/>
      <c r="BZ247" s="350"/>
      <c r="CA247" s="350"/>
      <c r="CB247" s="350"/>
      <c r="CC247" s="350"/>
      <c r="CD247" s="350"/>
    </row>
    <row r="248" spans="1:82" s="351" customFormat="1" ht="27.75" customHeight="1" hidden="1">
      <c r="A248" s="350"/>
      <c r="B248" s="213" t="s">
        <v>233</v>
      </c>
      <c r="C248" s="792" t="s">
        <v>772</v>
      </c>
      <c r="D248" s="792"/>
      <c r="E248" s="792"/>
      <c r="F248" s="792"/>
      <c r="G248" s="792"/>
      <c r="H248" s="645"/>
      <c r="I248" s="468"/>
      <c r="J248" s="793" t="s">
        <v>233</v>
      </c>
      <c r="K248" s="794"/>
      <c r="L248" s="794"/>
      <c r="M248" s="794"/>
      <c r="N248" s="794"/>
      <c r="O248" s="794"/>
      <c r="P248" s="795" t="s">
        <v>773</v>
      </c>
      <c r="Q248" s="645"/>
      <c r="R248" s="645"/>
      <c r="S248" s="645"/>
      <c r="T248" s="645"/>
      <c r="U248" s="645"/>
      <c r="V248" s="645"/>
      <c r="W248" s="645"/>
      <c r="X248" s="645"/>
      <c r="AE248" s="350"/>
      <c r="AF248" s="350"/>
      <c r="AG248" s="350"/>
      <c r="AH248" s="350"/>
      <c r="AI248" s="350"/>
      <c r="AJ248" s="350"/>
      <c r="AK248" s="350"/>
      <c r="AL248" s="350"/>
      <c r="AM248" s="350"/>
      <c r="AN248" s="350"/>
      <c r="AO248" s="350"/>
      <c r="AP248" s="350"/>
      <c r="AQ248" s="350"/>
      <c r="AR248" s="350"/>
      <c r="AS248" s="350"/>
      <c r="AT248" s="350"/>
      <c r="AU248" s="350"/>
      <c r="AV248" s="350"/>
      <c r="AW248" s="350"/>
      <c r="AX248" s="350"/>
      <c r="AY248" s="350"/>
      <c r="AZ248" s="350"/>
      <c r="BA248" s="350"/>
      <c r="BB248" s="350"/>
      <c r="BC248" s="350"/>
      <c r="BD248" s="350"/>
      <c r="BE248" s="350"/>
      <c r="BF248" s="350"/>
      <c r="BG248" s="350"/>
      <c r="BH248" s="350"/>
      <c r="BI248" s="350"/>
      <c r="BJ248" s="350"/>
      <c r="BK248" s="350"/>
      <c r="BL248" s="350"/>
      <c r="BM248" s="350"/>
      <c r="BN248" s="350"/>
      <c r="BO248" s="350"/>
      <c r="BP248" s="350"/>
      <c r="BQ248" s="350"/>
      <c r="BR248" s="350"/>
      <c r="BS248" s="350"/>
      <c r="BT248" s="350"/>
      <c r="BU248" s="350"/>
      <c r="BV248" s="350"/>
      <c r="BW248" s="350"/>
      <c r="BX248" s="350"/>
      <c r="BY248" s="350"/>
      <c r="BZ248" s="350"/>
      <c r="CA248" s="350"/>
      <c r="CB248" s="350"/>
      <c r="CC248" s="350"/>
      <c r="CD248" s="350"/>
    </row>
    <row r="249" spans="1:82" s="351" customFormat="1" ht="27.75" customHeight="1" hidden="1">
      <c r="A249" s="350"/>
      <c r="B249" s="562" t="s">
        <v>774</v>
      </c>
      <c r="C249" s="796" t="s">
        <v>797</v>
      </c>
      <c r="D249" s="796"/>
      <c r="E249" s="796"/>
      <c r="F249" s="796"/>
      <c r="G249" s="796"/>
      <c r="H249" s="436"/>
      <c r="I249" s="437"/>
      <c r="J249" s="789" t="s">
        <v>774</v>
      </c>
      <c r="K249" s="645"/>
      <c r="L249" s="645"/>
      <c r="M249" s="645"/>
      <c r="N249" s="645"/>
      <c r="O249" s="645"/>
      <c r="P249" s="790" t="s">
        <v>797</v>
      </c>
      <c r="Q249" s="791"/>
      <c r="R249" s="791"/>
      <c r="S249" s="791"/>
      <c r="T249" s="791"/>
      <c r="U249" s="791"/>
      <c r="V249" s="791"/>
      <c r="W249" s="791"/>
      <c r="X249" s="791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50"/>
      <c r="BW249" s="350"/>
      <c r="BX249" s="350"/>
      <c r="BY249" s="350"/>
      <c r="BZ249" s="350"/>
      <c r="CA249" s="350"/>
      <c r="CB249" s="350"/>
      <c r="CC249" s="350"/>
      <c r="CD249" s="350"/>
    </row>
    <row r="250" spans="1:82" s="351" customFormat="1" ht="27.75" customHeight="1" hidden="1">
      <c r="A250" s="350"/>
      <c r="B250" s="350"/>
      <c r="C250" s="350"/>
      <c r="D250" s="350"/>
      <c r="E250" s="350"/>
      <c r="F250" s="350"/>
      <c r="G250" s="350"/>
      <c r="H250" s="350"/>
      <c r="I250" s="350"/>
      <c r="J250" s="350"/>
      <c r="K250" s="350"/>
      <c r="L250" s="350"/>
      <c r="M250" s="350"/>
      <c r="N250" s="350"/>
      <c r="O250" s="350"/>
      <c r="P250" s="350"/>
      <c r="Q250" s="350"/>
      <c r="R250" s="350"/>
      <c r="S250" s="350"/>
      <c r="T250" s="350"/>
      <c r="V250" s="176"/>
      <c r="W250" s="418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50"/>
      <c r="BW250" s="350"/>
      <c r="BX250" s="350"/>
      <c r="BY250" s="350"/>
      <c r="BZ250" s="350"/>
      <c r="CA250" s="350"/>
      <c r="CB250" s="350"/>
      <c r="CC250" s="350"/>
      <c r="CD250" s="350"/>
    </row>
    <row r="251" spans="1:82" s="351" customFormat="1" ht="27.75" customHeight="1" hidden="1">
      <c r="A251" s="350"/>
      <c r="B251" s="213" t="s">
        <v>233</v>
      </c>
      <c r="C251" s="792" t="s">
        <v>772</v>
      </c>
      <c r="D251" s="792"/>
      <c r="E251" s="792"/>
      <c r="F251" s="792"/>
      <c r="G251" s="792"/>
      <c r="H251" s="645"/>
      <c r="I251" s="468"/>
      <c r="J251" s="793" t="s">
        <v>233</v>
      </c>
      <c r="K251" s="794"/>
      <c r="L251" s="794"/>
      <c r="M251" s="794"/>
      <c r="N251" s="794"/>
      <c r="O251" s="794"/>
      <c r="P251" s="795" t="s">
        <v>773</v>
      </c>
      <c r="Q251" s="645"/>
      <c r="R251" s="645"/>
      <c r="S251" s="645"/>
      <c r="T251" s="645"/>
      <c r="U251" s="645"/>
      <c r="V251" s="645"/>
      <c r="W251" s="645"/>
      <c r="X251" s="645"/>
      <c r="AE251" s="350"/>
      <c r="AF251" s="350"/>
      <c r="AG251" s="350"/>
      <c r="AH251" s="350"/>
      <c r="AI251" s="350"/>
      <c r="AJ251" s="350"/>
      <c r="AK251" s="350"/>
      <c r="AL251" s="350"/>
      <c r="AM251" s="350"/>
      <c r="AN251" s="350"/>
      <c r="AO251" s="350"/>
      <c r="AP251" s="350"/>
      <c r="AQ251" s="350"/>
      <c r="AR251" s="350"/>
      <c r="AS251" s="350"/>
      <c r="AT251" s="350"/>
      <c r="AU251" s="350"/>
      <c r="AV251" s="350"/>
      <c r="AW251" s="350"/>
      <c r="AX251" s="350"/>
      <c r="AY251" s="350"/>
      <c r="AZ251" s="350"/>
      <c r="BA251" s="350"/>
      <c r="BB251" s="350"/>
      <c r="BC251" s="350"/>
      <c r="BD251" s="350"/>
      <c r="BE251" s="350"/>
      <c r="BF251" s="350"/>
      <c r="BG251" s="350"/>
      <c r="BH251" s="350"/>
      <c r="BI251" s="350"/>
      <c r="BJ251" s="350"/>
      <c r="BK251" s="350"/>
      <c r="BL251" s="350"/>
      <c r="BM251" s="350"/>
      <c r="BN251" s="350"/>
      <c r="BO251" s="350"/>
      <c r="BP251" s="350"/>
      <c r="BQ251" s="350"/>
      <c r="BR251" s="350"/>
      <c r="BS251" s="350"/>
      <c r="BT251" s="350"/>
      <c r="BU251" s="350"/>
      <c r="BV251" s="350"/>
      <c r="BW251" s="350"/>
      <c r="BX251" s="350"/>
      <c r="BY251" s="350"/>
      <c r="BZ251" s="350"/>
      <c r="CA251" s="350"/>
      <c r="CB251" s="350"/>
      <c r="CC251" s="350"/>
      <c r="CD251" s="350"/>
    </row>
    <row r="252" spans="1:82" s="351" customFormat="1" ht="27.75" customHeight="1" hidden="1">
      <c r="A252" s="350"/>
      <c r="B252" s="562" t="s">
        <v>774</v>
      </c>
      <c r="C252" s="796" t="s">
        <v>796</v>
      </c>
      <c r="D252" s="796"/>
      <c r="E252" s="796"/>
      <c r="F252" s="796"/>
      <c r="G252" s="796"/>
      <c r="H252" s="436"/>
      <c r="I252" s="437"/>
      <c r="J252" s="789" t="s">
        <v>774</v>
      </c>
      <c r="K252" s="645"/>
      <c r="L252" s="645"/>
      <c r="M252" s="645"/>
      <c r="N252" s="645"/>
      <c r="O252" s="645"/>
      <c r="P252" s="790" t="s">
        <v>796</v>
      </c>
      <c r="Q252" s="791"/>
      <c r="R252" s="791"/>
      <c r="S252" s="791"/>
      <c r="T252" s="791"/>
      <c r="U252" s="791"/>
      <c r="V252" s="791"/>
      <c r="W252" s="791"/>
      <c r="X252" s="791"/>
      <c r="AE252" s="350"/>
      <c r="AF252" s="350"/>
      <c r="AG252" s="350"/>
      <c r="AH252" s="350"/>
      <c r="AI252" s="350"/>
      <c r="AJ252" s="350"/>
      <c r="AK252" s="350"/>
      <c r="AL252" s="350"/>
      <c r="AM252" s="350"/>
      <c r="AN252" s="350"/>
      <c r="AO252" s="350"/>
      <c r="AP252" s="350"/>
      <c r="AQ252" s="350"/>
      <c r="AR252" s="350"/>
      <c r="AS252" s="350"/>
      <c r="AT252" s="350"/>
      <c r="AU252" s="350"/>
      <c r="AV252" s="350"/>
      <c r="AW252" s="350"/>
      <c r="AX252" s="350"/>
      <c r="AY252" s="350"/>
      <c r="AZ252" s="350"/>
      <c r="BA252" s="350"/>
      <c r="BB252" s="350"/>
      <c r="BC252" s="350"/>
      <c r="BD252" s="350"/>
      <c r="BE252" s="350"/>
      <c r="BF252" s="350"/>
      <c r="BG252" s="350"/>
      <c r="BH252" s="350"/>
      <c r="BI252" s="350"/>
      <c r="BJ252" s="350"/>
      <c r="BK252" s="350"/>
      <c r="BL252" s="350"/>
      <c r="BM252" s="350"/>
      <c r="BN252" s="350"/>
      <c r="BO252" s="350"/>
      <c r="BP252" s="350"/>
      <c r="BQ252" s="350"/>
      <c r="BR252" s="350"/>
      <c r="BS252" s="350"/>
      <c r="BT252" s="350"/>
      <c r="BU252" s="350"/>
      <c r="BV252" s="350"/>
      <c r="BW252" s="350"/>
      <c r="BX252" s="350"/>
      <c r="BY252" s="350"/>
      <c r="BZ252" s="350"/>
      <c r="CA252" s="350"/>
      <c r="CB252" s="350"/>
      <c r="CC252" s="350"/>
      <c r="CD252" s="350"/>
    </row>
    <row r="253" spans="1:82" s="351" customFormat="1" ht="27.75" customHeight="1" hidden="1">
      <c r="A253" s="350"/>
      <c r="B253" s="350"/>
      <c r="C253" s="350"/>
      <c r="D253" s="350"/>
      <c r="E253" s="350"/>
      <c r="F253" s="350"/>
      <c r="G253" s="350"/>
      <c r="H253" s="350"/>
      <c r="I253" s="350"/>
      <c r="J253" s="350"/>
      <c r="K253" s="350"/>
      <c r="L253" s="350"/>
      <c r="M253" s="350"/>
      <c r="N253" s="350"/>
      <c r="O253" s="350"/>
      <c r="P253" s="350"/>
      <c r="Q253" s="350"/>
      <c r="R253" s="350"/>
      <c r="S253" s="350"/>
      <c r="T253" s="350"/>
      <c r="V253" s="176"/>
      <c r="W253" s="418"/>
      <c r="AE253" s="350"/>
      <c r="AF253" s="350"/>
      <c r="AG253" s="350"/>
      <c r="AH253" s="350"/>
      <c r="AI253" s="350"/>
      <c r="AJ253" s="350"/>
      <c r="AK253" s="350"/>
      <c r="AL253" s="350"/>
      <c r="AM253" s="350"/>
      <c r="AN253" s="350"/>
      <c r="AO253" s="350"/>
      <c r="AP253" s="350"/>
      <c r="AQ253" s="350"/>
      <c r="AR253" s="350"/>
      <c r="AS253" s="350"/>
      <c r="AT253" s="350"/>
      <c r="AU253" s="350"/>
      <c r="AV253" s="350"/>
      <c r="AW253" s="350"/>
      <c r="AX253" s="350"/>
      <c r="AY253" s="350"/>
      <c r="AZ253" s="350"/>
      <c r="BA253" s="350"/>
      <c r="BB253" s="350"/>
      <c r="BC253" s="350"/>
      <c r="BD253" s="350"/>
      <c r="BE253" s="350"/>
      <c r="BF253" s="350"/>
      <c r="BG253" s="350"/>
      <c r="BH253" s="350"/>
      <c r="BI253" s="350"/>
      <c r="BJ253" s="350"/>
      <c r="BK253" s="350"/>
      <c r="BL253" s="350"/>
      <c r="BM253" s="350"/>
      <c r="BN253" s="350"/>
      <c r="BO253" s="350"/>
      <c r="BP253" s="350"/>
      <c r="BQ253" s="350"/>
      <c r="BR253" s="350"/>
      <c r="BS253" s="350"/>
      <c r="BT253" s="350"/>
      <c r="BU253" s="350"/>
      <c r="BV253" s="350"/>
      <c r="BW253" s="350"/>
      <c r="BX253" s="350"/>
      <c r="BY253" s="350"/>
      <c r="BZ253" s="350"/>
      <c r="CA253" s="350"/>
      <c r="CB253" s="350"/>
      <c r="CC253" s="350"/>
      <c r="CD253" s="350"/>
    </row>
    <row r="254" spans="1:82" s="351" customFormat="1" ht="27.75" customHeight="1" hidden="1">
      <c r="A254" s="350"/>
      <c r="B254" s="213" t="s">
        <v>233</v>
      </c>
      <c r="C254" s="792" t="s">
        <v>772</v>
      </c>
      <c r="D254" s="792"/>
      <c r="E254" s="792"/>
      <c r="F254" s="792"/>
      <c r="G254" s="792"/>
      <c r="H254" s="645"/>
      <c r="I254" s="468"/>
      <c r="J254" s="793" t="s">
        <v>233</v>
      </c>
      <c r="K254" s="794"/>
      <c r="L254" s="794"/>
      <c r="M254" s="794"/>
      <c r="N254" s="794"/>
      <c r="O254" s="794"/>
      <c r="P254" s="795" t="s">
        <v>773</v>
      </c>
      <c r="Q254" s="645"/>
      <c r="R254" s="645"/>
      <c r="S254" s="645"/>
      <c r="T254" s="645"/>
      <c r="U254" s="645"/>
      <c r="V254" s="645"/>
      <c r="W254" s="645"/>
      <c r="X254" s="645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50"/>
      <c r="BW254" s="350"/>
      <c r="BX254" s="350"/>
      <c r="BY254" s="350"/>
      <c r="BZ254" s="350"/>
      <c r="CA254" s="350"/>
      <c r="CB254" s="350"/>
      <c r="CC254" s="350"/>
      <c r="CD254" s="350"/>
    </row>
    <row r="255" spans="1:82" s="351" customFormat="1" ht="27.75" customHeight="1" hidden="1">
      <c r="A255" s="350"/>
      <c r="B255" s="562" t="s">
        <v>774</v>
      </c>
      <c r="C255" s="796" t="s">
        <v>797</v>
      </c>
      <c r="D255" s="796"/>
      <c r="E255" s="796"/>
      <c r="F255" s="796"/>
      <c r="G255" s="796"/>
      <c r="H255" s="436"/>
      <c r="I255" s="437"/>
      <c r="J255" s="789" t="s">
        <v>774</v>
      </c>
      <c r="K255" s="645"/>
      <c r="L255" s="645"/>
      <c r="M255" s="645"/>
      <c r="N255" s="645"/>
      <c r="O255" s="645"/>
      <c r="P255" s="790" t="s">
        <v>797</v>
      </c>
      <c r="Q255" s="791"/>
      <c r="R255" s="791"/>
      <c r="S255" s="791"/>
      <c r="T255" s="791"/>
      <c r="U255" s="791"/>
      <c r="V255" s="791"/>
      <c r="W255" s="791"/>
      <c r="X255" s="791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50"/>
      <c r="BW255" s="350"/>
      <c r="BX255" s="350"/>
      <c r="BY255" s="350"/>
      <c r="BZ255" s="350"/>
      <c r="CA255" s="350"/>
      <c r="CB255" s="350"/>
      <c r="CC255" s="350"/>
      <c r="CD255" s="350"/>
    </row>
    <row r="256" spans="1:82" s="351" customFormat="1" ht="27.75" customHeight="1" hidden="1">
      <c r="A256" s="350"/>
      <c r="B256" s="350"/>
      <c r="C256" s="350"/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50"/>
      <c r="P256" s="350"/>
      <c r="Q256" s="350"/>
      <c r="R256" s="350"/>
      <c r="S256" s="350"/>
      <c r="T256" s="350"/>
      <c r="V256" s="176"/>
      <c r="W256" s="418"/>
      <c r="AE256" s="350"/>
      <c r="AF256" s="350"/>
      <c r="AG256" s="350"/>
      <c r="AH256" s="350"/>
      <c r="AI256" s="350"/>
      <c r="AJ256" s="350"/>
      <c r="AK256" s="350"/>
      <c r="AL256" s="350"/>
      <c r="AM256" s="350"/>
      <c r="AN256" s="350"/>
      <c r="AO256" s="350"/>
      <c r="AP256" s="350"/>
      <c r="AQ256" s="350"/>
      <c r="AR256" s="350"/>
      <c r="AS256" s="350"/>
      <c r="AT256" s="350"/>
      <c r="AU256" s="350"/>
      <c r="AV256" s="350"/>
      <c r="AW256" s="350"/>
      <c r="AX256" s="350"/>
      <c r="AY256" s="350"/>
      <c r="AZ256" s="350"/>
      <c r="BA256" s="350"/>
      <c r="BB256" s="350"/>
      <c r="BC256" s="350"/>
      <c r="BD256" s="350"/>
      <c r="BE256" s="350"/>
      <c r="BF256" s="350"/>
      <c r="BG256" s="350"/>
      <c r="BH256" s="350"/>
      <c r="BI256" s="350"/>
      <c r="BJ256" s="350"/>
      <c r="BK256" s="350"/>
      <c r="BL256" s="350"/>
      <c r="BM256" s="350"/>
      <c r="BN256" s="350"/>
      <c r="BO256" s="350"/>
      <c r="BP256" s="350"/>
      <c r="BQ256" s="350"/>
      <c r="BR256" s="350"/>
      <c r="BS256" s="350"/>
      <c r="BT256" s="350"/>
      <c r="BU256" s="350"/>
      <c r="BV256" s="350"/>
      <c r="BW256" s="350"/>
      <c r="BX256" s="350"/>
      <c r="BY256" s="350"/>
      <c r="BZ256" s="350"/>
      <c r="CA256" s="350"/>
      <c r="CB256" s="350"/>
      <c r="CC256" s="350"/>
      <c r="CD256" s="350"/>
    </row>
    <row r="257" spans="1:82" s="351" customFormat="1" ht="27.75" customHeight="1" hidden="1">
      <c r="A257" s="350"/>
      <c r="B257" s="213" t="s">
        <v>233</v>
      </c>
      <c r="C257" s="792" t="s">
        <v>772</v>
      </c>
      <c r="D257" s="792"/>
      <c r="E257" s="792"/>
      <c r="F257" s="792"/>
      <c r="G257" s="792"/>
      <c r="H257" s="645"/>
      <c r="I257" s="468"/>
      <c r="J257" s="793" t="s">
        <v>233</v>
      </c>
      <c r="K257" s="794"/>
      <c r="L257" s="794"/>
      <c r="M257" s="794"/>
      <c r="N257" s="794"/>
      <c r="O257" s="794"/>
      <c r="P257" s="795" t="s">
        <v>773</v>
      </c>
      <c r="Q257" s="645"/>
      <c r="R257" s="645"/>
      <c r="S257" s="645"/>
      <c r="T257" s="645"/>
      <c r="U257" s="645"/>
      <c r="V257" s="645"/>
      <c r="W257" s="645"/>
      <c r="X257" s="645"/>
      <c r="AE257" s="350"/>
      <c r="AF257" s="350"/>
      <c r="AG257" s="350"/>
      <c r="AH257" s="350"/>
      <c r="AI257" s="350"/>
      <c r="AJ257" s="350"/>
      <c r="AK257" s="350"/>
      <c r="AL257" s="350"/>
      <c r="AM257" s="350"/>
      <c r="AN257" s="350"/>
      <c r="AO257" s="350"/>
      <c r="AP257" s="350"/>
      <c r="AQ257" s="350"/>
      <c r="AR257" s="350"/>
      <c r="AS257" s="350"/>
      <c r="AT257" s="350"/>
      <c r="AU257" s="350"/>
      <c r="AV257" s="350"/>
      <c r="AW257" s="350"/>
      <c r="AX257" s="350"/>
      <c r="AY257" s="350"/>
      <c r="AZ257" s="350"/>
      <c r="BA257" s="350"/>
      <c r="BB257" s="350"/>
      <c r="BC257" s="350"/>
      <c r="BD257" s="350"/>
      <c r="BE257" s="350"/>
      <c r="BF257" s="350"/>
      <c r="BG257" s="350"/>
      <c r="BH257" s="350"/>
      <c r="BI257" s="350"/>
      <c r="BJ257" s="350"/>
      <c r="BK257" s="350"/>
      <c r="BL257" s="350"/>
      <c r="BM257" s="350"/>
      <c r="BN257" s="350"/>
      <c r="BO257" s="350"/>
      <c r="BP257" s="350"/>
      <c r="BQ257" s="350"/>
      <c r="BR257" s="350"/>
      <c r="BS257" s="350"/>
      <c r="BT257" s="350"/>
      <c r="BU257" s="350"/>
      <c r="BV257" s="350"/>
      <c r="BW257" s="350"/>
      <c r="BX257" s="350"/>
      <c r="BY257" s="350"/>
      <c r="BZ257" s="350"/>
      <c r="CA257" s="350"/>
      <c r="CB257" s="350"/>
      <c r="CC257" s="350"/>
      <c r="CD257" s="350"/>
    </row>
    <row r="258" spans="1:82" s="351" customFormat="1" ht="27.75" customHeight="1" hidden="1">
      <c r="A258" s="350"/>
      <c r="B258" s="562" t="s">
        <v>774</v>
      </c>
      <c r="C258" s="796" t="s">
        <v>798</v>
      </c>
      <c r="D258" s="796"/>
      <c r="E258" s="796"/>
      <c r="F258" s="796"/>
      <c r="G258" s="796"/>
      <c r="H258" s="436"/>
      <c r="I258" s="437"/>
      <c r="J258" s="789" t="s">
        <v>774</v>
      </c>
      <c r="K258" s="645"/>
      <c r="L258" s="645"/>
      <c r="M258" s="645"/>
      <c r="N258" s="645"/>
      <c r="O258" s="645"/>
      <c r="P258" s="790" t="s">
        <v>797</v>
      </c>
      <c r="Q258" s="791"/>
      <c r="R258" s="791"/>
      <c r="S258" s="791"/>
      <c r="T258" s="791"/>
      <c r="U258" s="791"/>
      <c r="V258" s="791"/>
      <c r="W258" s="791"/>
      <c r="X258" s="791"/>
      <c r="AE258" s="350"/>
      <c r="AF258" s="350"/>
      <c r="AG258" s="350"/>
      <c r="AH258" s="350"/>
      <c r="AI258" s="350"/>
      <c r="AJ258" s="350"/>
      <c r="AK258" s="350"/>
      <c r="AL258" s="350"/>
      <c r="AM258" s="350"/>
      <c r="AN258" s="350"/>
      <c r="AO258" s="350"/>
      <c r="AP258" s="350"/>
      <c r="AQ258" s="350"/>
      <c r="AR258" s="350"/>
      <c r="AS258" s="350"/>
      <c r="AT258" s="350"/>
      <c r="AU258" s="350"/>
      <c r="AV258" s="350"/>
      <c r="AW258" s="350"/>
      <c r="AX258" s="350"/>
      <c r="AY258" s="350"/>
      <c r="AZ258" s="350"/>
      <c r="BA258" s="350"/>
      <c r="BB258" s="350"/>
      <c r="BC258" s="350"/>
      <c r="BD258" s="350"/>
      <c r="BE258" s="350"/>
      <c r="BF258" s="350"/>
      <c r="BG258" s="350"/>
      <c r="BH258" s="350"/>
      <c r="BI258" s="350"/>
      <c r="BJ258" s="350"/>
      <c r="BK258" s="350"/>
      <c r="BL258" s="350"/>
      <c r="BM258" s="350"/>
      <c r="BN258" s="350"/>
      <c r="BO258" s="350"/>
      <c r="BP258" s="350"/>
      <c r="BQ258" s="350"/>
      <c r="BR258" s="350"/>
      <c r="BS258" s="350"/>
      <c r="BT258" s="350"/>
      <c r="BU258" s="350"/>
      <c r="BV258" s="350"/>
      <c r="BW258" s="350"/>
      <c r="BX258" s="350"/>
      <c r="BY258" s="350"/>
      <c r="BZ258" s="350"/>
      <c r="CA258" s="350"/>
      <c r="CB258" s="350"/>
      <c r="CC258" s="350"/>
      <c r="CD258" s="350"/>
    </row>
    <row r="259" spans="1:82" s="351" customFormat="1" ht="27.75" customHeight="1" hidden="1">
      <c r="A259" s="350"/>
      <c r="B259" s="350"/>
      <c r="C259" s="350"/>
      <c r="D259" s="350"/>
      <c r="E259" s="350"/>
      <c r="F259" s="350"/>
      <c r="G259" s="350"/>
      <c r="H259" s="350"/>
      <c r="I259" s="350"/>
      <c r="J259" s="350"/>
      <c r="K259" s="350"/>
      <c r="L259" s="350"/>
      <c r="M259" s="350"/>
      <c r="N259" s="350"/>
      <c r="O259" s="350"/>
      <c r="P259" s="350"/>
      <c r="Q259" s="350"/>
      <c r="R259" s="350"/>
      <c r="S259" s="350"/>
      <c r="T259" s="350"/>
      <c r="V259" s="176"/>
      <c r="W259" s="418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50"/>
      <c r="BW259" s="350"/>
      <c r="BX259" s="350"/>
      <c r="BY259" s="350"/>
      <c r="BZ259" s="350"/>
      <c r="CA259" s="350"/>
      <c r="CB259" s="350"/>
      <c r="CC259" s="350"/>
      <c r="CD259" s="350"/>
    </row>
    <row r="260" spans="1:82" s="351" customFormat="1" ht="27.75" customHeight="1" hidden="1">
      <c r="A260" s="350"/>
      <c r="B260" s="213" t="s">
        <v>233</v>
      </c>
      <c r="C260" s="792" t="s">
        <v>772</v>
      </c>
      <c r="D260" s="792"/>
      <c r="E260" s="792"/>
      <c r="F260" s="792"/>
      <c r="G260" s="792"/>
      <c r="H260" s="645"/>
      <c r="I260" s="468"/>
      <c r="J260" s="793" t="s">
        <v>233</v>
      </c>
      <c r="K260" s="794"/>
      <c r="L260" s="794"/>
      <c r="M260" s="794"/>
      <c r="N260" s="794"/>
      <c r="O260" s="794"/>
      <c r="P260" s="795" t="s">
        <v>773</v>
      </c>
      <c r="Q260" s="645"/>
      <c r="R260" s="645"/>
      <c r="S260" s="645"/>
      <c r="T260" s="645"/>
      <c r="U260" s="645"/>
      <c r="V260" s="645"/>
      <c r="W260" s="645"/>
      <c r="X260" s="645"/>
      <c r="AE260" s="350"/>
      <c r="AF260" s="350"/>
      <c r="AG260" s="350"/>
      <c r="AH260" s="350"/>
      <c r="AI260" s="350"/>
      <c r="AJ260" s="350"/>
      <c r="AK260" s="350"/>
      <c r="AL260" s="350"/>
      <c r="AM260" s="350"/>
      <c r="AN260" s="350"/>
      <c r="AO260" s="350"/>
      <c r="AP260" s="350"/>
      <c r="AQ260" s="350"/>
      <c r="AR260" s="350"/>
      <c r="AS260" s="350"/>
      <c r="AT260" s="350"/>
      <c r="AU260" s="350"/>
      <c r="AV260" s="350"/>
      <c r="AW260" s="350"/>
      <c r="AX260" s="350"/>
      <c r="AY260" s="350"/>
      <c r="AZ260" s="350"/>
      <c r="BA260" s="350"/>
      <c r="BB260" s="350"/>
      <c r="BC260" s="350"/>
      <c r="BD260" s="350"/>
      <c r="BE260" s="350"/>
      <c r="BF260" s="350"/>
      <c r="BG260" s="350"/>
      <c r="BH260" s="350"/>
      <c r="BI260" s="350"/>
      <c r="BJ260" s="350"/>
      <c r="BK260" s="350"/>
      <c r="BL260" s="350"/>
      <c r="BM260" s="350"/>
      <c r="BN260" s="350"/>
      <c r="BO260" s="350"/>
      <c r="BP260" s="350"/>
      <c r="BQ260" s="350"/>
      <c r="BR260" s="350"/>
      <c r="BS260" s="350"/>
      <c r="BT260" s="350"/>
      <c r="BU260" s="350"/>
      <c r="BV260" s="350"/>
      <c r="BW260" s="350"/>
      <c r="BX260" s="350"/>
      <c r="BY260" s="350"/>
      <c r="BZ260" s="350"/>
      <c r="CA260" s="350"/>
      <c r="CB260" s="350"/>
      <c r="CC260" s="350"/>
      <c r="CD260" s="350"/>
    </row>
    <row r="261" spans="1:82" s="351" customFormat="1" ht="27.75" customHeight="1" hidden="1">
      <c r="A261" s="350"/>
      <c r="B261" s="562" t="s">
        <v>774</v>
      </c>
      <c r="C261" s="796" t="s">
        <v>797</v>
      </c>
      <c r="D261" s="796"/>
      <c r="E261" s="796"/>
      <c r="F261" s="796"/>
      <c r="G261" s="796"/>
      <c r="H261" s="436"/>
      <c r="I261" s="437"/>
      <c r="J261" s="789" t="s">
        <v>774</v>
      </c>
      <c r="K261" s="645"/>
      <c r="L261" s="645"/>
      <c r="M261" s="645"/>
      <c r="N261" s="645"/>
      <c r="O261" s="645"/>
      <c r="P261" s="790" t="s">
        <v>797</v>
      </c>
      <c r="Q261" s="791"/>
      <c r="R261" s="791"/>
      <c r="S261" s="791"/>
      <c r="T261" s="791"/>
      <c r="U261" s="791"/>
      <c r="V261" s="791"/>
      <c r="W261" s="791"/>
      <c r="X261" s="791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0"/>
      <c r="AQ261" s="350"/>
      <c r="AR261" s="350"/>
      <c r="AS261" s="350"/>
      <c r="AT261" s="350"/>
      <c r="AU261" s="350"/>
      <c r="AV261" s="350"/>
      <c r="AW261" s="350"/>
      <c r="AX261" s="350"/>
      <c r="AY261" s="350"/>
      <c r="AZ261" s="350"/>
      <c r="BA261" s="35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  <c r="BL261" s="350"/>
      <c r="BM261" s="350"/>
      <c r="BN261" s="350"/>
      <c r="BO261" s="350"/>
      <c r="BP261" s="350"/>
      <c r="BQ261" s="350"/>
      <c r="BR261" s="350"/>
      <c r="BS261" s="350"/>
      <c r="BT261" s="350"/>
      <c r="BU261" s="350"/>
      <c r="BV261" s="350"/>
      <c r="BW261" s="350"/>
      <c r="BX261" s="350"/>
      <c r="BY261" s="350"/>
      <c r="BZ261" s="350"/>
      <c r="CA261" s="350"/>
      <c r="CB261" s="350"/>
      <c r="CC261" s="350"/>
      <c r="CD261" s="350"/>
    </row>
    <row r="262" spans="1:82" s="351" customFormat="1" ht="27.75" customHeight="1">
      <c r="A262" s="350"/>
      <c r="B262" s="212"/>
      <c r="C262" s="436"/>
      <c r="D262" s="436"/>
      <c r="E262" s="436"/>
      <c r="F262" s="436"/>
      <c r="G262" s="436"/>
      <c r="H262" s="436"/>
      <c r="I262" s="437"/>
      <c r="J262" s="212"/>
      <c r="K262" s="212"/>
      <c r="L262" s="212"/>
      <c r="M262" s="212"/>
      <c r="N262" s="212"/>
      <c r="O262" s="212"/>
      <c r="P262" s="436"/>
      <c r="Q262" s="436"/>
      <c r="R262" s="436"/>
      <c r="S262" s="436"/>
      <c r="T262" s="436"/>
      <c r="U262" s="436"/>
      <c r="V262" s="176"/>
      <c r="W262" s="469"/>
      <c r="AE262" s="350"/>
      <c r="AF262" s="350"/>
      <c r="AG262" s="350"/>
      <c r="AH262" s="350"/>
      <c r="AI262" s="350"/>
      <c r="AJ262" s="350"/>
      <c r="AK262" s="350"/>
      <c r="AL262" s="350"/>
      <c r="AM262" s="350"/>
      <c r="AN262" s="350"/>
      <c r="AO262" s="350"/>
      <c r="AP262" s="350"/>
      <c r="AQ262" s="350"/>
      <c r="AR262" s="350"/>
      <c r="AS262" s="350"/>
      <c r="AT262" s="350"/>
      <c r="AU262" s="350"/>
      <c r="AV262" s="350"/>
      <c r="AW262" s="350"/>
      <c r="AX262" s="350"/>
      <c r="AY262" s="350"/>
      <c r="AZ262" s="350"/>
      <c r="BA262" s="350"/>
      <c r="BB262" s="350"/>
      <c r="BC262" s="350"/>
      <c r="BD262" s="350"/>
      <c r="BE262" s="350"/>
      <c r="BF262" s="350"/>
      <c r="BG262" s="350"/>
      <c r="BH262" s="350"/>
      <c r="BI262" s="350"/>
      <c r="BJ262" s="350"/>
      <c r="BK262" s="350"/>
      <c r="BL262" s="350"/>
      <c r="BM262" s="350"/>
      <c r="BN262" s="350"/>
      <c r="BO262" s="350"/>
      <c r="BP262" s="350"/>
      <c r="BQ262" s="350"/>
      <c r="BR262" s="350"/>
      <c r="BS262" s="350"/>
      <c r="BT262" s="350"/>
      <c r="BU262" s="350"/>
      <c r="BV262" s="350"/>
      <c r="BW262" s="350"/>
      <c r="BX262" s="350"/>
      <c r="BY262" s="350"/>
      <c r="BZ262" s="350"/>
      <c r="CA262" s="350"/>
      <c r="CB262" s="350"/>
      <c r="CC262" s="350"/>
      <c r="CD262" s="350"/>
    </row>
    <row r="263" spans="1:82" s="351" customFormat="1" ht="27.75" customHeight="1">
      <c r="A263" s="350"/>
      <c r="B263" s="212"/>
      <c r="C263" s="436"/>
      <c r="D263" s="436"/>
      <c r="E263" s="436"/>
      <c r="F263" s="436"/>
      <c r="G263" s="436"/>
      <c r="H263" s="436"/>
      <c r="I263" s="437"/>
      <c r="J263" s="212"/>
      <c r="K263" s="212"/>
      <c r="L263" s="212"/>
      <c r="M263" s="212"/>
      <c r="N263" s="212"/>
      <c r="O263" s="212"/>
      <c r="P263" s="436"/>
      <c r="Q263" s="436"/>
      <c r="R263" s="436"/>
      <c r="S263" s="436"/>
      <c r="T263" s="436"/>
      <c r="U263" s="436"/>
      <c r="V263" s="176"/>
      <c r="W263" s="469"/>
      <c r="AE263" s="350"/>
      <c r="AF263" s="350"/>
      <c r="AG263" s="350"/>
      <c r="AH263" s="350"/>
      <c r="AI263" s="350"/>
      <c r="AJ263" s="350"/>
      <c r="AK263" s="350"/>
      <c r="AL263" s="350"/>
      <c r="AM263" s="350"/>
      <c r="AN263" s="350"/>
      <c r="AO263" s="350"/>
      <c r="AP263" s="350"/>
      <c r="AQ263" s="350"/>
      <c r="AR263" s="350"/>
      <c r="AS263" s="350"/>
      <c r="AT263" s="350"/>
      <c r="AU263" s="350"/>
      <c r="AV263" s="350"/>
      <c r="AW263" s="350"/>
      <c r="AX263" s="350"/>
      <c r="AY263" s="350"/>
      <c r="AZ263" s="350"/>
      <c r="BA263" s="350"/>
      <c r="BB263" s="350"/>
      <c r="BC263" s="350"/>
      <c r="BD263" s="350"/>
      <c r="BE263" s="350"/>
      <c r="BF263" s="350"/>
      <c r="BG263" s="350"/>
      <c r="BH263" s="350"/>
      <c r="BI263" s="350"/>
      <c r="BJ263" s="350"/>
      <c r="BK263" s="350"/>
      <c r="BL263" s="350"/>
      <c r="BM263" s="350"/>
      <c r="BN263" s="350"/>
      <c r="BO263" s="350"/>
      <c r="BP263" s="350"/>
      <c r="BQ263" s="350"/>
      <c r="BR263" s="350"/>
      <c r="BS263" s="350"/>
      <c r="BT263" s="350"/>
      <c r="BU263" s="350"/>
      <c r="BV263" s="350"/>
      <c r="BW263" s="350"/>
      <c r="BX263" s="350"/>
      <c r="BY263" s="350"/>
      <c r="BZ263" s="350"/>
      <c r="CA263" s="350"/>
      <c r="CB263" s="350"/>
      <c r="CC263" s="350"/>
      <c r="CD263" s="350"/>
    </row>
    <row r="264" spans="1:82" s="351" customFormat="1" ht="27.75" customHeight="1">
      <c r="A264" s="350"/>
      <c r="B264" s="350"/>
      <c r="C264" s="350"/>
      <c r="D264" s="350"/>
      <c r="E264" s="350"/>
      <c r="F264" s="350"/>
      <c r="G264" s="350"/>
      <c r="H264" s="350"/>
      <c r="I264" s="350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  <c r="T264" s="350"/>
      <c r="V264" s="176"/>
      <c r="W264" s="469"/>
      <c r="AE264" s="350"/>
      <c r="AF264" s="350"/>
      <c r="AG264" s="350"/>
      <c r="AH264" s="350"/>
      <c r="AI264" s="350"/>
      <c r="AJ264" s="350"/>
      <c r="AK264" s="350"/>
      <c r="AL264" s="350"/>
      <c r="AM264" s="350"/>
      <c r="AN264" s="350"/>
      <c r="AO264" s="350"/>
      <c r="AP264" s="350"/>
      <c r="AQ264" s="350"/>
      <c r="AR264" s="350"/>
      <c r="AS264" s="350"/>
      <c r="AT264" s="350"/>
      <c r="AU264" s="350"/>
      <c r="AV264" s="350"/>
      <c r="AW264" s="350"/>
      <c r="AX264" s="350"/>
      <c r="AY264" s="350"/>
      <c r="AZ264" s="350"/>
      <c r="BA264" s="350"/>
      <c r="BB264" s="350"/>
      <c r="BC264" s="350"/>
      <c r="BD264" s="350"/>
      <c r="BE264" s="350"/>
      <c r="BF264" s="350"/>
      <c r="BG264" s="350"/>
      <c r="BH264" s="350"/>
      <c r="BI264" s="350"/>
      <c r="BJ264" s="350"/>
      <c r="BK264" s="350"/>
      <c r="BL264" s="350"/>
      <c r="BM264" s="350"/>
      <c r="BN264" s="350"/>
      <c r="BO264" s="350"/>
      <c r="BP264" s="350"/>
      <c r="BQ264" s="350"/>
      <c r="BR264" s="350"/>
      <c r="BS264" s="350"/>
      <c r="BT264" s="350"/>
      <c r="BU264" s="350"/>
      <c r="BV264" s="350"/>
      <c r="BW264" s="350"/>
      <c r="BX264" s="350"/>
      <c r="BY264" s="350"/>
      <c r="BZ264" s="350"/>
      <c r="CA264" s="350"/>
      <c r="CB264" s="350"/>
      <c r="CC264" s="350"/>
      <c r="CD264" s="350"/>
    </row>
    <row r="265" spans="1:23" ht="27.75" customHeight="1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V265" s="175"/>
      <c r="W265" s="369"/>
    </row>
    <row r="266" spans="1:23" ht="27.75" customHeight="1">
      <c r="A266" s="135"/>
      <c r="B266" s="213"/>
      <c r="C266" s="797"/>
      <c r="D266" s="798"/>
      <c r="E266" s="798"/>
      <c r="F266" s="798"/>
      <c r="G266" s="798"/>
      <c r="H266" s="213"/>
      <c r="I266" s="468"/>
      <c r="J266" s="213"/>
      <c r="K266" s="212"/>
      <c r="L266" s="212"/>
      <c r="M266" s="212"/>
      <c r="N266" s="212"/>
      <c r="O266" s="212"/>
      <c r="P266" s="797"/>
      <c r="Q266" s="798"/>
      <c r="R266" s="798"/>
      <c r="S266" s="798"/>
      <c r="T266" s="798"/>
      <c r="U266" s="798"/>
      <c r="V266" s="175"/>
      <c r="W266" s="369"/>
    </row>
    <row r="267" spans="1:23" ht="27.75" customHeight="1">
      <c r="A267" s="135"/>
      <c r="B267" s="212"/>
      <c r="C267" s="799"/>
      <c r="D267" s="800"/>
      <c r="E267" s="800"/>
      <c r="F267" s="800"/>
      <c r="G267" s="800"/>
      <c r="H267" s="436"/>
      <c r="I267" s="437"/>
      <c r="J267" s="212"/>
      <c r="K267" s="212"/>
      <c r="L267" s="212"/>
      <c r="M267" s="212"/>
      <c r="N267" s="212"/>
      <c r="O267" s="212"/>
      <c r="P267" s="799"/>
      <c r="Q267" s="801"/>
      <c r="R267" s="801"/>
      <c r="S267" s="801"/>
      <c r="T267" s="801"/>
      <c r="U267" s="801"/>
      <c r="V267" s="175"/>
      <c r="W267" s="369"/>
    </row>
    <row r="268" spans="1:23" ht="27.75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V268" s="175"/>
      <c r="W268" s="369"/>
    </row>
    <row r="269" spans="1:23" ht="27.75" customHeight="1">
      <c r="A269" s="135"/>
      <c r="B269" s="213"/>
      <c r="C269" s="797"/>
      <c r="D269" s="798"/>
      <c r="E269" s="798"/>
      <c r="F269" s="798"/>
      <c r="G269" s="798"/>
      <c r="H269" s="213"/>
      <c r="I269" s="468"/>
      <c r="J269" s="213"/>
      <c r="K269" s="212"/>
      <c r="L269" s="212"/>
      <c r="M269" s="212"/>
      <c r="N269" s="212"/>
      <c r="O269" s="212"/>
      <c r="P269" s="797"/>
      <c r="Q269" s="798"/>
      <c r="R269" s="798"/>
      <c r="S269" s="798"/>
      <c r="T269" s="798"/>
      <c r="U269" s="798"/>
      <c r="V269" s="175"/>
      <c r="W269" s="369"/>
    </row>
    <row r="270" spans="1:23" ht="27.75" customHeight="1">
      <c r="A270" s="135"/>
      <c r="B270" s="212"/>
      <c r="C270" s="799"/>
      <c r="D270" s="800"/>
      <c r="E270" s="800"/>
      <c r="F270" s="800"/>
      <c r="G270" s="800"/>
      <c r="H270" s="436"/>
      <c r="I270" s="437"/>
      <c r="J270" s="212"/>
      <c r="K270" s="212"/>
      <c r="L270" s="212"/>
      <c r="M270" s="212"/>
      <c r="N270" s="212"/>
      <c r="O270" s="212"/>
      <c r="P270" s="799"/>
      <c r="Q270" s="801"/>
      <c r="R270" s="801"/>
      <c r="S270" s="801"/>
      <c r="T270" s="801"/>
      <c r="U270" s="801"/>
      <c r="V270" s="175"/>
      <c r="W270" s="369"/>
    </row>
    <row r="271" spans="1:23" ht="27.75" customHeight="1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V271" s="175"/>
      <c r="W271" s="369"/>
    </row>
    <row r="272" spans="1:23" ht="27.75" customHeight="1">
      <c r="A272" s="135"/>
      <c r="B272" s="213"/>
      <c r="C272" s="797"/>
      <c r="D272" s="798"/>
      <c r="E272" s="798"/>
      <c r="F272" s="798"/>
      <c r="G272" s="798"/>
      <c r="H272" s="213"/>
      <c r="I272" s="468"/>
      <c r="J272" s="213"/>
      <c r="K272" s="212"/>
      <c r="L272" s="212"/>
      <c r="M272" s="212"/>
      <c r="N272" s="212"/>
      <c r="O272" s="212"/>
      <c r="P272" s="797"/>
      <c r="Q272" s="798"/>
      <c r="R272" s="798"/>
      <c r="S272" s="798"/>
      <c r="T272" s="798"/>
      <c r="U272" s="798"/>
      <c r="V272" s="175"/>
      <c r="W272" s="369"/>
    </row>
    <row r="273" spans="1:23" ht="27.75" customHeight="1">
      <c r="A273" s="135"/>
      <c r="B273" s="212"/>
      <c r="C273" s="799"/>
      <c r="D273" s="800"/>
      <c r="E273" s="800"/>
      <c r="F273" s="800"/>
      <c r="G273" s="800"/>
      <c r="H273" s="436"/>
      <c r="I273" s="437"/>
      <c r="J273" s="212"/>
      <c r="K273" s="212"/>
      <c r="L273" s="212"/>
      <c r="M273" s="212"/>
      <c r="N273" s="212"/>
      <c r="O273" s="212"/>
      <c r="P273" s="799"/>
      <c r="Q273" s="801"/>
      <c r="R273" s="801"/>
      <c r="S273" s="801"/>
      <c r="T273" s="801"/>
      <c r="U273" s="801"/>
      <c r="V273" s="175"/>
      <c r="W273" s="369"/>
    </row>
    <row r="274" spans="1:23" ht="27.75" customHeight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V274" s="175"/>
      <c r="W274" s="369"/>
    </row>
    <row r="275" spans="1:23" ht="27.75" customHeight="1">
      <c r="A275" s="135"/>
      <c r="B275" s="213"/>
      <c r="C275" s="797"/>
      <c r="D275" s="798"/>
      <c r="E275" s="798"/>
      <c r="F275" s="798"/>
      <c r="G275" s="798"/>
      <c r="H275" s="213"/>
      <c r="I275" s="468"/>
      <c r="J275" s="213"/>
      <c r="K275" s="212"/>
      <c r="L275" s="212"/>
      <c r="M275" s="212"/>
      <c r="N275" s="212"/>
      <c r="O275" s="212"/>
      <c r="P275" s="797"/>
      <c r="Q275" s="798"/>
      <c r="R275" s="798"/>
      <c r="S275" s="798"/>
      <c r="T275" s="798"/>
      <c r="U275" s="798"/>
      <c r="V275" s="175"/>
      <c r="W275" s="369"/>
    </row>
    <row r="276" spans="1:23" ht="27.75" customHeight="1">
      <c r="A276" s="135"/>
      <c r="B276" s="212"/>
      <c r="C276" s="799"/>
      <c r="D276" s="800"/>
      <c r="E276" s="800"/>
      <c r="F276" s="800"/>
      <c r="G276" s="800"/>
      <c r="H276" s="436"/>
      <c r="I276" s="437"/>
      <c r="J276" s="212"/>
      <c r="K276" s="212"/>
      <c r="L276" s="212"/>
      <c r="M276" s="212"/>
      <c r="N276" s="212"/>
      <c r="O276" s="212"/>
      <c r="P276" s="799"/>
      <c r="Q276" s="801"/>
      <c r="R276" s="801"/>
      <c r="S276" s="801"/>
      <c r="T276" s="801"/>
      <c r="U276" s="801"/>
      <c r="V276" s="175"/>
      <c r="W276" s="369"/>
    </row>
    <row r="277" spans="1:23" ht="27.75" customHeight="1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V277" s="175"/>
      <c r="W277" s="369"/>
    </row>
    <row r="278" spans="1:23" ht="27.75" customHeight="1">
      <c r="A278" s="135"/>
      <c r="B278" s="213"/>
      <c r="C278" s="797"/>
      <c r="D278" s="798"/>
      <c r="E278" s="798"/>
      <c r="F278" s="798"/>
      <c r="G278" s="798"/>
      <c r="H278" s="213"/>
      <c r="I278" s="468"/>
      <c r="J278" s="213"/>
      <c r="K278" s="212"/>
      <c r="L278" s="212"/>
      <c r="M278" s="212"/>
      <c r="N278" s="212"/>
      <c r="O278" s="212"/>
      <c r="P278" s="797"/>
      <c r="Q278" s="798"/>
      <c r="R278" s="798"/>
      <c r="S278" s="798"/>
      <c r="T278" s="798"/>
      <c r="U278" s="798"/>
      <c r="V278" s="175"/>
      <c r="W278" s="369"/>
    </row>
    <row r="279" spans="1:23" ht="27.75" customHeight="1">
      <c r="A279" s="135"/>
      <c r="B279" s="212"/>
      <c r="C279" s="799"/>
      <c r="D279" s="800"/>
      <c r="E279" s="800"/>
      <c r="F279" s="800"/>
      <c r="G279" s="800"/>
      <c r="H279" s="436"/>
      <c r="I279" s="437"/>
      <c r="J279" s="212"/>
      <c r="K279" s="212"/>
      <c r="L279" s="212"/>
      <c r="M279" s="212"/>
      <c r="N279" s="212"/>
      <c r="O279" s="212"/>
      <c r="P279" s="799"/>
      <c r="Q279" s="801"/>
      <c r="R279" s="801"/>
      <c r="S279" s="801"/>
      <c r="T279" s="801"/>
      <c r="U279" s="801"/>
      <c r="V279" s="175"/>
      <c r="W279" s="369"/>
    </row>
    <row r="280" spans="1:23" ht="27.75" customHeight="1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V280" s="175"/>
      <c r="W280" s="369"/>
    </row>
    <row r="281" spans="1:23" ht="27.75" customHeight="1">
      <c r="A281" s="135"/>
      <c r="B281" s="213"/>
      <c r="C281" s="797"/>
      <c r="D281" s="798"/>
      <c r="E281" s="798"/>
      <c r="F281" s="798"/>
      <c r="G281" s="798"/>
      <c r="H281" s="213"/>
      <c r="I281" s="468"/>
      <c r="J281" s="213"/>
      <c r="K281" s="212"/>
      <c r="L281" s="212"/>
      <c r="M281" s="212"/>
      <c r="N281" s="212"/>
      <c r="O281" s="212"/>
      <c r="P281" s="797"/>
      <c r="Q281" s="798"/>
      <c r="R281" s="798"/>
      <c r="S281" s="798"/>
      <c r="T281" s="798"/>
      <c r="U281" s="798"/>
      <c r="V281" s="175"/>
      <c r="W281" s="369"/>
    </row>
    <row r="282" spans="1:23" ht="27.75" customHeight="1">
      <c r="A282" s="135"/>
      <c r="B282" s="212"/>
      <c r="C282" s="799"/>
      <c r="D282" s="800"/>
      <c r="E282" s="800"/>
      <c r="F282" s="800"/>
      <c r="G282" s="800"/>
      <c r="H282" s="436"/>
      <c r="I282" s="437"/>
      <c r="J282" s="212"/>
      <c r="K282" s="212"/>
      <c r="L282" s="212"/>
      <c r="M282" s="212"/>
      <c r="N282" s="212"/>
      <c r="O282" s="212"/>
      <c r="P282" s="799"/>
      <c r="Q282" s="801"/>
      <c r="R282" s="801"/>
      <c r="S282" s="801"/>
      <c r="T282" s="801"/>
      <c r="U282" s="801"/>
      <c r="V282" s="175"/>
      <c r="W282" s="369"/>
    </row>
    <row r="283" spans="1:23" ht="27.75" customHeight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V283" s="175"/>
      <c r="W283" s="369"/>
    </row>
    <row r="284" spans="1:23" ht="27.75" customHeight="1">
      <c r="A284" s="135"/>
      <c r="B284" s="213"/>
      <c r="C284" s="797"/>
      <c r="D284" s="798"/>
      <c r="E284" s="798"/>
      <c r="F284" s="798"/>
      <c r="G284" s="798"/>
      <c r="H284" s="213"/>
      <c r="I284" s="468"/>
      <c r="J284" s="213"/>
      <c r="K284" s="212"/>
      <c r="L284" s="212"/>
      <c r="M284" s="212"/>
      <c r="N284" s="212"/>
      <c r="O284" s="212"/>
      <c r="P284" s="797"/>
      <c r="Q284" s="798"/>
      <c r="R284" s="798"/>
      <c r="S284" s="798"/>
      <c r="T284" s="798"/>
      <c r="U284" s="798"/>
      <c r="V284" s="175"/>
      <c r="W284" s="369"/>
    </row>
    <row r="285" spans="1:23" ht="27.75" customHeight="1">
      <c r="A285" s="135"/>
      <c r="B285" s="212"/>
      <c r="C285" s="799"/>
      <c r="D285" s="800"/>
      <c r="E285" s="800"/>
      <c r="F285" s="800"/>
      <c r="G285" s="800"/>
      <c r="H285" s="436"/>
      <c r="I285" s="437"/>
      <c r="J285" s="212"/>
      <c r="K285" s="212"/>
      <c r="L285" s="212"/>
      <c r="M285" s="212"/>
      <c r="N285" s="212"/>
      <c r="O285" s="212"/>
      <c r="P285" s="799"/>
      <c r="Q285" s="801"/>
      <c r="R285" s="801"/>
      <c r="S285" s="801"/>
      <c r="T285" s="801"/>
      <c r="U285" s="801"/>
      <c r="V285" s="175"/>
      <c r="W285" s="369"/>
    </row>
    <row r="286" spans="1:23" ht="27.75" customHeight="1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V286" s="175"/>
      <c r="W286" s="369"/>
    </row>
    <row r="287" spans="1:23" ht="27.75" customHeight="1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V287" s="175"/>
      <c r="W287" s="369"/>
    </row>
    <row r="288" spans="22:23" ht="27.75" customHeight="1">
      <c r="V288" s="175"/>
      <c r="W288" s="369"/>
    </row>
    <row r="289" spans="22:23" ht="27.75" customHeight="1">
      <c r="V289" s="175"/>
      <c r="W289" s="369"/>
    </row>
    <row r="290" spans="22:23" ht="27.75" customHeight="1">
      <c r="V290" s="175"/>
      <c r="W290" s="369"/>
    </row>
    <row r="291" spans="22:23" ht="27.75" customHeight="1">
      <c r="V291" s="175"/>
      <c r="W291" s="369"/>
    </row>
    <row r="292" spans="22:23" ht="27.75" customHeight="1">
      <c r="V292" s="175"/>
      <c r="W292" s="369"/>
    </row>
    <row r="293" spans="22:23" ht="27.75" customHeight="1">
      <c r="V293" s="175"/>
      <c r="W293" s="369"/>
    </row>
    <row r="294" spans="22:23" ht="27.75" customHeight="1">
      <c r="V294" s="175"/>
      <c r="W294" s="369"/>
    </row>
    <row r="295" spans="22:23" ht="27.75" customHeight="1">
      <c r="V295" s="175"/>
      <c r="W295" s="369"/>
    </row>
    <row r="296" spans="22:23" ht="27.75" customHeight="1">
      <c r="V296" s="175"/>
      <c r="W296" s="369"/>
    </row>
    <row r="297" spans="22:23" ht="27.75" customHeight="1">
      <c r="V297" s="175"/>
      <c r="W297" s="369"/>
    </row>
    <row r="298" spans="22:23" ht="27.75" customHeight="1">
      <c r="V298" s="175"/>
      <c r="W298" s="369"/>
    </row>
    <row r="299" spans="22:23" ht="27.75" customHeight="1">
      <c r="V299" s="175"/>
      <c r="W299" s="369"/>
    </row>
    <row r="300" spans="22:23" ht="27.75" customHeight="1">
      <c r="V300" s="175"/>
      <c r="W300" s="369"/>
    </row>
    <row r="301" spans="22:23" ht="27.75" customHeight="1">
      <c r="V301" s="175"/>
      <c r="W301" s="369"/>
    </row>
    <row r="302" spans="22:23" ht="27.75" customHeight="1">
      <c r="V302" s="175"/>
      <c r="W302" s="369"/>
    </row>
    <row r="303" spans="22:23" ht="27.75" customHeight="1">
      <c r="V303" s="175"/>
      <c r="W303" s="369"/>
    </row>
    <row r="304" spans="22:23" ht="27.75" customHeight="1">
      <c r="V304" s="175"/>
      <c r="W304" s="369"/>
    </row>
    <row r="305" spans="22:23" ht="27.75" customHeight="1">
      <c r="V305" s="175"/>
      <c r="W305" s="369"/>
    </row>
    <row r="306" spans="22:23" ht="27.75" customHeight="1">
      <c r="V306" s="175"/>
      <c r="W306" s="369"/>
    </row>
    <row r="307" spans="22:23" ht="27.75" customHeight="1">
      <c r="V307" s="175"/>
      <c r="W307" s="369"/>
    </row>
    <row r="308" spans="22:23" ht="27.75" customHeight="1">
      <c r="V308" s="175"/>
      <c r="W308" s="369"/>
    </row>
    <row r="309" spans="22:23" ht="27.75" customHeight="1">
      <c r="V309" s="175"/>
      <c r="W309" s="369"/>
    </row>
    <row r="310" spans="22:23" ht="27.75" customHeight="1">
      <c r="V310" s="175"/>
      <c r="W310" s="369"/>
    </row>
    <row r="311" spans="22:23" ht="27.75" customHeight="1">
      <c r="V311" s="175"/>
      <c r="W311" s="369"/>
    </row>
    <row r="312" spans="22:23" ht="27.75" customHeight="1">
      <c r="V312" s="175"/>
      <c r="W312" s="369"/>
    </row>
    <row r="313" spans="22:23" ht="27.75" customHeight="1">
      <c r="V313" s="175"/>
      <c r="W313" s="369"/>
    </row>
    <row r="314" spans="22:23" ht="27.75" customHeight="1">
      <c r="V314" s="175"/>
      <c r="W314" s="369"/>
    </row>
    <row r="315" spans="22:23" ht="27.75" customHeight="1">
      <c r="V315" s="175"/>
      <c r="W315" s="369"/>
    </row>
    <row r="316" spans="22:23" ht="27.75" customHeight="1">
      <c r="V316" s="175"/>
      <c r="W316" s="135"/>
    </row>
    <row r="317" spans="22:23" ht="27.75" customHeight="1">
      <c r="V317" s="175"/>
      <c r="W317" s="135"/>
    </row>
    <row r="318" spans="22:23" ht="27.75" customHeight="1">
      <c r="V318" s="175"/>
      <c r="W318" s="135"/>
    </row>
    <row r="319" spans="22:23" ht="27.75" customHeight="1">
      <c r="V319" s="175"/>
      <c r="W319" s="135"/>
    </row>
    <row r="320" spans="22:23" ht="27.75" customHeight="1">
      <c r="V320" s="175"/>
      <c r="W320" s="135"/>
    </row>
    <row r="321" ht="27.75" customHeight="1">
      <c r="W321" s="135"/>
    </row>
    <row r="322" ht="27.75" customHeight="1">
      <c r="W322" s="135"/>
    </row>
    <row r="323" ht="27.75" customHeight="1">
      <c r="W323" s="135"/>
    </row>
    <row r="324" ht="27.75" customHeight="1">
      <c r="W324" s="135"/>
    </row>
    <row r="325" ht="27.75" customHeight="1">
      <c r="W325" s="135"/>
    </row>
    <row r="326" ht="27.75" customHeight="1">
      <c r="W326" s="135"/>
    </row>
    <row r="327" ht="27.75" customHeight="1">
      <c r="W327" s="135"/>
    </row>
    <row r="328" ht="27.75" customHeight="1">
      <c r="W328" s="135"/>
    </row>
    <row r="329" ht="27.75" customHeight="1">
      <c r="W329" s="135"/>
    </row>
    <row r="330" ht="27.75" customHeight="1">
      <c r="W330" s="135"/>
    </row>
    <row r="331" ht="27.75" customHeight="1">
      <c r="W331" s="135"/>
    </row>
    <row r="332" ht="27.75" customHeight="1">
      <c r="W332" s="135"/>
    </row>
    <row r="333" ht="27.75" customHeight="1">
      <c r="W333" s="135"/>
    </row>
    <row r="334" ht="27.75" customHeight="1">
      <c r="W334" s="135"/>
    </row>
    <row r="335" ht="27.75" customHeight="1">
      <c r="W335" s="135"/>
    </row>
    <row r="336" ht="27.75" customHeight="1">
      <c r="W336" s="135"/>
    </row>
    <row r="337" ht="27.75" customHeight="1">
      <c r="W337" s="135"/>
    </row>
    <row r="338" ht="27.75" customHeight="1">
      <c r="W338" s="135"/>
    </row>
    <row r="339" ht="27.75" customHeight="1">
      <c r="W339" s="135"/>
    </row>
    <row r="340" ht="27.75" customHeight="1">
      <c r="W340" s="135"/>
    </row>
    <row r="341" ht="27.75" customHeight="1">
      <c r="W341" s="135"/>
    </row>
    <row r="342" ht="27.75" customHeight="1">
      <c r="W342" s="135"/>
    </row>
    <row r="343" ht="27.75" customHeight="1">
      <c r="W343" s="135"/>
    </row>
    <row r="344" ht="27.75" customHeight="1">
      <c r="W344" s="135"/>
    </row>
    <row r="345" ht="27.75" customHeight="1">
      <c r="W345" s="135"/>
    </row>
    <row r="346" ht="27.75" customHeight="1">
      <c r="W346" s="135"/>
    </row>
    <row r="347" ht="27.75" customHeight="1">
      <c r="W347" s="135"/>
    </row>
    <row r="348" ht="27.75" customHeight="1">
      <c r="W348" s="135"/>
    </row>
    <row r="349" ht="27.75" customHeight="1">
      <c r="W349" s="135"/>
    </row>
    <row r="350" ht="27.75" customHeight="1">
      <c r="W350" s="135"/>
    </row>
    <row r="351" ht="27.75" customHeight="1">
      <c r="W351" s="135"/>
    </row>
    <row r="352" ht="27.75" customHeight="1">
      <c r="W352" s="135"/>
    </row>
    <row r="353" ht="27.75" customHeight="1">
      <c r="W353" s="135"/>
    </row>
    <row r="354" ht="27.75" customHeight="1">
      <c r="W354" s="135"/>
    </row>
    <row r="355" ht="27.75" customHeight="1">
      <c r="W355" s="135"/>
    </row>
    <row r="356" ht="27.75" customHeight="1">
      <c r="W356" s="135"/>
    </row>
    <row r="357" ht="27.75" customHeight="1">
      <c r="W357" s="135"/>
    </row>
    <row r="358" ht="27.75" customHeight="1">
      <c r="W358" s="135"/>
    </row>
    <row r="359" ht="27.75" customHeight="1">
      <c r="W359" s="135"/>
    </row>
    <row r="360" ht="27.75" customHeight="1">
      <c r="W360" s="135"/>
    </row>
    <row r="361" ht="27.75" customHeight="1">
      <c r="W361" s="135"/>
    </row>
    <row r="362" ht="27.75" customHeight="1">
      <c r="W362" s="135"/>
    </row>
    <row r="363" ht="27.75" customHeight="1">
      <c r="W363" s="135"/>
    </row>
    <row r="364" ht="27.75" customHeight="1">
      <c r="W364" s="135"/>
    </row>
    <row r="365" ht="27.75" customHeight="1">
      <c r="W365" s="135"/>
    </row>
    <row r="366" ht="27.75" customHeight="1">
      <c r="W366" s="135"/>
    </row>
    <row r="367" ht="27.75" customHeight="1">
      <c r="W367" s="135"/>
    </row>
    <row r="368" ht="27.75" customHeight="1">
      <c r="W368" s="135"/>
    </row>
    <row r="369" ht="27.75" customHeight="1">
      <c r="W369" s="135"/>
    </row>
    <row r="370" ht="27.75" customHeight="1">
      <c r="W370" s="135"/>
    </row>
    <row r="371" ht="27.75" customHeight="1">
      <c r="W371" s="135"/>
    </row>
    <row r="372" ht="27.75" customHeight="1">
      <c r="W372" s="135"/>
    </row>
    <row r="373" ht="27.75" customHeight="1">
      <c r="W373" s="135"/>
    </row>
    <row r="374" ht="27.75" customHeight="1">
      <c r="W374" s="135"/>
    </row>
    <row r="375" ht="27.75" customHeight="1">
      <c r="W375" s="135"/>
    </row>
    <row r="376" ht="27.75" customHeight="1">
      <c r="W376" s="135"/>
    </row>
    <row r="377" ht="27.75" customHeight="1">
      <c r="W377" s="135"/>
    </row>
    <row r="378" ht="27.75" customHeight="1">
      <c r="W378" s="135"/>
    </row>
    <row r="379" ht="27.75" customHeight="1">
      <c r="W379" s="135"/>
    </row>
    <row r="380" ht="27.75" customHeight="1">
      <c r="W380" s="135"/>
    </row>
    <row r="381" ht="27.75" customHeight="1">
      <c r="W381" s="135"/>
    </row>
    <row r="382" ht="27.75" customHeight="1">
      <c r="W382" s="135"/>
    </row>
    <row r="383" ht="27.75" customHeight="1">
      <c r="W383" s="135"/>
    </row>
    <row r="384" ht="27.75" customHeight="1">
      <c r="W384" s="135"/>
    </row>
    <row r="385" ht="27.75" customHeight="1">
      <c r="W385" s="135"/>
    </row>
    <row r="386" ht="27.75" customHeight="1">
      <c r="W386" s="135"/>
    </row>
    <row r="387" ht="27.75" customHeight="1">
      <c r="W387" s="135"/>
    </row>
    <row r="388" ht="27.75" customHeight="1">
      <c r="W388" s="135"/>
    </row>
    <row r="389" ht="27.75" customHeight="1">
      <c r="W389" s="135"/>
    </row>
    <row r="390" ht="27.75" customHeight="1">
      <c r="W390" s="135"/>
    </row>
    <row r="391" ht="27.75" customHeight="1">
      <c r="W391" s="135"/>
    </row>
    <row r="392" ht="27.75" customHeight="1">
      <c r="W392" s="135"/>
    </row>
    <row r="393" ht="27.75" customHeight="1">
      <c r="W393" s="135"/>
    </row>
    <row r="394" ht="27.75" customHeight="1">
      <c r="W394" s="135"/>
    </row>
    <row r="395" ht="27.75" customHeight="1">
      <c r="W395" s="135"/>
    </row>
    <row r="396" ht="27.75" customHeight="1">
      <c r="W396" s="135"/>
    </row>
    <row r="397" ht="27.75" customHeight="1">
      <c r="W397" s="135"/>
    </row>
    <row r="398" ht="27.75" customHeight="1">
      <c r="W398" s="135"/>
    </row>
    <row r="399" ht="27.75" customHeight="1">
      <c r="W399" s="135"/>
    </row>
    <row r="400" ht="27.75" customHeight="1">
      <c r="W400" s="135"/>
    </row>
    <row r="401" ht="27.75" customHeight="1">
      <c r="W401" s="135"/>
    </row>
    <row r="402" ht="27.75" customHeight="1">
      <c r="W402" s="135"/>
    </row>
    <row r="403" ht="27.75" customHeight="1">
      <c r="W403" s="135"/>
    </row>
    <row r="404" ht="27.75" customHeight="1">
      <c r="W404" s="135"/>
    </row>
    <row r="405" ht="27.75" customHeight="1">
      <c r="W405" s="135"/>
    </row>
    <row r="406" ht="27.75" customHeight="1">
      <c r="W406" s="135"/>
    </row>
    <row r="407" ht="27.75" customHeight="1">
      <c r="W407" s="135"/>
    </row>
    <row r="408" ht="27.75" customHeight="1">
      <c r="W408" s="135"/>
    </row>
    <row r="409" ht="27.75" customHeight="1">
      <c r="W409" s="135"/>
    </row>
    <row r="410" ht="27.75" customHeight="1">
      <c r="W410" s="135"/>
    </row>
    <row r="411" ht="27.75" customHeight="1">
      <c r="W411" s="135"/>
    </row>
    <row r="412" ht="27.75" customHeight="1">
      <c r="W412" s="135"/>
    </row>
    <row r="413" ht="27.75" customHeight="1">
      <c r="W413" s="135"/>
    </row>
    <row r="414" ht="27.75" customHeight="1">
      <c r="W414" s="135"/>
    </row>
    <row r="415" ht="27.75" customHeight="1">
      <c r="W415" s="135"/>
    </row>
    <row r="416" ht="27.75" customHeight="1">
      <c r="W416" s="135"/>
    </row>
    <row r="417" ht="27.75" customHeight="1">
      <c r="W417" s="135"/>
    </row>
    <row r="418" ht="27.75" customHeight="1">
      <c r="W418" s="135"/>
    </row>
    <row r="419" ht="27.75" customHeight="1">
      <c r="W419" s="135"/>
    </row>
    <row r="420" ht="27.75" customHeight="1">
      <c r="W420" s="135"/>
    </row>
    <row r="421" ht="27.75" customHeight="1">
      <c r="W421" s="135"/>
    </row>
    <row r="422" ht="27.75" customHeight="1">
      <c r="W422" s="135"/>
    </row>
    <row r="423" ht="27.75" customHeight="1">
      <c r="W423" s="135"/>
    </row>
    <row r="424" ht="27.75" customHeight="1">
      <c r="W424" s="135"/>
    </row>
    <row r="425" ht="27.75" customHeight="1">
      <c r="W425" s="135"/>
    </row>
    <row r="426" ht="27.75" customHeight="1">
      <c r="W426" s="135"/>
    </row>
    <row r="427" ht="27.75" customHeight="1">
      <c r="W427" s="135"/>
    </row>
    <row r="428" ht="27.75" customHeight="1">
      <c r="W428" s="135"/>
    </row>
    <row r="429" ht="27.75" customHeight="1">
      <c r="W429" s="135"/>
    </row>
    <row r="430" ht="27.75" customHeight="1">
      <c r="W430" s="135"/>
    </row>
    <row r="431" ht="27.75" customHeight="1">
      <c r="W431" s="135"/>
    </row>
    <row r="432" ht="27.75" customHeight="1">
      <c r="W432" s="135"/>
    </row>
    <row r="433" ht="27.75" customHeight="1">
      <c r="W433" s="135"/>
    </row>
    <row r="434" ht="27.75" customHeight="1">
      <c r="W434" s="135"/>
    </row>
    <row r="435" ht="27.75" customHeight="1">
      <c r="W435" s="135"/>
    </row>
    <row r="436" ht="27.75" customHeight="1">
      <c r="W436" s="135"/>
    </row>
    <row r="437" ht="27.75" customHeight="1">
      <c r="W437" s="135"/>
    </row>
    <row r="438" ht="27.75" customHeight="1">
      <c r="W438" s="135"/>
    </row>
    <row r="439" ht="27.75" customHeight="1">
      <c r="W439" s="135"/>
    </row>
    <row r="440" ht="27.75" customHeight="1">
      <c r="W440" s="135"/>
    </row>
    <row r="441" ht="27.75" customHeight="1">
      <c r="W441" s="135"/>
    </row>
    <row r="442" ht="27.75" customHeight="1">
      <c r="W442" s="135"/>
    </row>
    <row r="443" ht="27.75" customHeight="1">
      <c r="W443" s="135"/>
    </row>
    <row r="444" ht="27.75" customHeight="1">
      <c r="W444" s="135"/>
    </row>
    <row r="445" ht="27.75" customHeight="1">
      <c r="W445" s="135"/>
    </row>
    <row r="446" ht="27.75" customHeight="1">
      <c r="W446" s="135"/>
    </row>
    <row r="447" ht="27.75" customHeight="1">
      <c r="W447" s="135"/>
    </row>
    <row r="448" ht="27.75" customHeight="1">
      <c r="W448" s="135"/>
    </row>
    <row r="449" ht="27.75" customHeight="1">
      <c r="W449" s="135"/>
    </row>
    <row r="450" ht="27.75" customHeight="1">
      <c r="W450" s="135"/>
    </row>
    <row r="451" ht="27.75" customHeight="1">
      <c r="W451" s="135"/>
    </row>
    <row r="452" ht="27.75" customHeight="1">
      <c r="W452" s="135"/>
    </row>
    <row r="453" ht="27.75" customHeight="1">
      <c r="W453" s="135"/>
    </row>
    <row r="454" ht="27.75" customHeight="1">
      <c r="W454" s="135"/>
    </row>
    <row r="455" ht="27.75" customHeight="1">
      <c r="W455" s="135"/>
    </row>
    <row r="456" ht="27.75" customHeight="1">
      <c r="W456" s="135"/>
    </row>
    <row r="457" ht="27.75" customHeight="1">
      <c r="W457" s="135"/>
    </row>
    <row r="458" ht="27.75" customHeight="1">
      <c r="W458" s="135"/>
    </row>
    <row r="459" ht="27.75" customHeight="1">
      <c r="W459" s="135"/>
    </row>
    <row r="460" ht="27.75" customHeight="1">
      <c r="W460" s="135"/>
    </row>
    <row r="461" ht="27.75" customHeight="1">
      <c r="W461" s="135"/>
    </row>
    <row r="462" ht="27.75" customHeight="1">
      <c r="W462" s="135"/>
    </row>
    <row r="463" ht="27.75" customHeight="1">
      <c r="W463" s="135"/>
    </row>
    <row r="464" ht="27.75" customHeight="1">
      <c r="W464" s="135"/>
    </row>
    <row r="465" ht="27.75" customHeight="1">
      <c r="W465" s="135"/>
    </row>
    <row r="466" ht="27.75" customHeight="1">
      <c r="W466" s="135"/>
    </row>
    <row r="467" ht="27.75" customHeight="1">
      <c r="W467" s="135"/>
    </row>
    <row r="468" ht="27.75" customHeight="1">
      <c r="W468" s="135"/>
    </row>
    <row r="469" ht="27.75" customHeight="1">
      <c r="W469" s="135"/>
    </row>
    <row r="470" ht="27.75" customHeight="1">
      <c r="W470" s="135"/>
    </row>
    <row r="471" ht="27.75" customHeight="1">
      <c r="W471" s="135"/>
    </row>
    <row r="472" ht="27.75" customHeight="1">
      <c r="W472" s="135"/>
    </row>
    <row r="473" ht="27.75" customHeight="1">
      <c r="W473" s="135"/>
    </row>
    <row r="474" ht="27.75" customHeight="1">
      <c r="W474" s="135"/>
    </row>
  </sheetData>
  <sheetProtection formatCells="0" formatColumns="0" formatRows="0" insertRows="0" insertHyperlinks="0" deleteRows="0" sort="0" autoFilter="0" pivotTables="0"/>
  <autoFilter ref="A11:V221"/>
  <mergeCells count="158">
    <mergeCell ref="D225:H225"/>
    <mergeCell ref="O221:P221"/>
    <mergeCell ref="B221:L221"/>
    <mergeCell ref="AA221:AB221"/>
    <mergeCell ref="S221:T221"/>
    <mergeCell ref="W221:X221"/>
    <mergeCell ref="Y221:Z221"/>
    <mergeCell ref="Q221:R221"/>
    <mergeCell ref="P1:U1"/>
    <mergeCell ref="U4:U10"/>
    <mergeCell ref="Q9:R9"/>
    <mergeCell ref="A2:U2"/>
    <mergeCell ref="F4:F10"/>
    <mergeCell ref="J8:J10"/>
    <mergeCell ref="G4:L4"/>
    <mergeCell ref="D5:D10"/>
    <mergeCell ref="M4:T4"/>
    <mergeCell ref="Q6:T6"/>
    <mergeCell ref="A217:A220"/>
    <mergeCell ref="E5:E10"/>
    <mergeCell ref="M7:N7"/>
    <mergeCell ref="O7:P7"/>
    <mergeCell ref="M9:N9"/>
    <mergeCell ref="M8:T8"/>
    <mergeCell ref="M6:P6"/>
    <mergeCell ref="L5:L10"/>
    <mergeCell ref="G5:G10"/>
    <mergeCell ref="B216:E216"/>
    <mergeCell ref="A4:A10"/>
    <mergeCell ref="H5:K5"/>
    <mergeCell ref="I6:K7"/>
    <mergeCell ref="H6:H10"/>
    <mergeCell ref="B4:B10"/>
    <mergeCell ref="C5:C10"/>
    <mergeCell ref="C4:E4"/>
    <mergeCell ref="I8:I10"/>
    <mergeCell ref="K8:K10"/>
    <mergeCell ref="S7:T7"/>
    <mergeCell ref="S219:T219"/>
    <mergeCell ref="S220:T220"/>
    <mergeCell ref="B217:L217"/>
    <mergeCell ref="Q5:T5"/>
    <mergeCell ref="S9:T9"/>
    <mergeCell ref="Q218:R218"/>
    <mergeCell ref="O220:P220"/>
    <mergeCell ref="M5:P5"/>
    <mergeCell ref="B220:L220"/>
    <mergeCell ref="O9:P9"/>
    <mergeCell ref="Q7:R7"/>
    <mergeCell ref="Q217:R217"/>
    <mergeCell ref="O217:P217"/>
    <mergeCell ref="O218:P218"/>
    <mergeCell ref="Q219:R219"/>
    <mergeCell ref="J236:O236"/>
    <mergeCell ref="P236:X236"/>
    <mergeCell ref="D229:H229"/>
    <mergeCell ref="S217:T217"/>
    <mergeCell ref="Q220:R220"/>
    <mergeCell ref="S218:T218"/>
    <mergeCell ref="D227:H227"/>
    <mergeCell ref="C234:G234"/>
    <mergeCell ref="D224:H224"/>
    <mergeCell ref="M217:N217"/>
    <mergeCell ref="M218:N218"/>
    <mergeCell ref="O219:P219"/>
    <mergeCell ref="M219:N219"/>
    <mergeCell ref="M220:N220"/>
    <mergeCell ref="P234:X234"/>
    <mergeCell ref="M221:N221"/>
    <mergeCell ref="K228:Q228"/>
    <mergeCell ref="B218:L218"/>
    <mergeCell ref="B219:L219"/>
    <mergeCell ref="D226:H226"/>
    <mergeCell ref="C242:H242"/>
    <mergeCell ref="J242:O242"/>
    <mergeCell ref="P242:X242"/>
    <mergeCell ref="C237:G237"/>
    <mergeCell ref="C223:H223"/>
    <mergeCell ref="D228:H228"/>
    <mergeCell ref="J233:O233"/>
    <mergeCell ref="C233:H233"/>
    <mergeCell ref="P233:X233"/>
    <mergeCell ref="C236:H236"/>
    <mergeCell ref="C266:G266"/>
    <mergeCell ref="P266:U266"/>
    <mergeCell ref="C267:G267"/>
    <mergeCell ref="P267:U267"/>
    <mergeCell ref="C249:G249"/>
    <mergeCell ref="C246:G246"/>
    <mergeCell ref="C248:H248"/>
    <mergeCell ref="J248:O248"/>
    <mergeCell ref="P248:X248"/>
    <mergeCell ref="J249:O249"/>
    <mergeCell ref="C279:G279"/>
    <mergeCell ref="P279:U279"/>
    <mergeCell ref="C269:G269"/>
    <mergeCell ref="P269:U269"/>
    <mergeCell ref="C272:G272"/>
    <mergeCell ref="P272:U272"/>
    <mergeCell ref="C270:G270"/>
    <mergeCell ref="P270:U270"/>
    <mergeCell ref="C273:G273"/>
    <mergeCell ref="P273:U273"/>
    <mergeCell ref="C275:G275"/>
    <mergeCell ref="P275:U275"/>
    <mergeCell ref="C276:G276"/>
    <mergeCell ref="P276:U276"/>
    <mergeCell ref="C278:G278"/>
    <mergeCell ref="P278:U278"/>
    <mergeCell ref="C281:G281"/>
    <mergeCell ref="P281:U281"/>
    <mergeCell ref="C284:G284"/>
    <mergeCell ref="P284:U284"/>
    <mergeCell ref="C285:G285"/>
    <mergeCell ref="P285:U285"/>
    <mergeCell ref="C282:G282"/>
    <mergeCell ref="P282:U282"/>
    <mergeCell ref="J237:O237"/>
    <mergeCell ref="P237:X237"/>
    <mergeCell ref="C239:H239"/>
    <mergeCell ref="J239:O239"/>
    <mergeCell ref="P239:X239"/>
    <mergeCell ref="J240:O240"/>
    <mergeCell ref="P240:X240"/>
    <mergeCell ref="C240:G240"/>
    <mergeCell ref="J243:O243"/>
    <mergeCell ref="P243:X243"/>
    <mergeCell ref="C245:H245"/>
    <mergeCell ref="J245:O245"/>
    <mergeCell ref="P245:X245"/>
    <mergeCell ref="J246:O246"/>
    <mergeCell ref="P246:X246"/>
    <mergeCell ref="C243:G243"/>
    <mergeCell ref="P249:X249"/>
    <mergeCell ref="C251:H251"/>
    <mergeCell ref="J251:O251"/>
    <mergeCell ref="P251:X251"/>
    <mergeCell ref="J252:O252"/>
    <mergeCell ref="P252:X252"/>
    <mergeCell ref="C252:G252"/>
    <mergeCell ref="P254:X254"/>
    <mergeCell ref="J255:O255"/>
    <mergeCell ref="P255:X255"/>
    <mergeCell ref="C257:H257"/>
    <mergeCell ref="J257:O257"/>
    <mergeCell ref="P257:X257"/>
    <mergeCell ref="C255:G255"/>
    <mergeCell ref="C254:H254"/>
    <mergeCell ref="J254:O254"/>
    <mergeCell ref="J258:O258"/>
    <mergeCell ref="P258:X258"/>
    <mergeCell ref="C260:H260"/>
    <mergeCell ref="J260:O260"/>
    <mergeCell ref="P260:X260"/>
    <mergeCell ref="J261:O261"/>
    <mergeCell ref="P261:X261"/>
    <mergeCell ref="C261:G261"/>
    <mergeCell ref="C258:G258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view="pageBreakPreview" zoomScale="50" zoomScaleNormal="50" zoomScaleSheetLayoutView="50" zoomScalePageLayoutView="0" workbookViewId="0" topLeftCell="H1">
      <pane ySplit="11" topLeftCell="A12" activePane="bottomLeft" state="frozen"/>
      <selection pane="topLeft" activeCell="A1" sqref="A1"/>
      <selection pane="bottomLeft" activeCell="K56" sqref="K56"/>
    </sheetView>
  </sheetViews>
  <sheetFormatPr defaultColWidth="5.875" defaultRowHeight="27.75" customHeight="1"/>
  <cols>
    <col min="1" max="1" width="14.625" style="351" customWidth="1"/>
    <col min="2" max="2" width="87.625" style="351" customWidth="1"/>
    <col min="3" max="21" width="16.00390625" style="351" customWidth="1"/>
    <col min="22" max="22" width="22.75390625" style="214" bestFit="1" customWidth="1"/>
    <col min="23" max="28" width="5.875" style="350" customWidth="1"/>
    <col min="29" max="16384" width="5.875" style="351" customWidth="1"/>
  </cols>
  <sheetData>
    <row r="1" spans="1:26" ht="27.75">
      <c r="A1" s="386" t="str">
        <f>CONCATENATE('Основні дані'!A22,"_(",'Основні дані'!B22,")")</f>
        <v>Форма Моп3-21_(1,4)</v>
      </c>
      <c r="B1" s="346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881" t="str">
        <f>'Основні дані'!B1</f>
        <v>ННІХТІ-М522.з</v>
      </c>
      <c r="Q1" s="881"/>
      <c r="R1" s="881"/>
      <c r="S1" s="881"/>
      <c r="T1" s="881"/>
      <c r="U1" s="881"/>
      <c r="V1" s="348"/>
      <c r="W1" s="349"/>
      <c r="X1" s="349"/>
      <c r="Y1" s="349"/>
      <c r="Z1" s="349"/>
    </row>
    <row r="2" spans="1:26" ht="27.75" customHeight="1">
      <c r="A2" s="882" t="s">
        <v>787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348"/>
      <c r="W2" s="349"/>
      <c r="X2" s="349"/>
      <c r="Y2" s="349"/>
      <c r="Z2" s="349"/>
    </row>
    <row r="3" spans="1:28" s="355" customFormat="1" ht="27.75" customHeight="1" thickBot="1">
      <c r="A3" s="352"/>
      <c r="B3" s="353"/>
      <c r="C3" s="353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49"/>
      <c r="X3" s="349"/>
      <c r="Y3" s="349"/>
      <c r="Z3" s="349"/>
      <c r="AA3" s="354"/>
      <c r="AB3" s="354"/>
    </row>
    <row r="4" spans="1:22" ht="54" customHeight="1" thickBot="1">
      <c r="A4" s="831" t="s">
        <v>111</v>
      </c>
      <c r="B4" s="889" t="s">
        <v>42</v>
      </c>
      <c r="C4" s="898" t="s">
        <v>43</v>
      </c>
      <c r="D4" s="899"/>
      <c r="E4" s="900"/>
      <c r="F4" s="870" t="s">
        <v>46</v>
      </c>
      <c r="G4" s="876" t="s">
        <v>47</v>
      </c>
      <c r="H4" s="877"/>
      <c r="I4" s="877"/>
      <c r="J4" s="877"/>
      <c r="K4" s="877"/>
      <c r="L4" s="878"/>
      <c r="M4" s="886" t="s">
        <v>96</v>
      </c>
      <c r="N4" s="887"/>
      <c r="O4" s="887"/>
      <c r="P4" s="887"/>
      <c r="Q4" s="887"/>
      <c r="R4" s="887"/>
      <c r="S4" s="887"/>
      <c r="T4" s="888"/>
      <c r="U4" s="870" t="s">
        <v>62</v>
      </c>
      <c r="V4" s="348"/>
    </row>
    <row r="5" spans="1:22" ht="33.75" customHeight="1" thickBot="1">
      <c r="A5" s="832"/>
      <c r="B5" s="890"/>
      <c r="C5" s="870" t="s">
        <v>44</v>
      </c>
      <c r="D5" s="870" t="s">
        <v>45</v>
      </c>
      <c r="E5" s="870" t="s">
        <v>56</v>
      </c>
      <c r="F5" s="871"/>
      <c r="G5" s="870" t="s">
        <v>48</v>
      </c>
      <c r="H5" s="876" t="s">
        <v>49</v>
      </c>
      <c r="I5" s="877"/>
      <c r="J5" s="877"/>
      <c r="K5" s="878"/>
      <c r="L5" s="870" t="s">
        <v>51</v>
      </c>
      <c r="M5" s="873" t="s">
        <v>754</v>
      </c>
      <c r="N5" s="874"/>
      <c r="O5" s="874"/>
      <c r="P5" s="875"/>
      <c r="Q5" s="873" t="s">
        <v>755</v>
      </c>
      <c r="R5" s="874"/>
      <c r="S5" s="874"/>
      <c r="T5" s="875"/>
      <c r="U5" s="871"/>
      <c r="V5" s="348"/>
    </row>
    <row r="6" spans="1:22" ht="31.5" customHeight="1" thickBot="1">
      <c r="A6" s="832"/>
      <c r="B6" s="890"/>
      <c r="C6" s="871"/>
      <c r="D6" s="871"/>
      <c r="E6" s="871"/>
      <c r="F6" s="871"/>
      <c r="G6" s="871"/>
      <c r="H6" s="870" t="s">
        <v>4</v>
      </c>
      <c r="I6" s="892" t="s">
        <v>50</v>
      </c>
      <c r="J6" s="893"/>
      <c r="K6" s="894"/>
      <c r="L6" s="871"/>
      <c r="M6" s="879" t="s">
        <v>52</v>
      </c>
      <c r="N6" s="901"/>
      <c r="O6" s="901"/>
      <c r="P6" s="880"/>
      <c r="Q6" s="879" t="s">
        <v>52</v>
      </c>
      <c r="R6" s="901"/>
      <c r="S6" s="901"/>
      <c r="T6" s="880"/>
      <c r="U6" s="871"/>
      <c r="V6" s="348"/>
    </row>
    <row r="7" spans="1:22" ht="31.5" customHeight="1" thickBot="1">
      <c r="A7" s="832"/>
      <c r="B7" s="890"/>
      <c r="C7" s="871"/>
      <c r="D7" s="871"/>
      <c r="E7" s="871"/>
      <c r="F7" s="871"/>
      <c r="G7" s="871"/>
      <c r="H7" s="871"/>
      <c r="I7" s="895"/>
      <c r="J7" s="896"/>
      <c r="K7" s="897"/>
      <c r="L7" s="871"/>
      <c r="M7" s="879">
        <v>1</v>
      </c>
      <c r="N7" s="880"/>
      <c r="O7" s="879">
        <v>2</v>
      </c>
      <c r="P7" s="880"/>
      <c r="Q7" s="879">
        <v>3</v>
      </c>
      <c r="R7" s="880"/>
      <c r="S7" s="879"/>
      <c r="T7" s="880"/>
      <c r="U7" s="871"/>
      <c r="V7" s="348"/>
    </row>
    <row r="8" spans="1:22" ht="30" customHeight="1" thickBot="1">
      <c r="A8" s="832"/>
      <c r="B8" s="890"/>
      <c r="C8" s="871"/>
      <c r="D8" s="871"/>
      <c r="E8" s="871"/>
      <c r="F8" s="871"/>
      <c r="G8" s="871"/>
      <c r="H8" s="871"/>
      <c r="I8" s="870" t="s">
        <v>54</v>
      </c>
      <c r="J8" s="883" t="s">
        <v>55</v>
      </c>
      <c r="K8" s="870" t="s">
        <v>36</v>
      </c>
      <c r="L8" s="871"/>
      <c r="M8" s="873" t="s">
        <v>53</v>
      </c>
      <c r="N8" s="874"/>
      <c r="O8" s="874"/>
      <c r="P8" s="874"/>
      <c r="Q8" s="874"/>
      <c r="R8" s="874"/>
      <c r="S8" s="874"/>
      <c r="T8" s="875"/>
      <c r="U8" s="871"/>
      <c r="V8" s="348"/>
    </row>
    <row r="9" spans="1:22" ht="33" customHeight="1" thickBot="1">
      <c r="A9" s="832"/>
      <c r="B9" s="890"/>
      <c r="C9" s="871"/>
      <c r="D9" s="871"/>
      <c r="E9" s="871"/>
      <c r="F9" s="871"/>
      <c r="G9" s="871"/>
      <c r="H9" s="871"/>
      <c r="I9" s="871"/>
      <c r="J9" s="884"/>
      <c r="K9" s="871"/>
      <c r="L9" s="871"/>
      <c r="M9" s="879">
        <v>20</v>
      </c>
      <c r="N9" s="880"/>
      <c r="O9" s="879">
        <v>20</v>
      </c>
      <c r="P9" s="880"/>
      <c r="Q9" s="879">
        <v>16</v>
      </c>
      <c r="R9" s="880"/>
      <c r="S9" s="879"/>
      <c r="T9" s="880"/>
      <c r="U9" s="871"/>
      <c r="V9" s="348"/>
    </row>
    <row r="10" spans="1:22" ht="104.25" customHeight="1" thickBot="1">
      <c r="A10" s="833"/>
      <c r="B10" s="891"/>
      <c r="C10" s="872"/>
      <c r="D10" s="872"/>
      <c r="E10" s="872"/>
      <c r="F10" s="872"/>
      <c r="G10" s="872"/>
      <c r="H10" s="872"/>
      <c r="I10" s="872"/>
      <c r="J10" s="885"/>
      <c r="K10" s="872"/>
      <c r="L10" s="872"/>
      <c r="M10" s="356" t="s">
        <v>77</v>
      </c>
      <c r="N10" s="356" t="s">
        <v>78</v>
      </c>
      <c r="O10" s="356" t="s">
        <v>77</v>
      </c>
      <c r="P10" s="356" t="s">
        <v>78</v>
      </c>
      <c r="Q10" s="356" t="s">
        <v>77</v>
      </c>
      <c r="R10" s="356" t="s">
        <v>78</v>
      </c>
      <c r="S10" s="356" t="s">
        <v>77</v>
      </c>
      <c r="T10" s="356" t="s">
        <v>78</v>
      </c>
      <c r="U10" s="872"/>
      <c r="V10" s="348"/>
    </row>
    <row r="11" spans="1:28" s="361" customFormat="1" ht="22.5" customHeight="1" thickBot="1">
      <c r="A11" s="357">
        <v>1</v>
      </c>
      <c r="B11" s="357">
        <v>2</v>
      </c>
      <c r="C11" s="357">
        <v>3</v>
      </c>
      <c r="D11" s="357">
        <v>4</v>
      </c>
      <c r="E11" s="357">
        <v>5</v>
      </c>
      <c r="F11" s="357">
        <v>6</v>
      </c>
      <c r="G11" s="357">
        <v>7</v>
      </c>
      <c r="H11" s="357">
        <v>8</v>
      </c>
      <c r="I11" s="357">
        <v>9</v>
      </c>
      <c r="J11" s="357">
        <v>10</v>
      </c>
      <c r="K11" s="357">
        <v>11</v>
      </c>
      <c r="L11" s="357">
        <v>12</v>
      </c>
      <c r="M11" s="357">
        <v>13</v>
      </c>
      <c r="N11" s="357">
        <v>14</v>
      </c>
      <c r="O11" s="357">
        <v>15</v>
      </c>
      <c r="P11" s="357">
        <v>16</v>
      </c>
      <c r="Q11" s="357">
        <v>17</v>
      </c>
      <c r="R11" s="357">
        <v>18</v>
      </c>
      <c r="S11" s="357">
        <v>19</v>
      </c>
      <c r="T11" s="357">
        <v>20</v>
      </c>
      <c r="U11" s="358">
        <v>29</v>
      </c>
      <c r="V11" s="359"/>
      <c r="W11" s="360"/>
      <c r="X11" s="360"/>
      <c r="Y11" s="360"/>
      <c r="Z11" s="360"/>
      <c r="AA11" s="360"/>
      <c r="AB11" s="360"/>
    </row>
    <row r="12" spans="1:28" s="172" customFormat="1" ht="56.25" thickBot="1">
      <c r="A12" s="502" t="s">
        <v>677</v>
      </c>
      <c r="B12" s="506" t="s">
        <v>788</v>
      </c>
      <c r="C12" s="497"/>
      <c r="D12" s="497"/>
      <c r="E12" s="498"/>
      <c r="F12" s="505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500"/>
      <c r="V12" s="362" t="str">
        <f>'Основні дані'!$B$1</f>
        <v>ННІХТІ-М522.з</v>
      </c>
      <c r="W12" s="363"/>
      <c r="X12" s="363"/>
      <c r="Y12" s="363"/>
      <c r="Z12" s="363"/>
      <c r="AA12" s="363"/>
      <c r="AB12" s="363"/>
    </row>
    <row r="13" spans="1:28" s="365" customFormat="1" ht="58.5" customHeight="1">
      <c r="A13" s="281" t="s">
        <v>678</v>
      </c>
      <c r="B13" s="599" t="s">
        <v>835</v>
      </c>
      <c r="C13" s="604"/>
      <c r="D13" s="604" t="s">
        <v>82</v>
      </c>
      <c r="E13" s="605" t="s">
        <v>68</v>
      </c>
      <c r="F13" s="503">
        <f>N13+P13+R13+T13</f>
        <v>3.5</v>
      </c>
      <c r="G13" s="503">
        <f aca="true" t="shared" si="0" ref="G13:G52">F13*30</f>
        <v>105</v>
      </c>
      <c r="H13" s="503">
        <f>M13*3+O13*3+Q13*3+S13*3</f>
        <v>12</v>
      </c>
      <c r="I13" s="504">
        <v>6</v>
      </c>
      <c r="J13" s="240">
        <v>6</v>
      </c>
      <c r="K13" s="240"/>
      <c r="L13" s="503">
        <f>IF(H13=I13+J13+K13,G13-H13,"!ПОМИЛКА!")</f>
        <v>93</v>
      </c>
      <c r="M13" s="238"/>
      <c r="N13" s="387"/>
      <c r="O13" s="387">
        <v>4</v>
      </c>
      <c r="P13" s="387">
        <v>3.5</v>
      </c>
      <c r="Q13" s="387"/>
      <c r="R13" s="239"/>
      <c r="S13" s="387"/>
      <c r="T13" s="387"/>
      <c r="U13" s="535">
        <v>186</v>
      </c>
      <c r="V13" s="362" t="str">
        <f>'Основні дані'!$B$1</f>
        <v>ННІХТІ-М522.з</v>
      </c>
      <c r="W13" s="364"/>
      <c r="X13" s="364"/>
      <c r="Y13" s="364"/>
      <c r="Z13" s="364"/>
      <c r="AA13" s="364"/>
      <c r="AB13" s="364"/>
    </row>
    <row r="14" spans="1:28" s="365" customFormat="1" ht="70.5" customHeight="1">
      <c r="A14" s="281" t="s">
        <v>679</v>
      </c>
      <c r="B14" s="599" t="s">
        <v>836</v>
      </c>
      <c r="C14" s="604"/>
      <c r="D14" s="604" t="s">
        <v>82</v>
      </c>
      <c r="E14" s="604" t="s">
        <v>68</v>
      </c>
      <c r="F14" s="237">
        <f aca="true" t="shared" si="1" ref="F14:F52">N14+P14+R14+T14</f>
        <v>3.5</v>
      </c>
      <c r="G14" s="237">
        <f t="shared" si="0"/>
        <v>105</v>
      </c>
      <c r="H14" s="503">
        <f aca="true" t="shared" si="2" ref="H14:H52">M14*3+O14*3+Q14*3+S14*3</f>
        <v>12</v>
      </c>
      <c r="I14" s="341">
        <v>6</v>
      </c>
      <c r="J14" s="239">
        <v>6</v>
      </c>
      <c r="K14" s="239"/>
      <c r="L14" s="237">
        <f aca="true" t="shared" si="3" ref="L14:L52">IF(H14=I14+J14+K14,G14-H14,"!ПОМИЛКА!")</f>
        <v>93</v>
      </c>
      <c r="M14" s="238"/>
      <c r="N14" s="387"/>
      <c r="O14" s="387">
        <v>4</v>
      </c>
      <c r="P14" s="387">
        <v>3.5</v>
      </c>
      <c r="Q14" s="387"/>
      <c r="R14" s="239"/>
      <c r="S14" s="387"/>
      <c r="T14" s="387"/>
      <c r="U14" s="535">
        <v>186</v>
      </c>
      <c r="V14" s="362" t="str">
        <f>'Основні дані'!$B$1</f>
        <v>ННІХТІ-М522.з</v>
      </c>
      <c r="W14" s="364"/>
      <c r="X14" s="364"/>
      <c r="Y14" s="364"/>
      <c r="Z14" s="364"/>
      <c r="AA14" s="364"/>
      <c r="AB14" s="364"/>
    </row>
    <row r="15" spans="1:28" s="365" customFormat="1" ht="82.5" customHeight="1">
      <c r="A15" s="281" t="s">
        <v>680</v>
      </c>
      <c r="B15" s="610" t="s">
        <v>837</v>
      </c>
      <c r="C15" s="604"/>
      <c r="D15" s="604" t="s">
        <v>82</v>
      </c>
      <c r="E15" s="604" t="s">
        <v>68</v>
      </c>
      <c r="F15" s="237">
        <f t="shared" si="1"/>
        <v>3.5</v>
      </c>
      <c r="G15" s="237">
        <f t="shared" si="0"/>
        <v>105</v>
      </c>
      <c r="H15" s="503">
        <f t="shared" si="2"/>
        <v>12</v>
      </c>
      <c r="I15" s="341">
        <v>6</v>
      </c>
      <c r="J15" s="239">
        <v>6</v>
      </c>
      <c r="K15" s="239"/>
      <c r="L15" s="237">
        <f t="shared" si="3"/>
        <v>93</v>
      </c>
      <c r="M15" s="536"/>
      <c r="N15" s="537"/>
      <c r="O15" s="537">
        <v>4</v>
      </c>
      <c r="P15" s="537">
        <v>3.5</v>
      </c>
      <c r="Q15" s="537"/>
      <c r="R15" s="240"/>
      <c r="S15" s="537"/>
      <c r="T15" s="537"/>
      <c r="U15" s="535">
        <v>186</v>
      </c>
      <c r="V15" s="362" t="str">
        <f>'Основні дані'!$B$1</f>
        <v>ННІХТІ-М522.з</v>
      </c>
      <c r="W15" s="364"/>
      <c r="X15" s="364"/>
      <c r="Y15" s="364"/>
      <c r="Z15" s="364"/>
      <c r="AA15" s="364"/>
      <c r="AB15" s="364"/>
    </row>
    <row r="16" spans="1:28" s="365" customFormat="1" ht="82.5" customHeight="1">
      <c r="A16" s="281" t="s">
        <v>681</v>
      </c>
      <c r="B16" s="611" t="s">
        <v>838</v>
      </c>
      <c r="C16" s="602"/>
      <c r="D16" s="602" t="s">
        <v>82</v>
      </c>
      <c r="E16" s="602" t="s">
        <v>839</v>
      </c>
      <c r="F16" s="237">
        <f t="shared" si="1"/>
        <v>3.5</v>
      </c>
      <c r="G16" s="237">
        <f t="shared" si="0"/>
        <v>105</v>
      </c>
      <c r="H16" s="503">
        <f t="shared" si="2"/>
        <v>12</v>
      </c>
      <c r="I16" s="341">
        <v>6</v>
      </c>
      <c r="J16" s="239">
        <v>6</v>
      </c>
      <c r="K16" s="239"/>
      <c r="L16" s="237">
        <f t="shared" si="3"/>
        <v>93</v>
      </c>
      <c r="M16" s="238"/>
      <c r="N16" s="387"/>
      <c r="O16" s="387">
        <v>4</v>
      </c>
      <c r="P16" s="387">
        <v>3.5</v>
      </c>
      <c r="Q16" s="387"/>
      <c r="R16" s="239"/>
      <c r="S16" s="387"/>
      <c r="T16" s="387"/>
      <c r="U16" s="535">
        <v>186</v>
      </c>
      <c r="V16" s="362" t="str">
        <f>'Основні дані'!$B$1</f>
        <v>ННІХТІ-М522.з</v>
      </c>
      <c r="W16" s="364"/>
      <c r="X16" s="364"/>
      <c r="Y16" s="364"/>
      <c r="Z16" s="364"/>
      <c r="AA16" s="364"/>
      <c r="AB16" s="364"/>
    </row>
    <row r="17" spans="1:28" s="365" customFormat="1" ht="72" customHeight="1">
      <c r="A17" s="281" t="s">
        <v>682</v>
      </c>
      <c r="B17" s="612" t="s">
        <v>840</v>
      </c>
      <c r="C17" s="252" t="s">
        <v>821</v>
      </c>
      <c r="D17" s="252"/>
      <c r="E17" s="280" t="s">
        <v>68</v>
      </c>
      <c r="F17" s="237">
        <f t="shared" si="1"/>
        <v>3.5</v>
      </c>
      <c r="G17" s="237">
        <f t="shared" si="0"/>
        <v>105</v>
      </c>
      <c r="H17" s="503">
        <f t="shared" si="2"/>
        <v>12</v>
      </c>
      <c r="I17" s="341">
        <v>6</v>
      </c>
      <c r="J17" s="239">
        <v>6</v>
      </c>
      <c r="K17" s="239"/>
      <c r="L17" s="237">
        <f t="shared" si="3"/>
        <v>93</v>
      </c>
      <c r="M17" s="238">
        <v>4</v>
      </c>
      <c r="N17" s="387">
        <v>3.5</v>
      </c>
      <c r="O17" s="387"/>
      <c r="P17" s="387"/>
      <c r="Q17" s="387"/>
      <c r="R17" s="239"/>
      <c r="S17" s="387"/>
      <c r="T17" s="387"/>
      <c r="U17" s="535">
        <v>186</v>
      </c>
      <c r="V17" s="362" t="str">
        <f>'Основні дані'!$B$1</f>
        <v>ННІХТІ-М522.з</v>
      </c>
      <c r="W17" s="364"/>
      <c r="X17" s="364"/>
      <c r="Y17" s="364"/>
      <c r="Z17" s="364"/>
      <c r="AA17" s="364"/>
      <c r="AB17" s="364"/>
    </row>
    <row r="18" spans="1:28" s="365" customFormat="1" ht="84" customHeight="1">
      <c r="A18" s="281" t="s">
        <v>683</v>
      </c>
      <c r="B18" s="612" t="s">
        <v>841</v>
      </c>
      <c r="C18" s="252" t="s">
        <v>821</v>
      </c>
      <c r="D18" s="252"/>
      <c r="E18" s="280" t="s">
        <v>68</v>
      </c>
      <c r="F18" s="237">
        <f t="shared" si="1"/>
        <v>3.5</v>
      </c>
      <c r="G18" s="237">
        <f t="shared" si="0"/>
        <v>105</v>
      </c>
      <c r="H18" s="503">
        <f t="shared" si="2"/>
        <v>12</v>
      </c>
      <c r="I18" s="341">
        <v>6</v>
      </c>
      <c r="J18" s="239">
        <v>6</v>
      </c>
      <c r="K18" s="239"/>
      <c r="L18" s="237">
        <f t="shared" si="3"/>
        <v>93</v>
      </c>
      <c r="M18" s="238">
        <v>4</v>
      </c>
      <c r="N18" s="387">
        <v>3.5</v>
      </c>
      <c r="O18" s="387"/>
      <c r="P18" s="387"/>
      <c r="Q18" s="387"/>
      <c r="R18" s="239"/>
      <c r="S18" s="387"/>
      <c r="T18" s="387"/>
      <c r="U18" s="535">
        <v>186</v>
      </c>
      <c r="V18" s="362" t="str">
        <f>'Основні дані'!$B$1</f>
        <v>ННІХТІ-М522.з</v>
      </c>
      <c r="W18" s="364"/>
      <c r="X18" s="364"/>
      <c r="Y18" s="364"/>
      <c r="Z18" s="364"/>
      <c r="AA18" s="364"/>
      <c r="AB18" s="364"/>
    </row>
    <row r="19" spans="1:28" s="365" customFormat="1" ht="76.5" customHeight="1">
      <c r="A19" s="281" t="s">
        <v>684</v>
      </c>
      <c r="B19" s="612" t="s">
        <v>842</v>
      </c>
      <c r="C19" s="252" t="s">
        <v>821</v>
      </c>
      <c r="D19" s="252"/>
      <c r="E19" s="280" t="s">
        <v>68</v>
      </c>
      <c r="F19" s="237">
        <f t="shared" si="1"/>
        <v>3.5</v>
      </c>
      <c r="G19" s="237">
        <f t="shared" si="0"/>
        <v>105</v>
      </c>
      <c r="H19" s="503">
        <f t="shared" si="2"/>
        <v>12</v>
      </c>
      <c r="I19" s="341">
        <v>6</v>
      </c>
      <c r="J19" s="239">
        <v>6</v>
      </c>
      <c r="K19" s="239"/>
      <c r="L19" s="237">
        <f t="shared" si="3"/>
        <v>93</v>
      </c>
      <c r="M19" s="238">
        <v>4</v>
      </c>
      <c r="N19" s="239">
        <v>3.5</v>
      </c>
      <c r="O19" s="239"/>
      <c r="P19" s="239"/>
      <c r="Q19" s="239"/>
      <c r="R19" s="239"/>
      <c r="S19" s="387"/>
      <c r="T19" s="387"/>
      <c r="U19" s="535">
        <v>186</v>
      </c>
      <c r="V19" s="362" t="str">
        <f>'Основні дані'!$B$1</f>
        <v>ННІХТІ-М522.з</v>
      </c>
      <c r="W19" s="364"/>
      <c r="X19" s="364"/>
      <c r="Y19" s="364"/>
      <c r="Z19" s="364"/>
      <c r="AA19" s="364"/>
      <c r="AB19" s="364"/>
    </row>
    <row r="20" spans="1:28" s="365" customFormat="1" ht="28.5" customHeight="1" hidden="1">
      <c r="A20" s="281" t="s">
        <v>685</v>
      </c>
      <c r="B20" s="501" t="s">
        <v>688</v>
      </c>
      <c r="C20" s="252"/>
      <c r="D20" s="252"/>
      <c r="E20" s="280"/>
      <c r="F20" s="237">
        <f t="shared" si="1"/>
        <v>0</v>
      </c>
      <c r="G20" s="237">
        <f t="shared" si="0"/>
        <v>0</v>
      </c>
      <c r="H20" s="503">
        <f t="shared" si="2"/>
        <v>0</v>
      </c>
      <c r="I20" s="341"/>
      <c r="J20" s="239"/>
      <c r="K20" s="239"/>
      <c r="L20" s="237">
        <f t="shared" si="3"/>
        <v>0</v>
      </c>
      <c r="M20" s="238"/>
      <c r="N20" s="239"/>
      <c r="O20" s="239"/>
      <c r="P20" s="239"/>
      <c r="Q20" s="239"/>
      <c r="R20" s="239"/>
      <c r="S20" s="387"/>
      <c r="T20" s="387"/>
      <c r="U20" s="535"/>
      <c r="V20" s="362" t="str">
        <f>'Основні дані'!$B$1</f>
        <v>ННІХТІ-М522.з</v>
      </c>
      <c r="W20" s="364"/>
      <c r="X20" s="364"/>
      <c r="Y20" s="364"/>
      <c r="Z20" s="364"/>
      <c r="AA20" s="364"/>
      <c r="AB20" s="364"/>
    </row>
    <row r="21" spans="1:28" s="365" customFormat="1" ht="28.5" customHeight="1" hidden="1">
      <c r="A21" s="281" t="s">
        <v>686</v>
      </c>
      <c r="B21" s="501" t="s">
        <v>689</v>
      </c>
      <c r="C21" s="252"/>
      <c r="D21" s="252"/>
      <c r="E21" s="280"/>
      <c r="F21" s="237">
        <f t="shared" si="1"/>
        <v>0</v>
      </c>
      <c r="G21" s="237">
        <f t="shared" si="0"/>
        <v>0</v>
      </c>
      <c r="H21" s="503">
        <f t="shared" si="2"/>
        <v>0</v>
      </c>
      <c r="I21" s="341"/>
      <c r="J21" s="239"/>
      <c r="K21" s="239"/>
      <c r="L21" s="237">
        <f t="shared" si="3"/>
        <v>0</v>
      </c>
      <c r="M21" s="238"/>
      <c r="N21" s="239"/>
      <c r="O21" s="239"/>
      <c r="P21" s="239"/>
      <c r="Q21" s="239"/>
      <c r="R21" s="239"/>
      <c r="S21" s="387"/>
      <c r="T21" s="387"/>
      <c r="U21" s="535"/>
      <c r="V21" s="362" t="str">
        <f>'Основні дані'!$B$1</f>
        <v>ННІХТІ-М522.з</v>
      </c>
      <c r="W21" s="364"/>
      <c r="X21" s="364"/>
      <c r="Y21" s="364"/>
      <c r="Z21" s="364"/>
      <c r="AA21" s="364"/>
      <c r="AB21" s="364"/>
    </row>
    <row r="22" spans="1:28" s="365" customFormat="1" ht="28.5" customHeight="1" hidden="1">
      <c r="A22" s="281" t="s">
        <v>687</v>
      </c>
      <c r="B22" s="501" t="s">
        <v>690</v>
      </c>
      <c r="C22" s="252"/>
      <c r="D22" s="252"/>
      <c r="E22" s="280"/>
      <c r="F22" s="237">
        <f t="shared" si="1"/>
        <v>0</v>
      </c>
      <c r="G22" s="237">
        <f t="shared" si="0"/>
        <v>0</v>
      </c>
      <c r="H22" s="503">
        <f t="shared" si="2"/>
        <v>0</v>
      </c>
      <c r="I22" s="341"/>
      <c r="J22" s="239"/>
      <c r="K22" s="239"/>
      <c r="L22" s="237">
        <f t="shared" si="3"/>
        <v>0</v>
      </c>
      <c r="M22" s="238"/>
      <c r="N22" s="239"/>
      <c r="O22" s="239"/>
      <c r="P22" s="239"/>
      <c r="Q22" s="239"/>
      <c r="R22" s="239"/>
      <c r="S22" s="387"/>
      <c r="T22" s="387"/>
      <c r="U22" s="535"/>
      <c r="V22" s="362" t="str">
        <f>'Основні дані'!$B$1</f>
        <v>ННІХТІ-М522.з</v>
      </c>
      <c r="W22" s="364"/>
      <c r="X22" s="364"/>
      <c r="Y22" s="364"/>
      <c r="Z22" s="364"/>
      <c r="AA22" s="364"/>
      <c r="AB22" s="364"/>
    </row>
    <row r="23" spans="1:28" s="365" customFormat="1" ht="28.5" customHeight="1" hidden="1">
      <c r="A23" s="281" t="s">
        <v>691</v>
      </c>
      <c r="B23" s="501" t="s">
        <v>692</v>
      </c>
      <c r="C23" s="252"/>
      <c r="D23" s="252"/>
      <c r="E23" s="280"/>
      <c r="F23" s="237">
        <f t="shared" si="1"/>
        <v>0</v>
      </c>
      <c r="G23" s="237">
        <f t="shared" si="0"/>
        <v>0</v>
      </c>
      <c r="H23" s="503">
        <f t="shared" si="2"/>
        <v>0</v>
      </c>
      <c r="I23" s="341"/>
      <c r="J23" s="239"/>
      <c r="K23" s="239"/>
      <c r="L23" s="237">
        <f t="shared" si="3"/>
        <v>0</v>
      </c>
      <c r="M23" s="238"/>
      <c r="N23" s="387"/>
      <c r="O23" s="387"/>
      <c r="P23" s="387"/>
      <c r="Q23" s="387"/>
      <c r="R23" s="239"/>
      <c r="S23" s="387"/>
      <c r="T23" s="387"/>
      <c r="U23" s="535"/>
      <c r="V23" s="362" t="str">
        <f>'Основні дані'!$B$1</f>
        <v>ННІХТІ-М522.з</v>
      </c>
      <c r="W23" s="364"/>
      <c r="X23" s="364"/>
      <c r="Y23" s="364"/>
      <c r="Z23" s="364"/>
      <c r="AA23" s="364"/>
      <c r="AB23" s="364"/>
    </row>
    <row r="24" spans="1:28" s="365" customFormat="1" ht="28.5" customHeight="1" hidden="1">
      <c r="A24" s="281" t="s">
        <v>693</v>
      </c>
      <c r="B24" s="501" t="s">
        <v>694</v>
      </c>
      <c r="C24" s="252"/>
      <c r="D24" s="252"/>
      <c r="E24" s="280"/>
      <c r="F24" s="237">
        <f t="shared" si="1"/>
        <v>0</v>
      </c>
      <c r="G24" s="237">
        <f t="shared" si="0"/>
        <v>0</v>
      </c>
      <c r="H24" s="503">
        <f t="shared" si="2"/>
        <v>0</v>
      </c>
      <c r="I24" s="341"/>
      <c r="J24" s="239"/>
      <c r="K24" s="239"/>
      <c r="L24" s="237">
        <f t="shared" si="3"/>
        <v>0</v>
      </c>
      <c r="M24" s="238"/>
      <c r="N24" s="387"/>
      <c r="O24" s="387"/>
      <c r="P24" s="387"/>
      <c r="Q24" s="387"/>
      <c r="R24" s="239"/>
      <c r="S24" s="387"/>
      <c r="T24" s="387"/>
      <c r="U24" s="535"/>
      <c r="V24" s="362" t="str">
        <f>'Основні дані'!$B$1</f>
        <v>ННІХТІ-М522.з</v>
      </c>
      <c r="W24" s="364"/>
      <c r="X24" s="364"/>
      <c r="Y24" s="364"/>
      <c r="Z24" s="364"/>
      <c r="AA24" s="364"/>
      <c r="AB24" s="364"/>
    </row>
    <row r="25" spans="1:28" s="365" customFormat="1" ht="28.5" customHeight="1" hidden="1">
      <c r="A25" s="281" t="s">
        <v>695</v>
      </c>
      <c r="B25" s="501" t="s">
        <v>696</v>
      </c>
      <c r="C25" s="252"/>
      <c r="D25" s="252"/>
      <c r="E25" s="280"/>
      <c r="F25" s="237">
        <f t="shared" si="1"/>
        <v>0</v>
      </c>
      <c r="G25" s="237">
        <f t="shared" si="0"/>
        <v>0</v>
      </c>
      <c r="H25" s="503">
        <f t="shared" si="2"/>
        <v>0</v>
      </c>
      <c r="I25" s="341"/>
      <c r="J25" s="239"/>
      <c r="K25" s="239"/>
      <c r="L25" s="237">
        <f t="shared" si="3"/>
        <v>0</v>
      </c>
      <c r="M25" s="238"/>
      <c r="N25" s="387"/>
      <c r="O25" s="387"/>
      <c r="P25" s="387"/>
      <c r="Q25" s="387"/>
      <c r="R25" s="239"/>
      <c r="S25" s="387"/>
      <c r="T25" s="387"/>
      <c r="U25" s="535"/>
      <c r="V25" s="362" t="str">
        <f>'Основні дані'!$B$1</f>
        <v>ННІХТІ-М522.з</v>
      </c>
      <c r="W25" s="364"/>
      <c r="X25" s="364"/>
      <c r="Y25" s="364"/>
      <c r="Z25" s="364"/>
      <c r="AA25" s="364"/>
      <c r="AB25" s="364"/>
    </row>
    <row r="26" spans="1:28" s="365" customFormat="1" ht="28.5" customHeight="1" hidden="1">
      <c r="A26" s="281" t="s">
        <v>697</v>
      </c>
      <c r="B26" s="501" t="s">
        <v>698</v>
      </c>
      <c r="C26" s="252"/>
      <c r="D26" s="252"/>
      <c r="E26" s="280"/>
      <c r="F26" s="237">
        <f t="shared" si="1"/>
        <v>0</v>
      </c>
      <c r="G26" s="237">
        <f t="shared" si="0"/>
        <v>0</v>
      </c>
      <c r="H26" s="503">
        <f t="shared" si="2"/>
        <v>0</v>
      </c>
      <c r="I26" s="341"/>
      <c r="J26" s="239"/>
      <c r="K26" s="239"/>
      <c r="L26" s="237">
        <f t="shared" si="3"/>
        <v>0</v>
      </c>
      <c r="M26" s="536"/>
      <c r="N26" s="537"/>
      <c r="O26" s="537"/>
      <c r="P26" s="537"/>
      <c r="Q26" s="537"/>
      <c r="R26" s="240"/>
      <c r="S26" s="537"/>
      <c r="T26" s="537"/>
      <c r="U26" s="535"/>
      <c r="V26" s="362" t="str">
        <f>'Основні дані'!$B$1</f>
        <v>ННІХТІ-М522.з</v>
      </c>
      <c r="W26" s="364"/>
      <c r="X26" s="364"/>
      <c r="Y26" s="364"/>
      <c r="Z26" s="364"/>
      <c r="AA26" s="364"/>
      <c r="AB26" s="364"/>
    </row>
    <row r="27" spans="1:28" s="365" customFormat="1" ht="28.5" customHeight="1" hidden="1">
      <c r="A27" s="281" t="s">
        <v>699</v>
      </c>
      <c r="B27" s="501" t="s">
        <v>700</v>
      </c>
      <c r="C27" s="252"/>
      <c r="D27" s="252"/>
      <c r="E27" s="280"/>
      <c r="F27" s="237">
        <f t="shared" si="1"/>
        <v>0</v>
      </c>
      <c r="G27" s="237">
        <f t="shared" si="0"/>
        <v>0</v>
      </c>
      <c r="H27" s="503">
        <f t="shared" si="2"/>
        <v>0</v>
      </c>
      <c r="I27" s="341"/>
      <c r="J27" s="239"/>
      <c r="K27" s="239"/>
      <c r="L27" s="237">
        <f t="shared" si="3"/>
        <v>0</v>
      </c>
      <c r="M27" s="238"/>
      <c r="N27" s="387"/>
      <c r="O27" s="387"/>
      <c r="P27" s="387"/>
      <c r="Q27" s="387"/>
      <c r="R27" s="239"/>
      <c r="S27" s="387"/>
      <c r="T27" s="387"/>
      <c r="U27" s="535"/>
      <c r="V27" s="362" t="str">
        <f>'Основні дані'!$B$1</f>
        <v>ННІХТІ-М522.з</v>
      </c>
      <c r="W27" s="364"/>
      <c r="X27" s="364"/>
      <c r="Y27" s="364"/>
      <c r="Z27" s="364"/>
      <c r="AA27" s="364"/>
      <c r="AB27" s="364"/>
    </row>
    <row r="28" spans="1:28" s="365" customFormat="1" ht="27" hidden="1">
      <c r="A28" s="281" t="s">
        <v>701</v>
      </c>
      <c r="B28" s="501" t="s">
        <v>702</v>
      </c>
      <c r="C28" s="252"/>
      <c r="D28" s="252"/>
      <c r="E28" s="280"/>
      <c r="F28" s="237">
        <f t="shared" si="1"/>
        <v>0</v>
      </c>
      <c r="G28" s="237">
        <f t="shared" si="0"/>
        <v>0</v>
      </c>
      <c r="H28" s="503">
        <f t="shared" si="2"/>
        <v>0</v>
      </c>
      <c r="I28" s="341"/>
      <c r="J28" s="239"/>
      <c r="K28" s="239"/>
      <c r="L28" s="237">
        <f t="shared" si="3"/>
        <v>0</v>
      </c>
      <c r="M28" s="238"/>
      <c r="N28" s="387"/>
      <c r="O28" s="387"/>
      <c r="P28" s="387"/>
      <c r="Q28" s="387"/>
      <c r="R28" s="239"/>
      <c r="S28" s="387"/>
      <c r="T28" s="387"/>
      <c r="U28" s="535"/>
      <c r="V28" s="362" t="str">
        <f>'Основні дані'!$B$1</f>
        <v>ННІХТІ-М522.з</v>
      </c>
      <c r="W28" s="364"/>
      <c r="X28" s="364"/>
      <c r="Y28" s="364"/>
      <c r="Z28" s="364"/>
      <c r="AA28" s="364"/>
      <c r="AB28" s="364"/>
    </row>
    <row r="29" spans="1:28" s="365" customFormat="1" ht="28.5" customHeight="1" hidden="1">
      <c r="A29" s="281" t="s">
        <v>703</v>
      </c>
      <c r="B29" s="501" t="s">
        <v>704</v>
      </c>
      <c r="C29" s="252"/>
      <c r="D29" s="252"/>
      <c r="E29" s="280"/>
      <c r="F29" s="237">
        <f t="shared" si="1"/>
        <v>0</v>
      </c>
      <c r="G29" s="237">
        <f t="shared" si="0"/>
        <v>0</v>
      </c>
      <c r="H29" s="503">
        <f t="shared" si="2"/>
        <v>0</v>
      </c>
      <c r="I29" s="341"/>
      <c r="J29" s="239"/>
      <c r="K29" s="239"/>
      <c r="L29" s="237">
        <f t="shared" si="3"/>
        <v>0</v>
      </c>
      <c r="M29" s="536"/>
      <c r="N29" s="537"/>
      <c r="O29" s="537"/>
      <c r="P29" s="537"/>
      <c r="Q29" s="537"/>
      <c r="R29" s="240"/>
      <c r="S29" s="537"/>
      <c r="T29" s="537"/>
      <c r="U29" s="535"/>
      <c r="V29" s="362" t="str">
        <f>'Основні дані'!$B$1</f>
        <v>ННІХТІ-М522.з</v>
      </c>
      <c r="W29" s="364"/>
      <c r="X29" s="364"/>
      <c r="Y29" s="364"/>
      <c r="Z29" s="364"/>
      <c r="AA29" s="364"/>
      <c r="AB29" s="364"/>
    </row>
    <row r="30" spans="1:28" s="365" customFormat="1" ht="28.5" customHeight="1" hidden="1">
      <c r="A30" s="281" t="s">
        <v>705</v>
      </c>
      <c r="B30" s="501" t="s">
        <v>706</v>
      </c>
      <c r="C30" s="252"/>
      <c r="D30" s="252"/>
      <c r="E30" s="280"/>
      <c r="F30" s="237">
        <f t="shared" si="1"/>
        <v>0</v>
      </c>
      <c r="G30" s="237">
        <f t="shared" si="0"/>
        <v>0</v>
      </c>
      <c r="H30" s="503">
        <f t="shared" si="2"/>
        <v>0</v>
      </c>
      <c r="I30" s="341"/>
      <c r="J30" s="239"/>
      <c r="K30" s="239"/>
      <c r="L30" s="237">
        <f t="shared" si="3"/>
        <v>0</v>
      </c>
      <c r="M30" s="238"/>
      <c r="N30" s="387"/>
      <c r="O30" s="387"/>
      <c r="P30" s="387"/>
      <c r="Q30" s="387"/>
      <c r="R30" s="239"/>
      <c r="S30" s="387"/>
      <c r="T30" s="387"/>
      <c r="U30" s="535"/>
      <c r="V30" s="362" t="str">
        <f>'Основні дані'!$B$1</f>
        <v>ННІХТІ-М522.з</v>
      </c>
      <c r="W30" s="364"/>
      <c r="X30" s="364"/>
      <c r="Y30" s="364"/>
      <c r="Z30" s="364"/>
      <c r="AA30" s="364"/>
      <c r="AB30" s="364"/>
    </row>
    <row r="31" spans="1:22" ht="27.75" customHeight="1" hidden="1">
      <c r="A31" s="281" t="s">
        <v>707</v>
      </c>
      <c r="B31" s="501" t="s">
        <v>708</v>
      </c>
      <c r="C31" s="252"/>
      <c r="D31" s="252"/>
      <c r="E31" s="280"/>
      <c r="F31" s="237">
        <f t="shared" si="1"/>
        <v>0</v>
      </c>
      <c r="G31" s="237">
        <f t="shared" si="0"/>
        <v>0</v>
      </c>
      <c r="H31" s="503">
        <f t="shared" si="2"/>
        <v>0</v>
      </c>
      <c r="I31" s="341"/>
      <c r="J31" s="239"/>
      <c r="K31" s="239"/>
      <c r="L31" s="237">
        <f t="shared" si="3"/>
        <v>0</v>
      </c>
      <c r="M31" s="238"/>
      <c r="N31" s="387"/>
      <c r="O31" s="387"/>
      <c r="P31" s="387"/>
      <c r="Q31" s="387"/>
      <c r="R31" s="239"/>
      <c r="S31" s="387"/>
      <c r="T31" s="387"/>
      <c r="U31" s="535"/>
      <c r="V31" s="362" t="str">
        <f>'Основні дані'!$B$1</f>
        <v>ННІХТІ-М522.з</v>
      </c>
    </row>
    <row r="32" spans="1:22" ht="27.75" customHeight="1" hidden="1">
      <c r="A32" s="281" t="s">
        <v>709</v>
      </c>
      <c r="B32" s="501" t="s">
        <v>710</v>
      </c>
      <c r="C32" s="252"/>
      <c r="D32" s="252"/>
      <c r="E32" s="280"/>
      <c r="F32" s="237">
        <f t="shared" si="1"/>
        <v>0</v>
      </c>
      <c r="G32" s="237">
        <f t="shared" si="0"/>
        <v>0</v>
      </c>
      <c r="H32" s="503">
        <f t="shared" si="2"/>
        <v>0</v>
      </c>
      <c r="I32" s="341"/>
      <c r="J32" s="239"/>
      <c r="K32" s="239"/>
      <c r="L32" s="237">
        <f t="shared" si="3"/>
        <v>0</v>
      </c>
      <c r="M32" s="238"/>
      <c r="N32" s="387"/>
      <c r="O32" s="387"/>
      <c r="P32" s="387"/>
      <c r="Q32" s="387"/>
      <c r="R32" s="239"/>
      <c r="S32" s="387"/>
      <c r="T32" s="387"/>
      <c r="U32" s="535"/>
      <c r="V32" s="362" t="str">
        <f>'Основні дані'!$B$1</f>
        <v>ННІХТІ-М522.з</v>
      </c>
    </row>
    <row r="33" spans="1:22" ht="27.75" customHeight="1" hidden="1">
      <c r="A33" s="281" t="s">
        <v>711</v>
      </c>
      <c r="B33" s="501" t="s">
        <v>712</v>
      </c>
      <c r="C33" s="252"/>
      <c r="D33" s="252"/>
      <c r="E33" s="280"/>
      <c r="F33" s="237">
        <f t="shared" si="1"/>
        <v>0</v>
      </c>
      <c r="G33" s="237">
        <f t="shared" si="0"/>
        <v>0</v>
      </c>
      <c r="H33" s="503">
        <f t="shared" si="2"/>
        <v>0</v>
      </c>
      <c r="I33" s="341"/>
      <c r="J33" s="239"/>
      <c r="K33" s="239"/>
      <c r="L33" s="237">
        <f t="shared" si="3"/>
        <v>0</v>
      </c>
      <c r="M33" s="238"/>
      <c r="N33" s="239"/>
      <c r="O33" s="239"/>
      <c r="P33" s="239"/>
      <c r="Q33" s="239"/>
      <c r="R33" s="239"/>
      <c r="S33" s="387"/>
      <c r="T33" s="387"/>
      <c r="U33" s="535"/>
      <c r="V33" s="362" t="str">
        <f>'Основні дані'!$B$1</f>
        <v>ННІХТІ-М522.з</v>
      </c>
    </row>
    <row r="34" spans="1:22" ht="27.75" customHeight="1" hidden="1">
      <c r="A34" s="281" t="s">
        <v>713</v>
      </c>
      <c r="B34" s="501" t="s">
        <v>714</v>
      </c>
      <c r="C34" s="252"/>
      <c r="D34" s="252"/>
      <c r="E34" s="280"/>
      <c r="F34" s="237">
        <f t="shared" si="1"/>
        <v>0</v>
      </c>
      <c r="G34" s="237">
        <f t="shared" si="0"/>
        <v>0</v>
      </c>
      <c r="H34" s="503">
        <f t="shared" si="2"/>
        <v>0</v>
      </c>
      <c r="I34" s="341"/>
      <c r="J34" s="239"/>
      <c r="K34" s="239"/>
      <c r="L34" s="237">
        <f t="shared" si="3"/>
        <v>0</v>
      </c>
      <c r="M34" s="238"/>
      <c r="N34" s="239"/>
      <c r="O34" s="239"/>
      <c r="P34" s="239"/>
      <c r="Q34" s="239"/>
      <c r="R34" s="239"/>
      <c r="S34" s="387"/>
      <c r="T34" s="387"/>
      <c r="U34" s="535"/>
      <c r="V34" s="362" t="str">
        <f>'Основні дані'!$B$1</f>
        <v>ННІХТІ-М522.з</v>
      </c>
    </row>
    <row r="35" spans="1:22" ht="27.75" customHeight="1" hidden="1">
      <c r="A35" s="281" t="s">
        <v>715</v>
      </c>
      <c r="B35" s="501" t="s">
        <v>716</v>
      </c>
      <c r="C35" s="252"/>
      <c r="D35" s="252"/>
      <c r="E35" s="280"/>
      <c r="F35" s="237">
        <f t="shared" si="1"/>
        <v>0</v>
      </c>
      <c r="G35" s="237">
        <f t="shared" si="0"/>
        <v>0</v>
      </c>
      <c r="H35" s="503">
        <f t="shared" si="2"/>
        <v>0</v>
      </c>
      <c r="I35" s="341"/>
      <c r="J35" s="239"/>
      <c r="K35" s="239"/>
      <c r="L35" s="237">
        <f t="shared" si="3"/>
        <v>0</v>
      </c>
      <c r="M35" s="238"/>
      <c r="N35" s="239"/>
      <c r="O35" s="239"/>
      <c r="P35" s="239"/>
      <c r="Q35" s="239"/>
      <c r="R35" s="239"/>
      <c r="S35" s="387"/>
      <c r="T35" s="387"/>
      <c r="U35" s="535"/>
      <c r="V35" s="362" t="str">
        <f>'Основні дані'!$B$1</f>
        <v>ННІХТІ-М522.з</v>
      </c>
    </row>
    <row r="36" spans="1:22" ht="27.75" customHeight="1" hidden="1">
      <c r="A36" s="281" t="s">
        <v>717</v>
      </c>
      <c r="B36" s="501" t="s">
        <v>718</v>
      </c>
      <c r="C36" s="252"/>
      <c r="D36" s="252"/>
      <c r="E36" s="280"/>
      <c r="F36" s="237">
        <f t="shared" si="1"/>
        <v>0</v>
      </c>
      <c r="G36" s="237">
        <f t="shared" si="0"/>
        <v>0</v>
      </c>
      <c r="H36" s="503">
        <f t="shared" si="2"/>
        <v>0</v>
      </c>
      <c r="I36" s="341"/>
      <c r="J36" s="239"/>
      <c r="K36" s="239"/>
      <c r="L36" s="237">
        <f t="shared" si="3"/>
        <v>0</v>
      </c>
      <c r="M36" s="238"/>
      <c r="N36" s="239"/>
      <c r="O36" s="239"/>
      <c r="P36" s="239"/>
      <c r="Q36" s="239"/>
      <c r="R36" s="239"/>
      <c r="S36" s="387"/>
      <c r="T36" s="387"/>
      <c r="U36" s="535"/>
      <c r="V36" s="362" t="str">
        <f>'Основні дані'!$B$1</f>
        <v>ННІХТІ-М522.з</v>
      </c>
    </row>
    <row r="37" spans="1:22" ht="27.75" customHeight="1" hidden="1">
      <c r="A37" s="281" t="s">
        <v>719</v>
      </c>
      <c r="B37" s="501" t="s">
        <v>720</v>
      </c>
      <c r="C37" s="252"/>
      <c r="D37" s="252"/>
      <c r="E37" s="280"/>
      <c r="F37" s="237">
        <f t="shared" si="1"/>
        <v>0</v>
      </c>
      <c r="G37" s="237">
        <f t="shared" si="0"/>
        <v>0</v>
      </c>
      <c r="H37" s="503">
        <f t="shared" si="2"/>
        <v>0</v>
      </c>
      <c r="I37" s="341"/>
      <c r="J37" s="239"/>
      <c r="K37" s="239"/>
      <c r="L37" s="237">
        <f t="shared" si="3"/>
        <v>0</v>
      </c>
      <c r="M37" s="238"/>
      <c r="N37" s="387"/>
      <c r="O37" s="387"/>
      <c r="P37" s="387"/>
      <c r="Q37" s="387"/>
      <c r="R37" s="239"/>
      <c r="S37" s="387"/>
      <c r="T37" s="387"/>
      <c r="U37" s="535"/>
      <c r="V37" s="362" t="str">
        <f>'Основні дані'!$B$1</f>
        <v>ННІХТІ-М522.з</v>
      </c>
    </row>
    <row r="38" spans="1:22" ht="27.75" customHeight="1" hidden="1">
      <c r="A38" s="281" t="s">
        <v>721</v>
      </c>
      <c r="B38" s="501" t="s">
        <v>722</v>
      </c>
      <c r="C38" s="252"/>
      <c r="D38" s="252"/>
      <c r="E38" s="280"/>
      <c r="F38" s="237">
        <f t="shared" si="1"/>
        <v>0</v>
      </c>
      <c r="G38" s="237">
        <f t="shared" si="0"/>
        <v>0</v>
      </c>
      <c r="H38" s="503">
        <f t="shared" si="2"/>
        <v>0</v>
      </c>
      <c r="I38" s="341"/>
      <c r="J38" s="239"/>
      <c r="K38" s="239"/>
      <c r="L38" s="237">
        <f t="shared" si="3"/>
        <v>0</v>
      </c>
      <c r="M38" s="238"/>
      <c r="N38" s="387"/>
      <c r="O38" s="387"/>
      <c r="P38" s="387"/>
      <c r="Q38" s="387"/>
      <c r="R38" s="239"/>
      <c r="S38" s="387"/>
      <c r="T38" s="387"/>
      <c r="U38" s="535"/>
      <c r="V38" s="362" t="str">
        <f>'Основні дані'!$B$1</f>
        <v>ННІХТІ-М522.з</v>
      </c>
    </row>
    <row r="39" spans="1:22" ht="27.75" customHeight="1" hidden="1">
      <c r="A39" s="281" t="s">
        <v>723</v>
      </c>
      <c r="B39" s="501" t="s">
        <v>724</v>
      </c>
      <c r="C39" s="252"/>
      <c r="D39" s="252"/>
      <c r="E39" s="280"/>
      <c r="F39" s="237">
        <f t="shared" si="1"/>
        <v>0</v>
      </c>
      <c r="G39" s="237">
        <f t="shared" si="0"/>
        <v>0</v>
      </c>
      <c r="H39" s="503">
        <f t="shared" si="2"/>
        <v>0</v>
      </c>
      <c r="I39" s="341"/>
      <c r="J39" s="239"/>
      <c r="K39" s="239"/>
      <c r="L39" s="237">
        <f t="shared" si="3"/>
        <v>0</v>
      </c>
      <c r="M39" s="238"/>
      <c r="N39" s="387"/>
      <c r="O39" s="387"/>
      <c r="P39" s="387"/>
      <c r="Q39" s="387"/>
      <c r="R39" s="239"/>
      <c r="S39" s="387"/>
      <c r="T39" s="387"/>
      <c r="U39" s="535"/>
      <c r="V39" s="362" t="str">
        <f>'Основні дані'!$B$1</f>
        <v>ННІХТІ-М522.з</v>
      </c>
    </row>
    <row r="40" spans="1:22" ht="27.75" customHeight="1" hidden="1">
      <c r="A40" s="281" t="s">
        <v>725</v>
      </c>
      <c r="B40" s="501" t="s">
        <v>726</v>
      </c>
      <c r="C40" s="252"/>
      <c r="D40" s="252"/>
      <c r="E40" s="280"/>
      <c r="F40" s="237">
        <f t="shared" si="1"/>
        <v>0</v>
      </c>
      <c r="G40" s="237">
        <f t="shared" si="0"/>
        <v>0</v>
      </c>
      <c r="H40" s="503">
        <f t="shared" si="2"/>
        <v>0</v>
      </c>
      <c r="I40" s="341"/>
      <c r="J40" s="239"/>
      <c r="K40" s="239"/>
      <c r="L40" s="237">
        <f t="shared" si="3"/>
        <v>0</v>
      </c>
      <c r="M40" s="238"/>
      <c r="N40" s="387"/>
      <c r="O40" s="387"/>
      <c r="P40" s="387"/>
      <c r="Q40" s="387"/>
      <c r="R40" s="239"/>
      <c r="S40" s="387"/>
      <c r="T40" s="387"/>
      <c r="U40" s="535"/>
      <c r="V40" s="362" t="str">
        <f>'Основні дані'!$B$1</f>
        <v>ННІХТІ-М522.з</v>
      </c>
    </row>
    <row r="41" spans="1:22" ht="27.75" customHeight="1" hidden="1">
      <c r="A41" s="281" t="s">
        <v>727</v>
      </c>
      <c r="B41" s="501" t="s">
        <v>728</v>
      </c>
      <c r="C41" s="252"/>
      <c r="D41" s="252"/>
      <c r="E41" s="280"/>
      <c r="F41" s="237">
        <f t="shared" si="1"/>
        <v>0</v>
      </c>
      <c r="G41" s="237">
        <f t="shared" si="0"/>
        <v>0</v>
      </c>
      <c r="H41" s="503">
        <f t="shared" si="2"/>
        <v>0</v>
      </c>
      <c r="I41" s="341"/>
      <c r="J41" s="239"/>
      <c r="K41" s="239"/>
      <c r="L41" s="237">
        <f t="shared" si="3"/>
        <v>0</v>
      </c>
      <c r="M41" s="536"/>
      <c r="N41" s="537"/>
      <c r="O41" s="537"/>
      <c r="P41" s="537"/>
      <c r="Q41" s="537"/>
      <c r="R41" s="240"/>
      <c r="S41" s="537"/>
      <c r="T41" s="537"/>
      <c r="U41" s="535"/>
      <c r="V41" s="362" t="str">
        <f>'Основні дані'!$B$1</f>
        <v>ННІХТІ-М522.з</v>
      </c>
    </row>
    <row r="42" spans="1:22" ht="27.75" customHeight="1" hidden="1">
      <c r="A42" s="281" t="s">
        <v>729</v>
      </c>
      <c r="B42" s="501" t="s">
        <v>730</v>
      </c>
      <c r="C42" s="252"/>
      <c r="D42" s="252"/>
      <c r="E42" s="280"/>
      <c r="F42" s="237">
        <f t="shared" si="1"/>
        <v>0</v>
      </c>
      <c r="G42" s="237">
        <f t="shared" si="0"/>
        <v>0</v>
      </c>
      <c r="H42" s="503">
        <f t="shared" si="2"/>
        <v>0</v>
      </c>
      <c r="I42" s="341"/>
      <c r="J42" s="239"/>
      <c r="K42" s="239"/>
      <c r="L42" s="237">
        <f t="shared" si="3"/>
        <v>0</v>
      </c>
      <c r="M42" s="238"/>
      <c r="N42" s="387"/>
      <c r="O42" s="387"/>
      <c r="P42" s="387"/>
      <c r="Q42" s="387"/>
      <c r="R42" s="239"/>
      <c r="S42" s="387"/>
      <c r="T42" s="387"/>
      <c r="U42" s="535"/>
      <c r="V42" s="362" t="str">
        <f>'Основні дані'!$B$1</f>
        <v>ННІХТІ-М522.з</v>
      </c>
    </row>
    <row r="43" spans="1:22" ht="27.75" customHeight="1" hidden="1">
      <c r="A43" s="281" t="s">
        <v>731</v>
      </c>
      <c r="B43" s="501" t="s">
        <v>732</v>
      </c>
      <c r="C43" s="252"/>
      <c r="D43" s="252"/>
      <c r="E43" s="280"/>
      <c r="F43" s="237">
        <f t="shared" si="1"/>
        <v>0</v>
      </c>
      <c r="G43" s="237">
        <f t="shared" si="0"/>
        <v>0</v>
      </c>
      <c r="H43" s="503">
        <f t="shared" si="2"/>
        <v>0</v>
      </c>
      <c r="I43" s="341"/>
      <c r="J43" s="239"/>
      <c r="K43" s="239"/>
      <c r="L43" s="237">
        <f t="shared" si="3"/>
        <v>0</v>
      </c>
      <c r="M43" s="238"/>
      <c r="N43" s="387"/>
      <c r="O43" s="387"/>
      <c r="P43" s="387"/>
      <c r="Q43" s="387"/>
      <c r="R43" s="239"/>
      <c r="S43" s="387"/>
      <c r="T43" s="387"/>
      <c r="U43" s="535"/>
      <c r="V43" s="362" t="str">
        <f>'Основні дані'!$B$1</f>
        <v>ННІХТІ-М522.з</v>
      </c>
    </row>
    <row r="44" spans="1:22" ht="27.75" customHeight="1" hidden="1">
      <c r="A44" s="281" t="s">
        <v>733</v>
      </c>
      <c r="B44" s="501" t="s">
        <v>734</v>
      </c>
      <c r="C44" s="252"/>
      <c r="D44" s="252"/>
      <c r="E44" s="280"/>
      <c r="F44" s="237">
        <f t="shared" si="1"/>
        <v>0</v>
      </c>
      <c r="G44" s="237">
        <f t="shared" si="0"/>
        <v>0</v>
      </c>
      <c r="H44" s="503">
        <f t="shared" si="2"/>
        <v>0</v>
      </c>
      <c r="I44" s="341"/>
      <c r="J44" s="239"/>
      <c r="K44" s="239"/>
      <c r="L44" s="237">
        <f t="shared" si="3"/>
        <v>0</v>
      </c>
      <c r="M44" s="238"/>
      <c r="N44" s="387"/>
      <c r="O44" s="387"/>
      <c r="P44" s="387"/>
      <c r="Q44" s="387"/>
      <c r="R44" s="239"/>
      <c r="S44" s="387"/>
      <c r="T44" s="387"/>
      <c r="U44" s="535"/>
      <c r="V44" s="362" t="str">
        <f>'Основні дані'!$B$1</f>
        <v>ННІХТІ-М522.з</v>
      </c>
    </row>
    <row r="45" spans="1:22" ht="27.75" customHeight="1" hidden="1">
      <c r="A45" s="281" t="s">
        <v>735</v>
      </c>
      <c r="B45" s="501" t="s">
        <v>736</v>
      </c>
      <c r="C45" s="252"/>
      <c r="D45" s="252"/>
      <c r="E45" s="280"/>
      <c r="F45" s="237">
        <f t="shared" si="1"/>
        <v>0</v>
      </c>
      <c r="G45" s="237">
        <f t="shared" si="0"/>
        <v>0</v>
      </c>
      <c r="H45" s="503">
        <f t="shared" si="2"/>
        <v>0</v>
      </c>
      <c r="I45" s="341"/>
      <c r="J45" s="239"/>
      <c r="K45" s="239"/>
      <c r="L45" s="237">
        <f t="shared" si="3"/>
        <v>0</v>
      </c>
      <c r="M45" s="238"/>
      <c r="N45" s="239"/>
      <c r="O45" s="239"/>
      <c r="P45" s="239"/>
      <c r="Q45" s="239"/>
      <c r="R45" s="239"/>
      <c r="S45" s="387"/>
      <c r="T45" s="387"/>
      <c r="U45" s="535"/>
      <c r="V45" s="362" t="str">
        <f>'Основні дані'!$B$1</f>
        <v>ННІХТІ-М522.з</v>
      </c>
    </row>
    <row r="46" spans="1:22" ht="27.75" customHeight="1" hidden="1">
      <c r="A46" s="281" t="s">
        <v>737</v>
      </c>
      <c r="B46" s="501" t="s">
        <v>738</v>
      </c>
      <c r="C46" s="252"/>
      <c r="D46" s="252"/>
      <c r="E46" s="280"/>
      <c r="F46" s="237">
        <f t="shared" si="1"/>
        <v>0</v>
      </c>
      <c r="G46" s="237">
        <f t="shared" si="0"/>
        <v>0</v>
      </c>
      <c r="H46" s="503">
        <f t="shared" si="2"/>
        <v>0</v>
      </c>
      <c r="I46" s="341"/>
      <c r="J46" s="239"/>
      <c r="K46" s="239"/>
      <c r="L46" s="237">
        <f t="shared" si="3"/>
        <v>0</v>
      </c>
      <c r="M46" s="238"/>
      <c r="N46" s="239"/>
      <c r="O46" s="239"/>
      <c r="P46" s="239"/>
      <c r="Q46" s="239"/>
      <c r="R46" s="239"/>
      <c r="S46" s="387"/>
      <c r="T46" s="387"/>
      <c r="U46" s="535"/>
      <c r="V46" s="362" t="str">
        <f>'Основні дані'!$B$1</f>
        <v>ННІХТІ-М522.з</v>
      </c>
    </row>
    <row r="47" spans="1:22" ht="27.75" customHeight="1" hidden="1">
      <c r="A47" s="281" t="s">
        <v>739</v>
      </c>
      <c r="B47" s="501" t="s">
        <v>740</v>
      </c>
      <c r="C47" s="252"/>
      <c r="D47" s="252"/>
      <c r="E47" s="280"/>
      <c r="F47" s="237">
        <f t="shared" si="1"/>
        <v>0</v>
      </c>
      <c r="G47" s="237">
        <f t="shared" si="0"/>
        <v>0</v>
      </c>
      <c r="H47" s="503">
        <f t="shared" si="2"/>
        <v>0</v>
      </c>
      <c r="I47" s="341"/>
      <c r="J47" s="239"/>
      <c r="K47" s="239"/>
      <c r="L47" s="237">
        <f t="shared" si="3"/>
        <v>0</v>
      </c>
      <c r="M47" s="238"/>
      <c r="N47" s="239"/>
      <c r="O47" s="239"/>
      <c r="P47" s="239"/>
      <c r="Q47" s="239"/>
      <c r="R47" s="239"/>
      <c r="S47" s="387"/>
      <c r="T47" s="387"/>
      <c r="U47" s="535"/>
      <c r="V47" s="362" t="str">
        <f>'Основні дані'!$B$1</f>
        <v>ННІХТІ-М522.з</v>
      </c>
    </row>
    <row r="48" spans="1:22" ht="27.75" customHeight="1" hidden="1">
      <c r="A48" s="281" t="s">
        <v>741</v>
      </c>
      <c r="B48" s="501" t="s">
        <v>742</v>
      </c>
      <c r="C48" s="252"/>
      <c r="D48" s="252"/>
      <c r="E48" s="280"/>
      <c r="F48" s="237">
        <f t="shared" si="1"/>
        <v>0</v>
      </c>
      <c r="G48" s="237">
        <f t="shared" si="0"/>
        <v>0</v>
      </c>
      <c r="H48" s="503">
        <f t="shared" si="2"/>
        <v>0</v>
      </c>
      <c r="I48" s="341"/>
      <c r="J48" s="239"/>
      <c r="K48" s="239"/>
      <c r="L48" s="237">
        <f t="shared" si="3"/>
        <v>0</v>
      </c>
      <c r="M48" s="238"/>
      <c r="N48" s="239"/>
      <c r="O48" s="239"/>
      <c r="P48" s="239"/>
      <c r="Q48" s="239"/>
      <c r="R48" s="239"/>
      <c r="S48" s="387"/>
      <c r="T48" s="387"/>
      <c r="U48" s="535"/>
      <c r="V48" s="362" t="str">
        <f>'Основні дані'!$B$1</f>
        <v>ННІХТІ-М522.з</v>
      </c>
    </row>
    <row r="49" spans="1:22" ht="27.75" customHeight="1" hidden="1">
      <c r="A49" s="281" t="s">
        <v>743</v>
      </c>
      <c r="B49" s="501" t="s">
        <v>744</v>
      </c>
      <c r="C49" s="252"/>
      <c r="D49" s="252"/>
      <c r="E49" s="280"/>
      <c r="F49" s="237">
        <f t="shared" si="1"/>
        <v>0</v>
      </c>
      <c r="G49" s="237">
        <f t="shared" si="0"/>
        <v>0</v>
      </c>
      <c r="H49" s="503">
        <f t="shared" si="2"/>
        <v>0</v>
      </c>
      <c r="I49" s="341"/>
      <c r="J49" s="239"/>
      <c r="K49" s="239"/>
      <c r="L49" s="237">
        <f t="shared" si="3"/>
        <v>0</v>
      </c>
      <c r="M49" s="238"/>
      <c r="N49" s="387"/>
      <c r="O49" s="387"/>
      <c r="P49" s="387"/>
      <c r="Q49" s="387"/>
      <c r="R49" s="239"/>
      <c r="S49" s="387"/>
      <c r="T49" s="387"/>
      <c r="U49" s="535"/>
      <c r="V49" s="362" t="str">
        <f>'Основні дані'!$B$1</f>
        <v>ННІХТІ-М522.з</v>
      </c>
    </row>
    <row r="50" spans="1:22" ht="27.75" customHeight="1" hidden="1">
      <c r="A50" s="281" t="s">
        <v>745</v>
      </c>
      <c r="B50" s="501" t="s">
        <v>746</v>
      </c>
      <c r="C50" s="252"/>
      <c r="D50" s="252"/>
      <c r="E50" s="280"/>
      <c r="F50" s="237">
        <f t="shared" si="1"/>
        <v>0</v>
      </c>
      <c r="G50" s="237">
        <f t="shared" si="0"/>
        <v>0</v>
      </c>
      <c r="H50" s="503">
        <f t="shared" si="2"/>
        <v>0</v>
      </c>
      <c r="I50" s="341"/>
      <c r="J50" s="239"/>
      <c r="K50" s="239"/>
      <c r="L50" s="237">
        <f t="shared" si="3"/>
        <v>0</v>
      </c>
      <c r="M50" s="238"/>
      <c r="N50" s="387"/>
      <c r="O50" s="387"/>
      <c r="P50" s="387"/>
      <c r="Q50" s="387"/>
      <c r="R50" s="239"/>
      <c r="S50" s="387"/>
      <c r="T50" s="387"/>
      <c r="U50" s="535"/>
      <c r="V50" s="362" t="str">
        <f>'Основні дані'!$B$1</f>
        <v>ННІХТІ-М522.з</v>
      </c>
    </row>
    <row r="51" spans="1:22" ht="27.75" customHeight="1" hidden="1">
      <c r="A51" s="281" t="s">
        <v>747</v>
      </c>
      <c r="B51" s="501" t="s">
        <v>748</v>
      </c>
      <c r="C51" s="252"/>
      <c r="D51" s="252"/>
      <c r="E51" s="280"/>
      <c r="F51" s="237">
        <f t="shared" si="1"/>
        <v>0</v>
      </c>
      <c r="G51" s="237">
        <f t="shared" si="0"/>
        <v>0</v>
      </c>
      <c r="H51" s="503">
        <f t="shared" si="2"/>
        <v>0</v>
      </c>
      <c r="I51" s="341"/>
      <c r="J51" s="239"/>
      <c r="K51" s="239"/>
      <c r="L51" s="237">
        <f t="shared" si="3"/>
        <v>0</v>
      </c>
      <c r="M51" s="238"/>
      <c r="N51" s="387"/>
      <c r="O51" s="387"/>
      <c r="P51" s="387"/>
      <c r="Q51" s="387"/>
      <c r="R51" s="239"/>
      <c r="S51" s="387"/>
      <c r="T51" s="387"/>
      <c r="U51" s="535"/>
      <c r="V51" s="362" t="str">
        <f>'Основні дані'!$B$1</f>
        <v>ННІХТІ-М522.з</v>
      </c>
    </row>
    <row r="52" spans="1:22" ht="27.75" customHeight="1" hidden="1">
      <c r="A52" s="281" t="s">
        <v>749</v>
      </c>
      <c r="B52" s="501" t="s">
        <v>750</v>
      </c>
      <c r="C52" s="252"/>
      <c r="D52" s="252"/>
      <c r="E52" s="280"/>
      <c r="F52" s="237">
        <f t="shared" si="1"/>
        <v>0</v>
      </c>
      <c r="G52" s="237">
        <f t="shared" si="0"/>
        <v>0</v>
      </c>
      <c r="H52" s="503">
        <f t="shared" si="2"/>
        <v>0</v>
      </c>
      <c r="I52" s="341"/>
      <c r="J52" s="239"/>
      <c r="K52" s="239"/>
      <c r="L52" s="237">
        <f t="shared" si="3"/>
        <v>0</v>
      </c>
      <c r="M52" s="536"/>
      <c r="N52" s="537"/>
      <c r="O52" s="537"/>
      <c r="P52" s="537"/>
      <c r="Q52" s="537"/>
      <c r="R52" s="240"/>
      <c r="S52" s="537"/>
      <c r="T52" s="537"/>
      <c r="U52" s="535"/>
      <c r="V52" s="362" t="str">
        <f>'Основні дані'!$B$1</f>
        <v>ННІХТІ-М522.з</v>
      </c>
    </row>
  </sheetData>
  <sheetProtection password="CC75" sheet="1" formatCells="0" formatColumns="0" formatRows="0" insertRows="0" insertHyperlinks="0" deleteRows="0" sort="0" autoFilter="0" pivotTables="0"/>
  <autoFilter ref="A11:V27"/>
  <mergeCells count="33">
    <mergeCell ref="C4:E4"/>
    <mergeCell ref="M7:N7"/>
    <mergeCell ref="Q6:T6"/>
    <mergeCell ref="M6:P6"/>
    <mergeCell ref="Q7:R7"/>
    <mergeCell ref="M5:P5"/>
    <mergeCell ref="O7:P7"/>
    <mergeCell ref="M9:N9"/>
    <mergeCell ref="I6:K7"/>
    <mergeCell ref="L5:L10"/>
    <mergeCell ref="G5:G10"/>
    <mergeCell ref="K8:K10"/>
    <mergeCell ref="H6:H10"/>
    <mergeCell ref="P1:U1"/>
    <mergeCell ref="U4:U10"/>
    <mergeCell ref="Q9:R9"/>
    <mergeCell ref="A2:U2"/>
    <mergeCell ref="F4:F10"/>
    <mergeCell ref="J8:J10"/>
    <mergeCell ref="M4:T4"/>
    <mergeCell ref="B4:B10"/>
    <mergeCell ref="C5:C10"/>
    <mergeCell ref="S7:T7"/>
    <mergeCell ref="A4:A10"/>
    <mergeCell ref="I8:I10"/>
    <mergeCell ref="Q5:T5"/>
    <mergeCell ref="H5:K5"/>
    <mergeCell ref="M8:T8"/>
    <mergeCell ref="D5:D10"/>
    <mergeCell ref="O9:P9"/>
    <mergeCell ref="S9:T9"/>
    <mergeCell ref="E5:E10"/>
    <mergeCell ref="G4:L4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216"/>
  <sheetViews>
    <sheetView showZeros="0" view="pageBreakPreview" zoomScale="75" zoomScaleNormal="50" zoomScaleSheetLayoutView="75" zoomScalePageLayoutView="0" workbookViewId="0" topLeftCell="A1">
      <pane ySplit="12" topLeftCell="A13" activePane="bottomLeft" state="frozen"/>
      <selection pane="topLeft" activeCell="A1" sqref="A1"/>
      <selection pane="bottomLeft" activeCell="M224" sqref="M224"/>
    </sheetView>
  </sheetViews>
  <sheetFormatPr defaultColWidth="9.00390625" defaultRowHeight="12.75"/>
  <cols>
    <col min="1" max="1" width="10.375" style="136" bestFit="1" customWidth="1"/>
    <col min="2" max="2" width="99.25390625" style="136" customWidth="1"/>
    <col min="3" max="4" width="13.25390625" style="136" customWidth="1"/>
    <col min="5" max="12" width="0" style="136" hidden="1" customWidth="1"/>
    <col min="13" max="13" width="9.125" style="136" customWidth="1"/>
    <col min="14" max="14" width="10.375" style="136" customWidth="1"/>
    <col min="15" max="15" width="17.375" style="136" bestFit="1" customWidth="1"/>
    <col min="16" max="16" width="9.125" style="173" customWidth="1"/>
    <col min="17" max="16384" width="9.125" style="136" customWidth="1"/>
  </cols>
  <sheetData>
    <row r="4" spans="1:15" ht="15.75">
      <c r="A4" s="910"/>
      <c r="B4" s="911"/>
      <c r="C4" s="905" t="str">
        <f>'Основні дані'!B1</f>
        <v>ННІХТІ-М522.з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</row>
    <row r="5" spans="1:15" ht="35.25">
      <c r="A5" s="385" t="str">
        <f>CONCATENATE('Основні дані'!A22,"_(",'Основні дані'!B22,")")</f>
        <v>Форма Моп3-21_(1,4)</v>
      </c>
      <c r="B5" s="152" t="s">
        <v>83</v>
      </c>
      <c r="C5" s="915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</row>
    <row r="6" spans="1:15" ht="23.25">
      <c r="A6" s="148"/>
      <c r="B6" s="160" t="s">
        <v>105</v>
      </c>
      <c r="C6" s="907"/>
      <c r="D6" s="908"/>
      <c r="E6" s="161"/>
      <c r="F6" s="161"/>
      <c r="G6" s="161"/>
      <c r="H6" s="161"/>
      <c r="I6" s="161"/>
      <c r="J6" s="161"/>
      <c r="K6" s="161"/>
      <c r="L6" s="161"/>
      <c r="M6" s="906"/>
      <c r="N6" s="906"/>
      <c r="O6" s="906"/>
    </row>
    <row r="7" spans="1:15" ht="44.25" customHeight="1">
      <c r="A7" s="394"/>
      <c r="B7" s="395" t="s">
        <v>122</v>
      </c>
      <c r="C7" s="926" t="str">
        <f>Титул!Y10</f>
        <v>181</v>
      </c>
      <c r="D7" s="927"/>
      <c r="E7" s="396"/>
      <c r="F7" s="396"/>
      <c r="G7" s="396"/>
      <c r="H7" s="396"/>
      <c r="I7" s="396"/>
      <c r="J7" s="396"/>
      <c r="K7" s="396"/>
      <c r="L7" s="396"/>
      <c r="M7" s="907" t="str">
        <f>Титул!AC10</f>
        <v>Харчові технології</v>
      </c>
      <c r="N7" s="909"/>
      <c r="O7" s="909"/>
    </row>
    <row r="8" spans="1:15" ht="18" customHeight="1" thickBot="1">
      <c r="A8" s="394"/>
      <c r="B8" s="395"/>
      <c r="C8" s="904">
        <f>Титул!Y11</f>
        <v>0</v>
      </c>
      <c r="D8" s="904"/>
      <c r="E8" s="433"/>
      <c r="F8" s="433"/>
      <c r="G8" s="433"/>
      <c r="H8" s="433"/>
      <c r="I8" s="433"/>
      <c r="J8" s="433"/>
      <c r="K8" s="433"/>
      <c r="L8" s="433"/>
      <c r="M8" s="904">
        <f>Титул!AC11</f>
        <v>0</v>
      </c>
      <c r="N8" s="912"/>
      <c r="O8" s="912"/>
    </row>
    <row r="9" spans="1:15" ht="15.75" thickBot="1">
      <c r="A9" s="917" t="s">
        <v>103</v>
      </c>
      <c r="B9" s="920" t="s">
        <v>84</v>
      </c>
      <c r="C9" s="928" t="s">
        <v>85</v>
      </c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30"/>
      <c r="O9" s="923" t="s">
        <v>86</v>
      </c>
    </row>
    <row r="10" spans="1:15" ht="15" customHeight="1" thickBot="1">
      <c r="A10" s="918"/>
      <c r="B10" s="921"/>
      <c r="C10" s="902" t="s">
        <v>88</v>
      </c>
      <c r="D10" s="902" t="s">
        <v>87</v>
      </c>
      <c r="E10" s="264"/>
      <c r="F10" s="265"/>
      <c r="G10" s="265"/>
      <c r="H10" s="265"/>
      <c r="I10" s="265"/>
      <c r="J10" s="265"/>
      <c r="K10" s="265"/>
      <c r="L10" s="265"/>
      <c r="M10" s="913" t="s">
        <v>89</v>
      </c>
      <c r="N10" s="914"/>
      <c r="O10" s="924"/>
    </row>
    <row r="11" spans="1:15" ht="15.75" thickBot="1">
      <c r="A11" s="919"/>
      <c r="B11" s="922"/>
      <c r="C11" s="903"/>
      <c r="D11" s="903"/>
      <c r="E11" s="266"/>
      <c r="F11" s="267"/>
      <c r="G11" s="267"/>
      <c r="H11" s="267"/>
      <c r="I11" s="267"/>
      <c r="J11" s="267"/>
      <c r="K11" s="267"/>
      <c r="L11" s="268"/>
      <c r="M11" s="263" t="s">
        <v>90</v>
      </c>
      <c r="N11" s="269" t="s">
        <v>91</v>
      </c>
      <c r="O11" s="925"/>
    </row>
    <row r="12" spans="1:15" ht="16.5" thickBot="1">
      <c r="A12" s="219">
        <v>1</v>
      </c>
      <c r="B12" s="220">
        <v>2</v>
      </c>
      <c r="C12" s="220">
        <v>3</v>
      </c>
      <c r="D12" s="220">
        <v>4</v>
      </c>
      <c r="E12" s="221">
        <v>8</v>
      </c>
      <c r="F12" s="222"/>
      <c r="G12" s="223">
        <v>9</v>
      </c>
      <c r="H12" s="222"/>
      <c r="I12" s="223">
        <v>10</v>
      </c>
      <c r="J12" s="222"/>
      <c r="K12" s="223">
        <v>11</v>
      </c>
      <c r="L12" s="221"/>
      <c r="M12" s="220">
        <v>5</v>
      </c>
      <c r="N12" s="220">
        <v>6</v>
      </c>
      <c r="O12" s="149">
        <v>7</v>
      </c>
    </row>
    <row r="13" spans="1:15" ht="18.75" thickBot="1">
      <c r="A13" s="254">
        <f>'План НП'!A12</f>
        <v>1</v>
      </c>
      <c r="B13" s="254" t="str">
        <f>'План НП'!B12</f>
        <v>Обов'язкові освітні компоненти</v>
      </c>
      <c r="C13" s="287">
        <f>'План НП'!F12</f>
        <v>64</v>
      </c>
      <c r="D13" s="287">
        <f>'План НП'!G12</f>
        <v>1920</v>
      </c>
      <c r="E13" s="255"/>
      <c r="F13" s="256"/>
      <c r="G13" s="256"/>
      <c r="H13" s="256"/>
      <c r="I13" s="256"/>
      <c r="J13" s="256"/>
      <c r="K13" s="256"/>
      <c r="L13" s="257"/>
      <c r="M13" s="284"/>
      <c r="N13" s="285"/>
      <c r="O13" s="471" t="str">
        <f>IF(C13=0,0%,CONCATENATE(ROUND(C13*100/IF('Основні дані'!B22=1.9,120,IF('Основні дані'!B22=1.4,90)),1),"%"))</f>
        <v>71,1%</v>
      </c>
    </row>
    <row r="14" spans="1:16" s="150" customFormat="1" ht="19.5" thickBot="1">
      <c r="A14" s="507" t="str">
        <f>'План НП'!A13</f>
        <v>1.1</v>
      </c>
      <c r="B14" s="507" t="str">
        <f>'План НП'!B13</f>
        <v>Загальна підготовка</v>
      </c>
      <c r="C14" s="508">
        <f>'План НП'!F13</f>
        <v>9</v>
      </c>
      <c r="D14" s="508">
        <f>'План НП'!G13</f>
        <v>270</v>
      </c>
      <c r="E14" s="509"/>
      <c r="F14" s="510"/>
      <c r="G14" s="510"/>
      <c r="H14" s="510"/>
      <c r="I14" s="510"/>
      <c r="J14" s="510"/>
      <c r="K14" s="510"/>
      <c r="L14" s="511"/>
      <c r="M14" s="512"/>
      <c r="N14" s="513"/>
      <c r="O14" s="514" t="str">
        <f>IF(C14=0,0%,CONCATENATE(ROUND(C14*100/IF('Основні дані'!B22=1.9,120,IF('Основні дані'!B22=1.4,90)),1),"%"))</f>
        <v>10%</v>
      </c>
      <c r="P14" s="251" t="str">
        <f>'Основні дані'!$B$1</f>
        <v>ННІХТІ-М522.з</v>
      </c>
    </row>
    <row r="15" spans="1:16" s="151" customFormat="1" ht="15.75">
      <c r="A15" s="258" t="str">
        <f>'План НП'!A14</f>
        <v>ЗП 1</v>
      </c>
      <c r="B15" s="283" t="str">
        <f>'План НП'!B14</f>
        <v>Інноваційне підприємництво та управління стартап проектами</v>
      </c>
      <c r="C15" s="288">
        <f>'План НП'!F14</f>
        <v>3</v>
      </c>
      <c r="D15" s="288">
        <f>'План НП'!G14</f>
        <v>90</v>
      </c>
      <c r="E15" s="259"/>
      <c r="F15" s="260"/>
      <c r="G15" s="260"/>
      <c r="H15" s="260"/>
      <c r="I15" s="260"/>
      <c r="J15" s="260"/>
      <c r="K15" s="260"/>
      <c r="L15" s="261"/>
      <c r="M15" s="286">
        <f>'План НП'!C14</f>
        <v>0</v>
      </c>
      <c r="N15" s="286" t="str">
        <f>'План НП'!D14</f>
        <v>2</v>
      </c>
      <c r="O15" s="262">
        <f>'План НП'!U14</f>
        <v>202</v>
      </c>
      <c r="P15" s="251" t="str">
        <f>'Основні дані'!$B$1</f>
        <v>ННІХТІ-М522.з</v>
      </c>
    </row>
    <row r="16" spans="1:16" s="151" customFormat="1" ht="15.75">
      <c r="A16" s="258" t="str">
        <f>'План НП'!A15</f>
        <v>ЗП 2</v>
      </c>
      <c r="B16" s="283" t="str">
        <f>'План НП'!B15</f>
        <v>Іноземна мова за професійним спрямуванням</v>
      </c>
      <c r="C16" s="288">
        <f>'План НП'!F15</f>
        <v>3</v>
      </c>
      <c r="D16" s="288">
        <f>'План НП'!G15</f>
        <v>90</v>
      </c>
      <c r="E16" s="259"/>
      <c r="F16" s="260"/>
      <c r="G16" s="260"/>
      <c r="H16" s="260"/>
      <c r="I16" s="260"/>
      <c r="J16" s="260"/>
      <c r="K16" s="260"/>
      <c r="L16" s="261"/>
      <c r="M16" s="286">
        <f>'План НП'!C15</f>
        <v>0</v>
      </c>
      <c r="N16" s="286" t="str">
        <f>'План НП'!D15</f>
        <v>2</v>
      </c>
      <c r="O16" s="262">
        <f>'План НП'!U15</f>
        <v>275</v>
      </c>
      <c r="P16" s="251" t="str">
        <f>'Основні дані'!$B$1</f>
        <v>ННІХТІ-М522.з</v>
      </c>
    </row>
    <row r="17" spans="1:16" s="151" customFormat="1" ht="16.5" thickBot="1">
      <c r="A17" s="258" t="str">
        <f>'План НП'!A16</f>
        <v>ЗП 3</v>
      </c>
      <c r="B17" s="283" t="str">
        <f>'План НП'!B16</f>
        <v>Інтелектуальна власність</v>
      </c>
      <c r="C17" s="288">
        <f>'План НП'!F16</f>
        <v>3</v>
      </c>
      <c r="D17" s="288">
        <f>'План НП'!G16</f>
        <v>90</v>
      </c>
      <c r="E17" s="259"/>
      <c r="F17" s="260"/>
      <c r="G17" s="260"/>
      <c r="H17" s="260"/>
      <c r="I17" s="260"/>
      <c r="J17" s="260"/>
      <c r="K17" s="260"/>
      <c r="L17" s="261"/>
      <c r="M17" s="286">
        <f>'План НП'!C16</f>
        <v>0</v>
      </c>
      <c r="N17" s="286" t="str">
        <f>'План НП'!D16</f>
        <v>1</v>
      </c>
      <c r="O17" s="262">
        <f>'План НП'!U16</f>
        <v>325</v>
      </c>
      <c r="P17" s="251" t="str">
        <f>'Основні дані'!$B$1</f>
        <v>ННІХТІ-М522.з</v>
      </c>
    </row>
    <row r="18" spans="1:16" s="151" customFormat="1" ht="15.75" hidden="1">
      <c r="A18" s="258" t="str">
        <f>'План НП'!A17</f>
        <v>ЗП 4</v>
      </c>
      <c r="B18" s="283">
        <f>'План НП'!B17</f>
        <v>0</v>
      </c>
      <c r="C18" s="288">
        <f>'План НП'!F17</f>
        <v>0</v>
      </c>
      <c r="D18" s="288">
        <f>'План НП'!G17</f>
        <v>0</v>
      </c>
      <c r="E18" s="259"/>
      <c r="F18" s="260"/>
      <c r="G18" s="260"/>
      <c r="H18" s="260"/>
      <c r="I18" s="260"/>
      <c r="J18" s="260"/>
      <c r="K18" s="260"/>
      <c r="L18" s="261"/>
      <c r="M18" s="286">
        <f>'План НП'!C17</f>
        <v>0</v>
      </c>
      <c r="N18" s="286">
        <f>'План НП'!D17</f>
        <v>0</v>
      </c>
      <c r="O18" s="262">
        <f>'План НП'!U17</f>
        <v>0</v>
      </c>
      <c r="P18" s="251" t="str">
        <f>'Основні дані'!$B$1</f>
        <v>ННІХТІ-М522.з</v>
      </c>
    </row>
    <row r="19" spans="1:16" s="151" customFormat="1" ht="15.75" hidden="1">
      <c r="A19" s="258" t="str">
        <f>'План НП'!A18</f>
        <v>ЗП 5</v>
      </c>
      <c r="B19" s="283">
        <f>'План НП'!B18</f>
        <v>0</v>
      </c>
      <c r="C19" s="288">
        <f>'План НП'!F18</f>
        <v>0</v>
      </c>
      <c r="D19" s="288">
        <f>'План НП'!G18</f>
        <v>0</v>
      </c>
      <c r="E19" s="259"/>
      <c r="F19" s="260"/>
      <c r="G19" s="260"/>
      <c r="H19" s="260"/>
      <c r="I19" s="260"/>
      <c r="J19" s="260"/>
      <c r="K19" s="260"/>
      <c r="L19" s="261"/>
      <c r="M19" s="286">
        <f>'План НП'!C18</f>
        <v>0</v>
      </c>
      <c r="N19" s="286">
        <f>'План НП'!D18</f>
        <v>0</v>
      </c>
      <c r="O19" s="262">
        <f>'План НП'!U18</f>
        <v>0</v>
      </c>
      <c r="P19" s="251" t="str">
        <f>'Основні дані'!$B$1</f>
        <v>ННІХТІ-М522.з</v>
      </c>
    </row>
    <row r="20" spans="1:16" s="151" customFormat="1" ht="16.5" hidden="1" thickBot="1">
      <c r="A20" s="258" t="str">
        <f>'План НП'!A20</f>
        <v>ЗП 7</v>
      </c>
      <c r="B20" s="283">
        <f>'План НП'!B19</f>
        <v>0</v>
      </c>
      <c r="C20" s="288">
        <f>'План НП'!F19</f>
        <v>0</v>
      </c>
      <c r="D20" s="288">
        <f>'План НП'!G19</f>
        <v>0</v>
      </c>
      <c r="E20" s="259"/>
      <c r="F20" s="260"/>
      <c r="G20" s="260"/>
      <c r="H20" s="260"/>
      <c r="I20" s="260"/>
      <c r="J20" s="260"/>
      <c r="K20" s="260"/>
      <c r="L20" s="261"/>
      <c r="M20" s="286">
        <f>'План НП'!C19</f>
        <v>0</v>
      </c>
      <c r="N20" s="286">
        <f>'План НП'!D19</f>
        <v>0</v>
      </c>
      <c r="O20" s="262">
        <f>'План НП'!U19</f>
        <v>0</v>
      </c>
      <c r="P20" s="251" t="str">
        <f>'Основні дані'!$B$1</f>
        <v>ННІХТІ-М522.з</v>
      </c>
    </row>
    <row r="21" spans="1:16" s="150" customFormat="1" ht="19.5" thickBot="1">
      <c r="A21" s="507" t="str">
        <f>'План НП'!A21</f>
        <v>1.2</v>
      </c>
      <c r="B21" s="507" t="str">
        <f>'План НП'!B21</f>
        <v>Спеціальна (фахова) підготовка</v>
      </c>
      <c r="C21" s="508">
        <f>'План НП'!F21</f>
        <v>55</v>
      </c>
      <c r="D21" s="508">
        <f>'План НП'!G21</f>
        <v>1650</v>
      </c>
      <c r="E21" s="509"/>
      <c r="F21" s="510"/>
      <c r="G21" s="510"/>
      <c r="H21" s="510"/>
      <c r="I21" s="510"/>
      <c r="J21" s="510"/>
      <c r="K21" s="510"/>
      <c r="L21" s="511"/>
      <c r="M21" s="512">
        <f>'План НП'!C21</f>
        <v>0</v>
      </c>
      <c r="N21" s="513">
        <f>'План НП'!D21</f>
        <v>0</v>
      </c>
      <c r="O21" s="514" t="str">
        <f>IF(C21=0,0%,CONCATENATE(ROUND(C21*100/IF('Основні дані'!B22=1.9,120,IF('Основні дані'!B22=1.4,90)),1),"%"))</f>
        <v>61,1%</v>
      </c>
      <c r="P21" s="251" t="str">
        <f>'Основні дані'!$B$1</f>
        <v>ННІХТІ-М522.з</v>
      </c>
    </row>
    <row r="22" spans="1:16" s="151" customFormat="1" ht="15.75">
      <c r="A22" s="258" t="str">
        <f>'План НП'!A22</f>
        <v>СП1</v>
      </c>
      <c r="B22" s="283" t="str">
        <f>'План НП'!B22</f>
        <v>Перспективи розвитку технологій харчових виробництв</v>
      </c>
      <c r="C22" s="288">
        <f>'План НП'!F22</f>
        <v>4</v>
      </c>
      <c r="D22" s="288">
        <f>'План НП'!G22</f>
        <v>120</v>
      </c>
      <c r="E22" s="259"/>
      <c r="F22" s="260"/>
      <c r="G22" s="260"/>
      <c r="H22" s="260"/>
      <c r="I22" s="260"/>
      <c r="J22" s="260"/>
      <c r="K22" s="260"/>
      <c r="L22" s="261"/>
      <c r="M22" s="286" t="str">
        <f>'План НП'!C22</f>
        <v>2</v>
      </c>
      <c r="N22" s="286">
        <f>'План НП'!D22</f>
        <v>0</v>
      </c>
      <c r="O22" s="262">
        <f>'План НП'!U22</f>
        <v>186</v>
      </c>
      <c r="P22" s="251" t="str">
        <f>'Основні дані'!$B$1</f>
        <v>ННІХТІ-М522.з</v>
      </c>
    </row>
    <row r="23" spans="1:16" s="151" customFormat="1" ht="15.75">
      <c r="A23" s="258" t="str">
        <f>'План НП'!A23</f>
        <v>СП2</v>
      </c>
      <c r="B23" s="283" t="str">
        <f>'План НП'!B23</f>
        <v>Технологія та використання ефірних олій</v>
      </c>
      <c r="C23" s="288">
        <f>'План НП'!F23</f>
        <v>4</v>
      </c>
      <c r="D23" s="288">
        <f>'План НП'!G23</f>
        <v>120</v>
      </c>
      <c r="E23" s="259"/>
      <c r="F23" s="260"/>
      <c r="G23" s="260"/>
      <c r="H23" s="260"/>
      <c r="I23" s="260"/>
      <c r="J23" s="260"/>
      <c r="K23" s="260"/>
      <c r="L23" s="261"/>
      <c r="M23" s="286" t="str">
        <f>'План НП'!C23</f>
        <v>1</v>
      </c>
      <c r="N23" s="286">
        <f>'План НП'!D23</f>
        <v>0</v>
      </c>
      <c r="O23" s="262">
        <f>'План НП'!U23</f>
        <v>186</v>
      </c>
      <c r="P23" s="251" t="str">
        <f>'Основні дані'!$B$1</f>
        <v>ННІХТІ-М522.з</v>
      </c>
    </row>
    <row r="24" spans="1:16" s="151" customFormat="1" ht="15.75">
      <c r="A24" s="258" t="str">
        <f>'План НП'!A24</f>
        <v>СП3</v>
      </c>
      <c r="B24" s="283" t="str">
        <f>'План НП'!B24</f>
        <v>Управління якістю, основи системи безпеки та експертиза харчової продукції</v>
      </c>
      <c r="C24" s="288">
        <f>'План НП'!F24</f>
        <v>3</v>
      </c>
      <c r="D24" s="288">
        <f>'План НП'!G24</f>
        <v>90</v>
      </c>
      <c r="E24" s="259"/>
      <c r="F24" s="260"/>
      <c r="G24" s="260"/>
      <c r="H24" s="260"/>
      <c r="I24" s="260"/>
      <c r="J24" s="260"/>
      <c r="K24" s="260"/>
      <c r="L24" s="261"/>
      <c r="M24" s="286" t="str">
        <f>'План НП'!C24</f>
        <v>2</v>
      </c>
      <c r="N24" s="286">
        <f>'План НП'!D24</f>
        <v>0</v>
      </c>
      <c r="O24" s="262">
        <f>'План НП'!U24</f>
        <v>186</v>
      </c>
      <c r="P24" s="251" t="str">
        <f>'Основні дані'!$B$1</f>
        <v>ННІХТІ-М522.з</v>
      </c>
    </row>
    <row r="25" spans="1:16" s="151" customFormat="1" ht="15.75">
      <c r="A25" s="258" t="str">
        <f>'План НП'!A25</f>
        <v>СП4</v>
      </c>
      <c r="B25" s="283" t="str">
        <f>'План НП'!B25</f>
        <v>Інженерне проектування харчових технологій ч.1</v>
      </c>
      <c r="C25" s="288">
        <f>'План НП'!F25</f>
        <v>4</v>
      </c>
      <c r="D25" s="288">
        <f>'План НП'!G25</f>
        <v>120</v>
      </c>
      <c r="E25" s="259"/>
      <c r="F25" s="260"/>
      <c r="G25" s="260"/>
      <c r="H25" s="260"/>
      <c r="I25" s="260"/>
      <c r="J25" s="260"/>
      <c r="K25" s="260"/>
      <c r="L25" s="261"/>
      <c r="M25" s="286" t="str">
        <f>'План НП'!C25</f>
        <v>1</v>
      </c>
      <c r="N25" s="286">
        <f>'План НП'!D25</f>
        <v>0</v>
      </c>
      <c r="O25" s="262">
        <f>'План НП'!U25</f>
        <v>186</v>
      </c>
      <c r="P25" s="251" t="str">
        <f>'Основні дані'!$B$1</f>
        <v>ННІХТІ-М522.з</v>
      </c>
    </row>
    <row r="26" spans="1:16" s="151" customFormat="1" ht="15.75">
      <c r="A26" s="258" t="str">
        <f>'План НП'!A26</f>
        <v>СП5</v>
      </c>
      <c r="B26" s="283" t="str">
        <f>'План НП'!B26</f>
        <v>Інженерне проектування харчових технологій ч.2</v>
      </c>
      <c r="C26" s="288">
        <f>'План НП'!F26</f>
        <v>6</v>
      </c>
      <c r="D26" s="288">
        <f>'План НП'!G26</f>
        <v>180</v>
      </c>
      <c r="E26" s="259"/>
      <c r="F26" s="260"/>
      <c r="G26" s="260"/>
      <c r="H26" s="260"/>
      <c r="I26" s="260"/>
      <c r="J26" s="260"/>
      <c r="K26" s="260"/>
      <c r="L26" s="261"/>
      <c r="M26" s="286" t="str">
        <f>'План НП'!C26</f>
        <v>2</v>
      </c>
      <c r="N26" s="286">
        <f>'План НП'!D26</f>
        <v>0</v>
      </c>
      <c r="O26" s="262">
        <f>'План НП'!U26</f>
        <v>186</v>
      </c>
      <c r="P26" s="251" t="str">
        <f>'Основні дані'!$B$1</f>
        <v>ННІХТІ-М522.з</v>
      </c>
    </row>
    <row r="27" spans="1:16" s="151" customFormat="1" ht="15.75">
      <c r="A27" s="258" t="str">
        <f>'План НП'!A27</f>
        <v>СП6</v>
      </c>
      <c r="B27" s="283" t="str">
        <f>'План НП'!B27</f>
        <v>Основи наукових досліджень</v>
      </c>
      <c r="C27" s="288">
        <f>'План НП'!F27</f>
        <v>4</v>
      </c>
      <c r="D27" s="288">
        <f>'План НП'!G27</f>
        <v>120</v>
      </c>
      <c r="E27" s="259"/>
      <c r="F27" s="260"/>
      <c r="G27" s="260"/>
      <c r="H27" s="260"/>
      <c r="I27" s="260"/>
      <c r="J27" s="260"/>
      <c r="K27" s="260"/>
      <c r="L27" s="261"/>
      <c r="M27" s="286" t="str">
        <f>'План НП'!C27</f>
        <v>1</v>
      </c>
      <c r="N27" s="286">
        <f>'План НП'!D27</f>
        <v>0</v>
      </c>
      <c r="O27" s="262">
        <f>'План НП'!U27</f>
        <v>186</v>
      </c>
      <c r="P27" s="251" t="str">
        <f>'Основні дані'!$B$1</f>
        <v>ННІХТІ-М522.з</v>
      </c>
    </row>
    <row r="28" spans="1:16" s="151" customFormat="1" ht="15.75">
      <c r="A28" s="258" t="str">
        <f>'План НП'!A28</f>
        <v>СП7</v>
      </c>
      <c r="B28" s="283" t="str">
        <f>'План НП'!B28</f>
        <v>Переддипломна практика</v>
      </c>
      <c r="C28" s="288">
        <f>'План НП'!F28</f>
        <v>5</v>
      </c>
      <c r="D28" s="288">
        <f>'План НП'!G28</f>
        <v>150</v>
      </c>
      <c r="E28" s="259"/>
      <c r="F28" s="260"/>
      <c r="G28" s="260"/>
      <c r="H28" s="260"/>
      <c r="I28" s="260"/>
      <c r="J28" s="260"/>
      <c r="K28" s="260"/>
      <c r="L28" s="261"/>
      <c r="M28" s="286">
        <f>'План НП'!C28</f>
        <v>0</v>
      </c>
      <c r="N28" s="286" t="str">
        <f>'План НП'!D28</f>
        <v>3</v>
      </c>
      <c r="O28" s="262">
        <f>'План НП'!U28</f>
        <v>186</v>
      </c>
      <c r="P28" s="251" t="str">
        <f>'Основні дані'!$B$1</f>
        <v>ННІХТІ-М522.з</v>
      </c>
    </row>
    <row r="29" spans="1:16" s="151" customFormat="1" ht="16.5" thickBot="1">
      <c r="A29" s="258" t="str">
        <f>'План НП'!A29</f>
        <v>СП8</v>
      </c>
      <c r="B29" s="283" t="str">
        <f>'План НП'!B29</f>
        <v>Атестація </v>
      </c>
      <c r="C29" s="288">
        <f>'План НП'!F29</f>
        <v>25</v>
      </c>
      <c r="D29" s="288">
        <f>'План НП'!G29</f>
        <v>750</v>
      </c>
      <c r="E29" s="259"/>
      <c r="F29" s="260"/>
      <c r="G29" s="260"/>
      <c r="H29" s="260"/>
      <c r="I29" s="260"/>
      <c r="J29" s="260"/>
      <c r="K29" s="260"/>
      <c r="L29" s="261"/>
      <c r="M29" s="286">
        <f>'План НП'!C29</f>
        <v>0</v>
      </c>
      <c r="N29" s="286" t="str">
        <f>'План НП'!D29</f>
        <v>3</v>
      </c>
      <c r="O29" s="262">
        <f>'План НП'!U29</f>
        <v>186</v>
      </c>
      <c r="P29" s="251" t="str">
        <f>'Основні дані'!$B$1</f>
        <v>ННІХТІ-М522.з</v>
      </c>
    </row>
    <row r="30" spans="1:16" s="151" customFormat="1" ht="15.75" hidden="1">
      <c r="A30" s="258" t="str">
        <f>'План НП'!A30</f>
        <v>СП9</v>
      </c>
      <c r="B30" s="283">
        <f>'План НП'!B30</f>
        <v>0</v>
      </c>
      <c r="C30" s="288">
        <f>'План НП'!F30</f>
        <v>0</v>
      </c>
      <c r="D30" s="288">
        <f>'План НП'!G30</f>
        <v>0</v>
      </c>
      <c r="E30" s="259"/>
      <c r="F30" s="260"/>
      <c r="G30" s="260"/>
      <c r="H30" s="260"/>
      <c r="I30" s="260"/>
      <c r="J30" s="260"/>
      <c r="K30" s="260"/>
      <c r="L30" s="261"/>
      <c r="M30" s="286">
        <f>'План НП'!C30</f>
        <v>0</v>
      </c>
      <c r="N30" s="286">
        <f>'План НП'!D30</f>
        <v>0</v>
      </c>
      <c r="O30" s="262">
        <f>'План НП'!U30</f>
        <v>0</v>
      </c>
      <c r="P30" s="251" t="str">
        <f>'Основні дані'!$B$1</f>
        <v>ННІХТІ-М522.з</v>
      </c>
    </row>
    <row r="31" spans="1:16" s="151" customFormat="1" ht="15.75" hidden="1">
      <c r="A31" s="258" t="str">
        <f>'План НП'!A31</f>
        <v>СП10</v>
      </c>
      <c r="B31" s="283">
        <f>'План НП'!B31</f>
        <v>0</v>
      </c>
      <c r="C31" s="288">
        <f>'План НП'!F31</f>
        <v>0</v>
      </c>
      <c r="D31" s="288">
        <f>'План НП'!G31</f>
        <v>0</v>
      </c>
      <c r="E31" s="259"/>
      <c r="F31" s="260"/>
      <c r="G31" s="260"/>
      <c r="H31" s="260"/>
      <c r="I31" s="260"/>
      <c r="J31" s="260"/>
      <c r="K31" s="260"/>
      <c r="L31" s="261"/>
      <c r="M31" s="286">
        <f>'План НП'!C31</f>
        <v>0</v>
      </c>
      <c r="N31" s="286">
        <f>'План НП'!D31</f>
        <v>0</v>
      </c>
      <c r="O31" s="262">
        <f>'План НП'!U31</f>
        <v>0</v>
      </c>
      <c r="P31" s="251" t="str">
        <f>'Основні дані'!$B$1</f>
        <v>ННІХТІ-М522.з</v>
      </c>
    </row>
    <row r="32" spans="1:16" s="151" customFormat="1" ht="15.75" hidden="1">
      <c r="A32" s="258" t="str">
        <f>'План НП'!A32</f>
        <v>СП11</v>
      </c>
      <c r="B32" s="283">
        <f>'План НП'!B32</f>
        <v>0</v>
      </c>
      <c r="C32" s="288">
        <f>'План НП'!F32</f>
        <v>0</v>
      </c>
      <c r="D32" s="288">
        <f>'План НП'!G32</f>
        <v>0</v>
      </c>
      <c r="E32" s="259"/>
      <c r="F32" s="260"/>
      <c r="G32" s="260"/>
      <c r="H32" s="260"/>
      <c r="I32" s="260"/>
      <c r="J32" s="260"/>
      <c r="K32" s="260"/>
      <c r="L32" s="261"/>
      <c r="M32" s="286">
        <f>'План НП'!C32</f>
        <v>0</v>
      </c>
      <c r="N32" s="286">
        <f>'План НП'!D32</f>
        <v>0</v>
      </c>
      <c r="O32" s="262">
        <f>'План НП'!U32</f>
        <v>0</v>
      </c>
      <c r="P32" s="251" t="str">
        <f>'Основні дані'!$B$1</f>
        <v>ННІХТІ-М522.з</v>
      </c>
    </row>
    <row r="33" spans="1:16" s="151" customFormat="1" ht="15.75" hidden="1">
      <c r="A33" s="258" t="str">
        <f>'План НП'!A33</f>
        <v>СП12</v>
      </c>
      <c r="B33" s="283">
        <f>'План НП'!B33</f>
        <v>0</v>
      </c>
      <c r="C33" s="288">
        <f>'План НП'!F33</f>
        <v>0</v>
      </c>
      <c r="D33" s="288">
        <f>'План НП'!G33</f>
        <v>0</v>
      </c>
      <c r="E33" s="259"/>
      <c r="F33" s="260"/>
      <c r="G33" s="260"/>
      <c r="H33" s="260"/>
      <c r="I33" s="260"/>
      <c r="J33" s="260"/>
      <c r="K33" s="260"/>
      <c r="L33" s="261"/>
      <c r="M33" s="286">
        <f>'План НП'!C33</f>
        <v>0</v>
      </c>
      <c r="N33" s="286">
        <f>'План НП'!D33</f>
        <v>0</v>
      </c>
      <c r="O33" s="262">
        <f>'План НП'!U33</f>
        <v>0</v>
      </c>
      <c r="P33" s="251" t="str">
        <f>'Основні дані'!$B$1</f>
        <v>ННІХТІ-М522.з</v>
      </c>
    </row>
    <row r="34" spans="1:16" s="150" customFormat="1" ht="18.75" hidden="1">
      <c r="A34" s="258" t="str">
        <f>'План НП'!A34</f>
        <v>СП13</v>
      </c>
      <c r="B34" s="283">
        <f>'План НП'!B34</f>
        <v>0</v>
      </c>
      <c r="C34" s="288">
        <f>'План НП'!F34</f>
        <v>0</v>
      </c>
      <c r="D34" s="288">
        <f>'План НП'!G34</f>
        <v>0</v>
      </c>
      <c r="E34" s="259"/>
      <c r="F34" s="260"/>
      <c r="G34" s="260"/>
      <c r="H34" s="260"/>
      <c r="I34" s="260"/>
      <c r="J34" s="260"/>
      <c r="K34" s="260"/>
      <c r="L34" s="261"/>
      <c r="M34" s="286">
        <f>'План НП'!C34</f>
        <v>0</v>
      </c>
      <c r="N34" s="286">
        <f>'План НП'!D34</f>
        <v>0</v>
      </c>
      <c r="O34" s="262">
        <f>'План НП'!U34</f>
        <v>0</v>
      </c>
      <c r="P34" s="251" t="str">
        <f>'Основні дані'!$B$1</f>
        <v>ННІХТІ-М522.з</v>
      </c>
    </row>
    <row r="35" spans="1:16" s="150" customFormat="1" ht="18.75" hidden="1">
      <c r="A35" s="258" t="str">
        <f>'План НП'!A35</f>
        <v>СП14</v>
      </c>
      <c r="B35" s="283">
        <f>'План НП'!B35</f>
        <v>0</v>
      </c>
      <c r="C35" s="288">
        <f>'План НП'!F35</f>
        <v>0</v>
      </c>
      <c r="D35" s="288">
        <f>'План НП'!G35</f>
        <v>0</v>
      </c>
      <c r="E35" s="259"/>
      <c r="F35" s="260"/>
      <c r="G35" s="260"/>
      <c r="H35" s="260"/>
      <c r="I35" s="260"/>
      <c r="J35" s="260"/>
      <c r="K35" s="260"/>
      <c r="L35" s="261"/>
      <c r="M35" s="286">
        <f>'План НП'!C35</f>
        <v>0</v>
      </c>
      <c r="N35" s="286">
        <f>'План НП'!D35</f>
        <v>0</v>
      </c>
      <c r="O35" s="262">
        <f>'План НП'!U35</f>
        <v>0</v>
      </c>
      <c r="P35" s="251" t="str">
        <f>'Основні дані'!$B$1</f>
        <v>ННІХТІ-М522.з</v>
      </c>
    </row>
    <row r="36" spans="1:16" s="150" customFormat="1" ht="19.5" hidden="1" thickBot="1">
      <c r="A36" s="258" t="str">
        <f>'План НП'!A36</f>
        <v>СП15</v>
      </c>
      <c r="B36" s="283">
        <f>'План НП'!B36</f>
        <v>0</v>
      </c>
      <c r="C36" s="288">
        <f>'План НП'!F36</f>
        <v>0</v>
      </c>
      <c r="D36" s="288">
        <f>'План НП'!G36</f>
        <v>0</v>
      </c>
      <c r="E36" s="259"/>
      <c r="F36" s="260"/>
      <c r="G36" s="260"/>
      <c r="H36" s="260"/>
      <c r="I36" s="260"/>
      <c r="J36" s="260"/>
      <c r="K36" s="260"/>
      <c r="L36" s="261"/>
      <c r="M36" s="286">
        <f>'План НП'!C36</f>
        <v>0</v>
      </c>
      <c r="N36" s="286">
        <f>'План НП'!D36</f>
        <v>0</v>
      </c>
      <c r="O36" s="262">
        <f>'План НП'!U36</f>
        <v>0</v>
      </c>
      <c r="P36" s="251" t="str">
        <f>'Основні дані'!$B$1</f>
        <v>ННІХТІ-М522.з</v>
      </c>
    </row>
    <row r="37" spans="1:16" s="150" customFormat="1" ht="19.5" thickBot="1">
      <c r="A37" s="254" t="str">
        <f>'План НП'!A37</f>
        <v>2</v>
      </c>
      <c r="B37" s="254" t="str">
        <f>'План НП'!B37</f>
        <v>Вибіркові освітні компоненти</v>
      </c>
      <c r="C37" s="287">
        <f>'План НП'!F37</f>
        <v>26</v>
      </c>
      <c r="D37" s="287">
        <f>'План НП'!G37</f>
        <v>780</v>
      </c>
      <c r="E37" s="255"/>
      <c r="F37" s="256"/>
      <c r="G37" s="256"/>
      <c r="H37" s="256"/>
      <c r="I37" s="256"/>
      <c r="J37" s="256"/>
      <c r="K37" s="256"/>
      <c r="L37" s="257"/>
      <c r="M37" s="284">
        <f>'План НП'!C37</f>
        <v>0</v>
      </c>
      <c r="N37" s="285">
        <f>'План НП'!D37</f>
        <v>0</v>
      </c>
      <c r="O37" s="471" t="str">
        <f>IF(C37=0,0%,CONCATENATE(ROUND(C37*100/IF('Основні дані'!B22=1.9,120,IF('Основні дані'!B22=1.4,90)),1),"%"))</f>
        <v>28,9%</v>
      </c>
      <c r="P37" s="251" t="str">
        <f>'Основні дані'!$B$1</f>
        <v>ННІХТІ-М522.з</v>
      </c>
    </row>
    <row r="38" spans="1:16" s="151" customFormat="1" ht="18">
      <c r="A38" s="521" t="str">
        <f>'План НП'!A38</f>
        <v>2.1</v>
      </c>
      <c r="B38" s="522" t="str">
        <f>'План НП'!B38</f>
        <v>Профільна підготовка</v>
      </c>
      <c r="C38" s="515">
        <f>'План НП'!F38</f>
        <v>15.5</v>
      </c>
      <c r="D38" s="515">
        <f>'План НП'!G38</f>
        <v>465</v>
      </c>
      <c r="E38" s="516"/>
      <c r="F38" s="517"/>
      <c r="G38" s="517"/>
      <c r="H38" s="517"/>
      <c r="I38" s="517"/>
      <c r="J38" s="517"/>
      <c r="K38" s="517"/>
      <c r="L38" s="518"/>
      <c r="M38" s="519">
        <f>'План НП'!C38</f>
        <v>0</v>
      </c>
      <c r="N38" s="519">
        <f>'План НП'!D38</f>
        <v>0</v>
      </c>
      <c r="O38" s="520">
        <f>'План НП'!U38</f>
        <v>0</v>
      </c>
      <c r="P38" s="251" t="str">
        <f>'Основні дані'!$B$1</f>
        <v>ННІХТІ-М522.з</v>
      </c>
    </row>
    <row r="39" spans="1:16" s="151" customFormat="1" ht="31.5">
      <c r="A39" s="453" t="str">
        <f>'План НП'!A39</f>
        <v>2.1.1</v>
      </c>
      <c r="B39" s="455" t="str">
        <f>'План НП'!B39</f>
        <v> Профільований пакет дисциплін 01  "Технології жирів, жирозамінників і ефірних масел"</v>
      </c>
      <c r="C39" s="456">
        <f>'План НП'!F39</f>
        <v>15.5</v>
      </c>
      <c r="D39" s="456">
        <f>'План НП'!G39</f>
        <v>465</v>
      </c>
      <c r="E39" s="457"/>
      <c r="F39" s="458"/>
      <c r="G39" s="458"/>
      <c r="H39" s="458"/>
      <c r="I39" s="458"/>
      <c r="J39" s="458"/>
      <c r="K39" s="458"/>
      <c r="L39" s="459"/>
      <c r="M39" s="460">
        <f>'План НП'!C39</f>
        <v>0</v>
      </c>
      <c r="N39" s="460">
        <f>'План НП'!D39</f>
        <v>0</v>
      </c>
      <c r="O39" s="454">
        <f>'План НП'!U39</f>
        <v>0</v>
      </c>
      <c r="P39" s="251" t="str">
        <f>'Основні дані'!$B$1</f>
        <v>ННІХТІ-М522.з</v>
      </c>
    </row>
    <row r="40" spans="1:16" s="151" customFormat="1" ht="15.75">
      <c r="A40" s="258" t="str">
        <f>'План НП'!A40</f>
        <v>ВП1.1</v>
      </c>
      <c r="B40" s="283" t="str">
        <f>'План НП'!B40</f>
        <v>Актуальні питання технологій видобування жирів</v>
      </c>
      <c r="C40" s="288">
        <f>'План НП'!F40</f>
        <v>5</v>
      </c>
      <c r="D40" s="288">
        <f>'План НП'!G40</f>
        <v>150</v>
      </c>
      <c r="E40" s="259"/>
      <c r="F40" s="260"/>
      <c r="G40" s="260"/>
      <c r="H40" s="260"/>
      <c r="I40" s="260"/>
      <c r="J40" s="260"/>
      <c r="K40" s="260"/>
      <c r="L40" s="261"/>
      <c r="M40" s="286" t="str">
        <f>'План НП'!C40</f>
        <v>1</v>
      </c>
      <c r="N40" s="286">
        <f>'План НП'!D40</f>
        <v>0</v>
      </c>
      <c r="O40" s="262">
        <f>'План НП'!U40</f>
        <v>186</v>
      </c>
      <c r="P40" s="251" t="str">
        <f>'Основні дані'!$B$1</f>
        <v>ННІХТІ-М522.з</v>
      </c>
    </row>
    <row r="41" spans="1:16" s="151" customFormat="1" ht="15.75">
      <c r="A41" s="258" t="str">
        <f>'План НП'!A41</f>
        <v>ВП1.2</v>
      </c>
      <c r="B41" s="283" t="str">
        <f>'План НП'!B41</f>
        <v>Інноваційні технології переробки жирів</v>
      </c>
      <c r="C41" s="288">
        <f>'План НП'!F41</f>
        <v>4.5</v>
      </c>
      <c r="D41" s="288">
        <f>'План НП'!G41</f>
        <v>135</v>
      </c>
      <c r="E41" s="259"/>
      <c r="F41" s="260"/>
      <c r="G41" s="260"/>
      <c r="H41" s="260"/>
      <c r="I41" s="260"/>
      <c r="J41" s="260"/>
      <c r="K41" s="260"/>
      <c r="L41" s="261"/>
      <c r="M41" s="286" t="str">
        <f>'План НП'!C41</f>
        <v>2</v>
      </c>
      <c r="N41" s="286">
        <f>'План НП'!D41</f>
        <v>0</v>
      </c>
      <c r="O41" s="262">
        <f>'План НП'!U41</f>
        <v>186</v>
      </c>
      <c r="P41" s="251" t="str">
        <f>'Основні дані'!$B$1</f>
        <v>ННІХТІ-М522.з</v>
      </c>
    </row>
    <row r="42" spans="1:16" s="151" customFormat="1" ht="15.75">
      <c r="A42" s="258" t="str">
        <f>'План НП'!A42</f>
        <v>ВП1.3</v>
      </c>
      <c r="B42" s="283" t="str">
        <f>'План НП'!B42</f>
        <v>Хімія ліпідів</v>
      </c>
      <c r="C42" s="288">
        <f>'План НП'!F42</f>
        <v>6</v>
      </c>
      <c r="D42" s="288">
        <f>'План НП'!G42</f>
        <v>180</v>
      </c>
      <c r="E42" s="259"/>
      <c r="F42" s="260"/>
      <c r="G42" s="260"/>
      <c r="H42" s="260"/>
      <c r="I42" s="260"/>
      <c r="J42" s="260"/>
      <c r="K42" s="260"/>
      <c r="L42" s="261"/>
      <c r="M42" s="286" t="str">
        <f>'План НП'!C42</f>
        <v>1</v>
      </c>
      <c r="N42" s="286">
        <f>'План НП'!D42</f>
        <v>0</v>
      </c>
      <c r="O42" s="262">
        <f>'План НП'!U42</f>
        <v>186</v>
      </c>
      <c r="P42" s="251" t="str">
        <f>'Основні дані'!$B$1</f>
        <v>ННІХТІ-М522.з</v>
      </c>
    </row>
    <row r="43" spans="1:16" s="151" customFormat="1" ht="15.75" hidden="1">
      <c r="A43" s="258" t="str">
        <f>'План НП'!A43</f>
        <v>ВП1.4</v>
      </c>
      <c r="B43" s="283">
        <f>'План НП'!B43</f>
        <v>0</v>
      </c>
      <c r="C43" s="288">
        <f>'План НП'!F43</f>
        <v>0</v>
      </c>
      <c r="D43" s="288">
        <f>'План НП'!G43</f>
        <v>0</v>
      </c>
      <c r="E43" s="259"/>
      <c r="F43" s="260"/>
      <c r="G43" s="260"/>
      <c r="H43" s="260"/>
      <c r="I43" s="260"/>
      <c r="J43" s="260"/>
      <c r="K43" s="260"/>
      <c r="L43" s="261"/>
      <c r="M43" s="286">
        <f>'План НП'!C43</f>
        <v>0</v>
      </c>
      <c r="N43" s="286">
        <f>'План НП'!D43</f>
        <v>0</v>
      </c>
      <c r="O43" s="262">
        <f>'План НП'!U43</f>
        <v>0</v>
      </c>
      <c r="P43" s="251" t="str">
        <f>'Основні дані'!$B$1</f>
        <v>ННІХТІ-М522.з</v>
      </c>
    </row>
    <row r="44" spans="1:16" s="151" customFormat="1" ht="15.75" hidden="1">
      <c r="A44" s="258" t="str">
        <f>'План НП'!A44</f>
        <v>ВП1.5</v>
      </c>
      <c r="B44" s="283">
        <f>'План НП'!B44</f>
        <v>0</v>
      </c>
      <c r="C44" s="288">
        <f>'План НП'!F44</f>
        <v>0</v>
      </c>
      <c r="D44" s="288">
        <f>'План НП'!G44</f>
        <v>0</v>
      </c>
      <c r="E44" s="259"/>
      <c r="F44" s="260"/>
      <c r="G44" s="260"/>
      <c r="H44" s="260"/>
      <c r="I44" s="260"/>
      <c r="J44" s="260"/>
      <c r="K44" s="260"/>
      <c r="L44" s="261"/>
      <c r="M44" s="286">
        <f>'План НП'!C44</f>
        <v>0</v>
      </c>
      <c r="N44" s="286">
        <f>'План НП'!D44</f>
        <v>0</v>
      </c>
      <c r="O44" s="262">
        <f>'План НП'!U44</f>
        <v>0</v>
      </c>
      <c r="P44" s="251" t="str">
        <f>'Основні дані'!$B$1</f>
        <v>ННІХТІ-М522.з</v>
      </c>
    </row>
    <row r="45" spans="1:16" s="151" customFormat="1" ht="15.75" hidden="1">
      <c r="A45" s="258" t="str">
        <f>'План НП'!A45</f>
        <v>ВП1.6</v>
      </c>
      <c r="B45" s="283">
        <f>'План НП'!B45</f>
        <v>0</v>
      </c>
      <c r="C45" s="288">
        <f>'План НП'!F45</f>
        <v>0</v>
      </c>
      <c r="D45" s="288">
        <f>'План НП'!G45</f>
        <v>0</v>
      </c>
      <c r="E45" s="259"/>
      <c r="F45" s="260"/>
      <c r="G45" s="260"/>
      <c r="H45" s="260"/>
      <c r="I45" s="260"/>
      <c r="J45" s="260"/>
      <c r="K45" s="260"/>
      <c r="L45" s="261"/>
      <c r="M45" s="286">
        <f>'План НП'!C45</f>
        <v>0</v>
      </c>
      <c r="N45" s="286">
        <f>'План НП'!D45</f>
        <v>0</v>
      </c>
      <c r="O45" s="262">
        <f>'План НП'!U45</f>
        <v>0</v>
      </c>
      <c r="P45" s="251" t="str">
        <f>'Основні дані'!$B$1</f>
        <v>ННІХТІ-М522.з</v>
      </c>
    </row>
    <row r="46" spans="1:16" s="151" customFormat="1" ht="15.75" hidden="1">
      <c r="A46" s="258" t="str">
        <f>'План НП'!A46</f>
        <v>ВП1.7</v>
      </c>
      <c r="B46" s="283">
        <f>'План НП'!B46</f>
        <v>0</v>
      </c>
      <c r="C46" s="288">
        <f>'План НП'!F46</f>
        <v>0</v>
      </c>
      <c r="D46" s="288">
        <f>'План НП'!G46</f>
        <v>0</v>
      </c>
      <c r="E46" s="259"/>
      <c r="F46" s="260"/>
      <c r="G46" s="260"/>
      <c r="H46" s="260"/>
      <c r="I46" s="260"/>
      <c r="J46" s="260"/>
      <c r="K46" s="260"/>
      <c r="L46" s="261"/>
      <c r="M46" s="286">
        <f>'План НП'!C46</f>
        <v>0</v>
      </c>
      <c r="N46" s="286">
        <f>'План НП'!D46</f>
        <v>0</v>
      </c>
      <c r="O46" s="262">
        <f>'План НП'!U46</f>
        <v>0</v>
      </c>
      <c r="P46" s="251" t="str">
        <f>'Основні дані'!$B$1</f>
        <v>ННІХТІ-М522.з</v>
      </c>
    </row>
    <row r="47" spans="1:16" s="151" customFormat="1" ht="15.75" hidden="1">
      <c r="A47" s="258" t="str">
        <f>'План НП'!A47</f>
        <v>ВП1.8</v>
      </c>
      <c r="B47" s="283">
        <f>'План НП'!B47</f>
        <v>0</v>
      </c>
      <c r="C47" s="288">
        <f>'План НП'!F47</f>
        <v>0</v>
      </c>
      <c r="D47" s="288">
        <f>'План НП'!G47</f>
        <v>0</v>
      </c>
      <c r="E47" s="259"/>
      <c r="F47" s="260"/>
      <c r="G47" s="260"/>
      <c r="H47" s="260"/>
      <c r="I47" s="260"/>
      <c r="J47" s="260"/>
      <c r="K47" s="260"/>
      <c r="L47" s="261"/>
      <c r="M47" s="286">
        <f>'План НП'!C47</f>
        <v>0</v>
      </c>
      <c r="N47" s="286">
        <f>'План НП'!D47</f>
        <v>0</v>
      </c>
      <c r="O47" s="262">
        <f>'План НП'!U47</f>
        <v>0</v>
      </c>
      <c r="P47" s="251" t="str">
        <f>'Основні дані'!$B$1</f>
        <v>ННІХТІ-М522.з</v>
      </c>
    </row>
    <row r="48" spans="1:16" s="151" customFormat="1" ht="15.75" hidden="1">
      <c r="A48" s="258" t="str">
        <f>'План НП'!A48</f>
        <v>ВП1.9</v>
      </c>
      <c r="B48" s="283">
        <f>'План НП'!B48</f>
        <v>0</v>
      </c>
      <c r="C48" s="288">
        <f>'План НП'!F48</f>
        <v>0</v>
      </c>
      <c r="D48" s="288">
        <f>'План НП'!G48</f>
        <v>0</v>
      </c>
      <c r="E48" s="259"/>
      <c r="F48" s="260"/>
      <c r="G48" s="260"/>
      <c r="H48" s="260"/>
      <c r="I48" s="260"/>
      <c r="J48" s="260"/>
      <c r="K48" s="260"/>
      <c r="L48" s="261"/>
      <c r="M48" s="286">
        <f>'План НП'!C48</f>
        <v>0</v>
      </c>
      <c r="N48" s="286">
        <f>'План НП'!D48</f>
        <v>0</v>
      </c>
      <c r="O48" s="262">
        <f>'План НП'!U48</f>
        <v>0</v>
      </c>
      <c r="P48" s="251" t="str">
        <f>'Основні дані'!$B$1</f>
        <v>ННІХТІ-М522.з</v>
      </c>
    </row>
    <row r="49" spans="1:16" s="151" customFormat="1" ht="15.75" hidden="1">
      <c r="A49" s="258" t="str">
        <f>'План НП'!A49</f>
        <v>ВП1.10</v>
      </c>
      <c r="B49" s="283">
        <f>'План НП'!B49</f>
        <v>0</v>
      </c>
      <c r="C49" s="288">
        <f>'План НП'!F49</f>
        <v>0</v>
      </c>
      <c r="D49" s="288">
        <f>'План НП'!G49</f>
        <v>0</v>
      </c>
      <c r="E49" s="259"/>
      <c r="F49" s="260"/>
      <c r="G49" s="260"/>
      <c r="H49" s="260"/>
      <c r="I49" s="260"/>
      <c r="J49" s="260"/>
      <c r="K49" s="260"/>
      <c r="L49" s="261"/>
      <c r="M49" s="286">
        <f>'План НП'!C49</f>
        <v>0</v>
      </c>
      <c r="N49" s="286">
        <f>'План НП'!D49</f>
        <v>0</v>
      </c>
      <c r="O49" s="262">
        <f>'План НП'!U49</f>
        <v>0</v>
      </c>
      <c r="P49" s="251" t="str">
        <f>'Основні дані'!$B$1</f>
        <v>ННІХТІ-М522.з</v>
      </c>
    </row>
    <row r="50" spans="1:16" s="151" customFormat="1" ht="31.5">
      <c r="A50" s="453" t="str">
        <f>'План НП'!A50</f>
        <v>2.1.2</v>
      </c>
      <c r="B50" s="455" t="str">
        <f>'План НП'!B50</f>
        <v> Профільований  пакет дисциплін 02  "Технології продуктів бродіння і виноробства"</v>
      </c>
      <c r="C50" s="456">
        <f>'План НП'!F50</f>
        <v>15.5</v>
      </c>
      <c r="D50" s="456">
        <f>'План НП'!G50</f>
        <v>465</v>
      </c>
      <c r="E50" s="457"/>
      <c r="F50" s="458"/>
      <c r="G50" s="458"/>
      <c r="H50" s="458"/>
      <c r="I50" s="458"/>
      <c r="J50" s="458"/>
      <c r="K50" s="458"/>
      <c r="L50" s="459"/>
      <c r="M50" s="460">
        <f>'План НП'!C50</f>
        <v>0</v>
      </c>
      <c r="N50" s="460">
        <f>'План НП'!D50</f>
        <v>0</v>
      </c>
      <c r="O50" s="454">
        <f>'План НП'!U50</f>
        <v>0</v>
      </c>
      <c r="P50" s="251" t="str">
        <f>'Основні дані'!$B$1</f>
        <v>ННІХТІ-М522.з</v>
      </c>
    </row>
    <row r="51" spans="1:16" s="151" customFormat="1" ht="15.75">
      <c r="A51" s="258" t="str">
        <f>'План НП'!A51</f>
        <v>ВП2.1</v>
      </c>
      <c r="B51" s="283" t="str">
        <f>'План НП'!B51</f>
        <v>Актуальні питання пивоваріння і технологій безалкогольних напоїв </v>
      </c>
      <c r="C51" s="288">
        <f>'План НП'!F51</f>
        <v>6</v>
      </c>
      <c r="D51" s="288">
        <f>'План НП'!G51</f>
        <v>180</v>
      </c>
      <c r="E51" s="259"/>
      <c r="F51" s="260"/>
      <c r="G51" s="260"/>
      <c r="H51" s="260"/>
      <c r="I51" s="260"/>
      <c r="J51" s="260"/>
      <c r="K51" s="260"/>
      <c r="L51" s="261"/>
      <c r="M51" s="286" t="str">
        <f>'План НП'!C51</f>
        <v>1</v>
      </c>
      <c r="N51" s="286">
        <f>'План НП'!D51</f>
        <v>0</v>
      </c>
      <c r="O51" s="262">
        <f>'План НП'!U51</f>
        <v>186</v>
      </c>
      <c r="P51" s="251" t="str">
        <f>'Основні дані'!$B$1</f>
        <v>ННІХТІ-М522.з</v>
      </c>
    </row>
    <row r="52" spans="1:16" s="151" customFormat="1" ht="15.75">
      <c r="A52" s="258" t="str">
        <f>'План НП'!A52</f>
        <v>ВП2.2</v>
      </c>
      <c r="B52" s="283" t="str">
        <f>'План НП'!B52</f>
        <v>Сучасні технології вина, коньяку, спирту та лікеро-горілчаних виробів</v>
      </c>
      <c r="C52" s="288">
        <f>'План НП'!F52</f>
        <v>4.5</v>
      </c>
      <c r="D52" s="288">
        <f>'План НП'!G52</f>
        <v>135</v>
      </c>
      <c r="E52" s="259"/>
      <c r="F52" s="260"/>
      <c r="G52" s="260"/>
      <c r="H52" s="260"/>
      <c r="I52" s="260"/>
      <c r="J52" s="260"/>
      <c r="K52" s="260"/>
      <c r="L52" s="261"/>
      <c r="M52" s="286" t="str">
        <f>'План НП'!C52</f>
        <v>2</v>
      </c>
      <c r="N52" s="286">
        <f>'План НП'!D52</f>
        <v>0</v>
      </c>
      <c r="O52" s="262">
        <f>'План НП'!U52</f>
        <v>186</v>
      </c>
      <c r="P52" s="251" t="str">
        <f>'Основні дані'!$B$1</f>
        <v>ННІХТІ-М522.з</v>
      </c>
    </row>
    <row r="53" spans="1:16" s="151" customFormat="1" ht="16.5" thickBot="1">
      <c r="A53" s="258" t="str">
        <f>'План НП'!A53</f>
        <v>ВП2.3</v>
      </c>
      <c r="B53" s="283" t="str">
        <f>'План НП'!B53</f>
        <v>Біохімія солоду і пива</v>
      </c>
      <c r="C53" s="288">
        <f>'План НП'!F53</f>
        <v>5</v>
      </c>
      <c r="D53" s="288">
        <f>'План НП'!G53</f>
        <v>150</v>
      </c>
      <c r="E53" s="259"/>
      <c r="F53" s="260"/>
      <c r="G53" s="260"/>
      <c r="H53" s="260"/>
      <c r="I53" s="260"/>
      <c r="J53" s="260"/>
      <c r="K53" s="260"/>
      <c r="L53" s="261"/>
      <c r="M53" s="286" t="str">
        <f>'План НП'!C53</f>
        <v>1</v>
      </c>
      <c r="N53" s="286">
        <f>'План НП'!D53</f>
        <v>0</v>
      </c>
      <c r="O53" s="262">
        <f>'План НП'!U53</f>
        <v>186</v>
      </c>
      <c r="P53" s="251" t="str">
        <f>'Основні дані'!$B$1</f>
        <v>ННІХТІ-М522.з</v>
      </c>
    </row>
    <row r="54" spans="1:16" s="151" customFormat="1" ht="15.75" hidden="1">
      <c r="A54" s="258" t="str">
        <f>'План НП'!A54</f>
        <v>ВП2.4</v>
      </c>
      <c r="B54" s="283">
        <f>'План НП'!B54</f>
        <v>0</v>
      </c>
      <c r="C54" s="288">
        <f>'План НП'!F54</f>
        <v>0</v>
      </c>
      <c r="D54" s="288">
        <f>'План НП'!G54</f>
        <v>0</v>
      </c>
      <c r="E54" s="259"/>
      <c r="F54" s="260"/>
      <c r="G54" s="260"/>
      <c r="H54" s="260"/>
      <c r="I54" s="260"/>
      <c r="J54" s="260"/>
      <c r="K54" s="260"/>
      <c r="L54" s="261"/>
      <c r="M54" s="286">
        <f>'План НП'!C54</f>
        <v>0</v>
      </c>
      <c r="N54" s="286">
        <f>'План НП'!D54</f>
        <v>0</v>
      </c>
      <c r="O54" s="262">
        <f>'План НП'!U54</f>
        <v>0</v>
      </c>
      <c r="P54" s="251" t="str">
        <f>'Основні дані'!$B$1</f>
        <v>ННІХТІ-М522.з</v>
      </c>
    </row>
    <row r="55" spans="1:16" s="151" customFormat="1" ht="15.75" hidden="1">
      <c r="A55" s="258" t="str">
        <f>'План НП'!A55</f>
        <v>ВП2.5</v>
      </c>
      <c r="B55" s="283">
        <f>'План НП'!B55</f>
        <v>0</v>
      </c>
      <c r="C55" s="288">
        <f>'План НП'!F55</f>
        <v>0</v>
      </c>
      <c r="D55" s="288">
        <f>'План НП'!G55</f>
        <v>0</v>
      </c>
      <c r="E55" s="259"/>
      <c r="F55" s="260"/>
      <c r="G55" s="260"/>
      <c r="H55" s="260"/>
      <c r="I55" s="260"/>
      <c r="J55" s="260"/>
      <c r="K55" s="260"/>
      <c r="L55" s="261"/>
      <c r="M55" s="286">
        <f>'План НП'!C55</f>
        <v>0</v>
      </c>
      <c r="N55" s="286">
        <f>'План НП'!D55</f>
        <v>0</v>
      </c>
      <c r="O55" s="262">
        <f>'План НП'!U55</f>
        <v>0</v>
      </c>
      <c r="P55" s="251" t="str">
        <f>'Основні дані'!$B$1</f>
        <v>ННІХТІ-М522.з</v>
      </c>
    </row>
    <row r="56" spans="1:16" s="151" customFormat="1" ht="15.75" hidden="1">
      <c r="A56" s="258" t="str">
        <f>'План НП'!A56</f>
        <v>ВП2.6</v>
      </c>
      <c r="B56" s="283">
        <f>'План НП'!B56</f>
        <v>0</v>
      </c>
      <c r="C56" s="288">
        <f>'План НП'!F56</f>
        <v>0</v>
      </c>
      <c r="D56" s="288">
        <f>'План НП'!G56</f>
        <v>0</v>
      </c>
      <c r="E56" s="259"/>
      <c r="F56" s="260"/>
      <c r="G56" s="260"/>
      <c r="H56" s="260"/>
      <c r="I56" s="260"/>
      <c r="J56" s="260"/>
      <c r="K56" s="260"/>
      <c r="L56" s="261"/>
      <c r="M56" s="286">
        <f>'План НП'!C56</f>
        <v>0</v>
      </c>
      <c r="N56" s="286">
        <f>'План НП'!D56</f>
        <v>0</v>
      </c>
      <c r="O56" s="262">
        <f>'План НП'!U56</f>
        <v>0</v>
      </c>
      <c r="P56" s="251" t="str">
        <f>'Основні дані'!$B$1</f>
        <v>ННІХТІ-М522.з</v>
      </c>
    </row>
    <row r="57" spans="1:16" s="151" customFormat="1" ht="15.75" hidden="1">
      <c r="A57" s="258" t="str">
        <f>'План НП'!A57</f>
        <v>ВП2.7</v>
      </c>
      <c r="B57" s="283">
        <f>'План НП'!B57</f>
        <v>0</v>
      </c>
      <c r="C57" s="288">
        <f>'План НП'!F57</f>
        <v>0</v>
      </c>
      <c r="D57" s="288">
        <f>'План НП'!G57</f>
        <v>0</v>
      </c>
      <c r="E57" s="259"/>
      <c r="F57" s="260"/>
      <c r="G57" s="260"/>
      <c r="H57" s="260"/>
      <c r="I57" s="260"/>
      <c r="J57" s="260"/>
      <c r="K57" s="260"/>
      <c r="L57" s="261"/>
      <c r="M57" s="286">
        <f>'План НП'!C57</f>
        <v>0</v>
      </c>
      <c r="N57" s="286">
        <f>'План НП'!D57</f>
        <v>0</v>
      </c>
      <c r="O57" s="262">
        <f>'План НП'!U57</f>
        <v>0</v>
      </c>
      <c r="P57" s="251" t="str">
        <f>'Основні дані'!$B$1</f>
        <v>ННІХТІ-М522.з</v>
      </c>
    </row>
    <row r="58" spans="1:16" s="151" customFormat="1" ht="15.75" hidden="1">
      <c r="A58" s="258" t="str">
        <f>'План НП'!A58</f>
        <v>ВП2.8</v>
      </c>
      <c r="B58" s="283">
        <f>'План НП'!B58</f>
        <v>0</v>
      </c>
      <c r="C58" s="288">
        <f>'План НП'!F58</f>
        <v>0</v>
      </c>
      <c r="D58" s="288">
        <f>'План НП'!G58</f>
        <v>0</v>
      </c>
      <c r="E58" s="259"/>
      <c r="F58" s="260"/>
      <c r="G58" s="260"/>
      <c r="H58" s="260"/>
      <c r="I58" s="260"/>
      <c r="J58" s="260"/>
      <c r="K58" s="260"/>
      <c r="L58" s="261"/>
      <c r="M58" s="286">
        <f>'План НП'!C58</f>
        <v>0</v>
      </c>
      <c r="N58" s="286">
        <f>'План НП'!D58</f>
        <v>0</v>
      </c>
      <c r="O58" s="262">
        <f>'План НП'!U58</f>
        <v>0</v>
      </c>
      <c r="P58" s="251" t="str">
        <f>'Основні дані'!$B$1</f>
        <v>ННІХТІ-М522.з</v>
      </c>
    </row>
    <row r="59" spans="1:16" s="151" customFormat="1" ht="15.75" hidden="1">
      <c r="A59" s="258" t="str">
        <f>'План НП'!A59</f>
        <v>ВП2.9</v>
      </c>
      <c r="B59" s="283">
        <f>'План НП'!B59</f>
        <v>0</v>
      </c>
      <c r="C59" s="288">
        <f>'План НП'!F59</f>
        <v>0</v>
      </c>
      <c r="D59" s="288">
        <f>'План НП'!G59</f>
        <v>0</v>
      </c>
      <c r="E59" s="259"/>
      <c r="F59" s="260"/>
      <c r="G59" s="260"/>
      <c r="H59" s="260"/>
      <c r="I59" s="260"/>
      <c r="J59" s="260"/>
      <c r="K59" s="260"/>
      <c r="L59" s="261"/>
      <c r="M59" s="286">
        <f>'План НП'!C59</f>
        <v>0</v>
      </c>
      <c r="N59" s="286">
        <f>'План НП'!D59</f>
        <v>0</v>
      </c>
      <c r="O59" s="262">
        <f>'План НП'!U59</f>
        <v>0</v>
      </c>
      <c r="P59" s="251" t="str">
        <f>'Основні дані'!$B$1</f>
        <v>ННІХТІ-М522.з</v>
      </c>
    </row>
    <row r="60" spans="1:16" s="151" customFormat="1" ht="16.5" hidden="1" thickBot="1">
      <c r="A60" s="258" t="str">
        <f>'План НП'!A60</f>
        <v>ВП2.10</v>
      </c>
      <c r="B60" s="283">
        <f>'План НП'!B60</f>
        <v>0</v>
      </c>
      <c r="C60" s="288">
        <f>'План НП'!F60</f>
        <v>0</v>
      </c>
      <c r="D60" s="288">
        <f>'План НП'!G60</f>
        <v>0</v>
      </c>
      <c r="E60" s="259"/>
      <c r="F60" s="260"/>
      <c r="G60" s="260"/>
      <c r="H60" s="260"/>
      <c r="I60" s="260"/>
      <c r="J60" s="260"/>
      <c r="K60" s="260"/>
      <c r="L60" s="261"/>
      <c r="M60" s="286">
        <f>'План НП'!C60</f>
        <v>0</v>
      </c>
      <c r="N60" s="286">
        <f>'План НП'!D60</f>
        <v>0</v>
      </c>
      <c r="O60" s="262">
        <f>'План НП'!U60</f>
        <v>0</v>
      </c>
      <c r="P60" s="251" t="str">
        <f>'Основні дані'!$B$1</f>
        <v>ННІХТІ-М522.з</v>
      </c>
    </row>
    <row r="61" spans="1:16" s="151" customFormat="1" ht="15.75" hidden="1">
      <c r="A61" s="453" t="str">
        <f>'План НП'!A61</f>
        <v>2.1.3</v>
      </c>
      <c r="B61" s="455" t="str">
        <f>'План НП'!B61</f>
        <v> Профільований пакет дисциплін 03"Назва пакету"</v>
      </c>
      <c r="C61" s="456" t="str">
        <f>'План НП'!F61</f>
        <v>ПОМИЛКА</v>
      </c>
      <c r="D61" s="456" t="str">
        <f>'План НП'!G61</f>
        <v>ПОМИЛКА</v>
      </c>
      <c r="E61" s="457"/>
      <c r="F61" s="458"/>
      <c r="G61" s="458"/>
      <c r="H61" s="458"/>
      <c r="I61" s="458"/>
      <c r="J61" s="458"/>
      <c r="K61" s="458"/>
      <c r="L61" s="459"/>
      <c r="M61" s="460">
        <f>'План НП'!C61</f>
        <v>0</v>
      </c>
      <c r="N61" s="460">
        <f>'План НП'!D61</f>
        <v>0</v>
      </c>
      <c r="O61" s="454">
        <f>'План НП'!U61</f>
        <v>0</v>
      </c>
      <c r="P61" s="251" t="str">
        <f>'Основні дані'!$B$1</f>
        <v>ННІХТІ-М522.з</v>
      </c>
    </row>
    <row r="62" spans="1:16" s="151" customFormat="1" ht="15.75" hidden="1">
      <c r="A62" s="258" t="str">
        <f>'План НП'!A62</f>
        <v>ВП3.1</v>
      </c>
      <c r="B62" s="283">
        <f>'План НП'!B62</f>
        <v>0</v>
      </c>
      <c r="C62" s="288">
        <f>'План НП'!F62</f>
        <v>0</v>
      </c>
      <c r="D62" s="288">
        <f>'План НП'!G62</f>
        <v>0</v>
      </c>
      <c r="E62" s="259"/>
      <c r="F62" s="260"/>
      <c r="G62" s="260"/>
      <c r="H62" s="260"/>
      <c r="I62" s="260"/>
      <c r="J62" s="260"/>
      <c r="K62" s="260"/>
      <c r="L62" s="261"/>
      <c r="M62" s="286">
        <f>'План НП'!C62</f>
        <v>0</v>
      </c>
      <c r="N62" s="286">
        <f>'План НП'!D62</f>
        <v>0</v>
      </c>
      <c r="O62" s="262">
        <f>'План НП'!U62</f>
        <v>0</v>
      </c>
      <c r="P62" s="251" t="str">
        <f>'Основні дані'!$B$1</f>
        <v>ННІХТІ-М522.з</v>
      </c>
    </row>
    <row r="63" spans="1:16" s="151" customFormat="1" ht="15.75" hidden="1">
      <c r="A63" s="258" t="str">
        <f>'План НП'!A63</f>
        <v>ВП3.2</v>
      </c>
      <c r="B63" s="283">
        <f>'План НП'!B63</f>
        <v>0</v>
      </c>
      <c r="C63" s="288">
        <f>'План НП'!F63</f>
        <v>0</v>
      </c>
      <c r="D63" s="288">
        <f>'План НП'!G63</f>
        <v>0</v>
      </c>
      <c r="E63" s="259"/>
      <c r="F63" s="260"/>
      <c r="G63" s="260"/>
      <c r="H63" s="260"/>
      <c r="I63" s="260"/>
      <c r="J63" s="260"/>
      <c r="K63" s="260"/>
      <c r="L63" s="261"/>
      <c r="M63" s="286">
        <f>'План НП'!C63</f>
        <v>0</v>
      </c>
      <c r="N63" s="286">
        <f>'План НП'!D63</f>
        <v>0</v>
      </c>
      <c r="O63" s="262">
        <f>'План НП'!U63</f>
        <v>0</v>
      </c>
      <c r="P63" s="251" t="str">
        <f>'Основні дані'!$B$1</f>
        <v>ННІХТІ-М522.з</v>
      </c>
    </row>
    <row r="64" spans="1:16" s="151" customFormat="1" ht="15.75" hidden="1">
      <c r="A64" s="258" t="str">
        <f>'План НП'!A64</f>
        <v>ВП3.3</v>
      </c>
      <c r="B64" s="283">
        <f>'План НП'!B64</f>
        <v>0</v>
      </c>
      <c r="C64" s="288">
        <f>'План НП'!F64</f>
        <v>0</v>
      </c>
      <c r="D64" s="288">
        <f>'План НП'!G64</f>
        <v>0</v>
      </c>
      <c r="E64" s="259"/>
      <c r="F64" s="260"/>
      <c r="G64" s="260"/>
      <c r="H64" s="260"/>
      <c r="I64" s="260"/>
      <c r="J64" s="260"/>
      <c r="K64" s="260"/>
      <c r="L64" s="261"/>
      <c r="M64" s="286">
        <f>'План НП'!C64</f>
        <v>0</v>
      </c>
      <c r="N64" s="286">
        <f>'План НП'!D64</f>
        <v>0</v>
      </c>
      <c r="O64" s="262">
        <f>'План НП'!U64</f>
        <v>0</v>
      </c>
      <c r="P64" s="251" t="str">
        <f>'Основні дані'!$B$1</f>
        <v>ННІХТІ-М522.з</v>
      </c>
    </row>
    <row r="65" spans="1:16" s="151" customFormat="1" ht="15.75" hidden="1">
      <c r="A65" s="258" t="str">
        <f>'План НП'!A65</f>
        <v>ВП3.4</v>
      </c>
      <c r="B65" s="283">
        <f>'План НП'!B65</f>
        <v>0</v>
      </c>
      <c r="C65" s="288">
        <f>'План НП'!F65</f>
        <v>0</v>
      </c>
      <c r="D65" s="288">
        <f>'План НП'!G65</f>
        <v>0</v>
      </c>
      <c r="E65" s="259"/>
      <c r="F65" s="260"/>
      <c r="G65" s="260"/>
      <c r="H65" s="260"/>
      <c r="I65" s="260"/>
      <c r="J65" s="260"/>
      <c r="K65" s="260"/>
      <c r="L65" s="261"/>
      <c r="M65" s="286">
        <f>'План НП'!C65</f>
        <v>0</v>
      </c>
      <c r="N65" s="286">
        <f>'План НП'!D65</f>
        <v>0</v>
      </c>
      <c r="O65" s="262">
        <f>'План НП'!U65</f>
        <v>0</v>
      </c>
      <c r="P65" s="251" t="str">
        <f>'Основні дані'!$B$1</f>
        <v>ННІХТІ-М522.з</v>
      </c>
    </row>
    <row r="66" spans="1:16" s="151" customFormat="1" ht="15.75" hidden="1">
      <c r="A66" s="258" t="str">
        <f>'План НП'!A66</f>
        <v>ВП3.5</v>
      </c>
      <c r="B66" s="283">
        <f>'План НП'!B66</f>
        <v>0</v>
      </c>
      <c r="C66" s="288">
        <f>'План НП'!F66</f>
        <v>0</v>
      </c>
      <c r="D66" s="288">
        <f>'План НП'!G66</f>
        <v>0</v>
      </c>
      <c r="E66" s="259"/>
      <c r="F66" s="260"/>
      <c r="G66" s="260"/>
      <c r="H66" s="260"/>
      <c r="I66" s="260"/>
      <c r="J66" s="260"/>
      <c r="K66" s="260"/>
      <c r="L66" s="261"/>
      <c r="M66" s="286">
        <f>'План НП'!C66</f>
        <v>0</v>
      </c>
      <c r="N66" s="286">
        <f>'План НП'!D66</f>
        <v>0</v>
      </c>
      <c r="O66" s="262">
        <f>'План НП'!U66</f>
        <v>0</v>
      </c>
      <c r="P66" s="251" t="str">
        <f>'Основні дані'!$B$1</f>
        <v>ННІХТІ-М522.з</v>
      </c>
    </row>
    <row r="67" spans="1:16" s="151" customFormat="1" ht="15.75" hidden="1">
      <c r="A67" s="258" t="str">
        <f>'План НП'!A67</f>
        <v>ВП3.6</v>
      </c>
      <c r="B67" s="283">
        <f>'План НП'!B67</f>
        <v>0</v>
      </c>
      <c r="C67" s="288">
        <f>'План НП'!F67</f>
        <v>0</v>
      </c>
      <c r="D67" s="288">
        <f>'План НП'!G67</f>
        <v>0</v>
      </c>
      <c r="E67" s="259"/>
      <c r="F67" s="260"/>
      <c r="G67" s="260"/>
      <c r="H67" s="260"/>
      <c r="I67" s="260"/>
      <c r="J67" s="260"/>
      <c r="K67" s="260"/>
      <c r="L67" s="261"/>
      <c r="M67" s="286">
        <f>'План НП'!C67</f>
        <v>0</v>
      </c>
      <c r="N67" s="286">
        <f>'План НП'!D67</f>
        <v>0</v>
      </c>
      <c r="O67" s="262">
        <f>'План НП'!U67</f>
        <v>0</v>
      </c>
      <c r="P67" s="251" t="str">
        <f>'Основні дані'!$B$1</f>
        <v>ННІХТІ-М522.з</v>
      </c>
    </row>
    <row r="68" spans="1:16" s="151" customFormat="1" ht="15.75" hidden="1">
      <c r="A68" s="258" t="str">
        <f>'План НП'!A68</f>
        <v>ВП3.7</v>
      </c>
      <c r="B68" s="283">
        <f>'План НП'!B68</f>
        <v>0</v>
      </c>
      <c r="C68" s="288">
        <f>'План НП'!F68</f>
        <v>0</v>
      </c>
      <c r="D68" s="288">
        <f>'План НП'!G68</f>
        <v>0</v>
      </c>
      <c r="E68" s="259"/>
      <c r="F68" s="260"/>
      <c r="G68" s="260"/>
      <c r="H68" s="260"/>
      <c r="I68" s="260"/>
      <c r="J68" s="260"/>
      <c r="K68" s="260"/>
      <c r="L68" s="261"/>
      <c r="M68" s="286">
        <f>'План НП'!C68</f>
        <v>0</v>
      </c>
      <c r="N68" s="286">
        <f>'План НП'!D68</f>
        <v>0</v>
      </c>
      <c r="O68" s="262">
        <f>'План НП'!U68</f>
        <v>0</v>
      </c>
      <c r="P68" s="251" t="str">
        <f>'Основні дані'!$B$1</f>
        <v>ННІХТІ-М522.з</v>
      </c>
    </row>
    <row r="69" spans="1:16" s="151" customFormat="1" ht="15.75" hidden="1">
      <c r="A69" s="258" t="str">
        <f>'План НП'!A69</f>
        <v>ВП3.8</v>
      </c>
      <c r="B69" s="283">
        <f>'План НП'!B69</f>
        <v>0</v>
      </c>
      <c r="C69" s="288">
        <f>'План НП'!F69</f>
        <v>0</v>
      </c>
      <c r="D69" s="288">
        <f>'План НП'!G69</f>
        <v>0</v>
      </c>
      <c r="E69" s="259"/>
      <c r="F69" s="260"/>
      <c r="G69" s="260"/>
      <c r="H69" s="260"/>
      <c r="I69" s="260"/>
      <c r="J69" s="260"/>
      <c r="K69" s="260"/>
      <c r="L69" s="261"/>
      <c r="M69" s="286">
        <f>'План НП'!C69</f>
        <v>0</v>
      </c>
      <c r="N69" s="286">
        <f>'План НП'!D69</f>
        <v>0</v>
      </c>
      <c r="O69" s="262">
        <f>'План НП'!U69</f>
        <v>0</v>
      </c>
      <c r="P69" s="251" t="str">
        <f>'Основні дані'!$B$1</f>
        <v>ННІХТІ-М522.з</v>
      </c>
    </row>
    <row r="70" spans="1:16" s="151" customFormat="1" ht="15.75" hidden="1">
      <c r="A70" s="258" t="str">
        <f>'План НП'!A70</f>
        <v>ВП3.9</v>
      </c>
      <c r="B70" s="283">
        <f>'План НП'!B70</f>
        <v>0</v>
      </c>
      <c r="C70" s="288">
        <f>'План НП'!F70</f>
        <v>0</v>
      </c>
      <c r="D70" s="288">
        <f>'План НП'!G70</f>
        <v>0</v>
      </c>
      <c r="E70" s="259"/>
      <c r="F70" s="260"/>
      <c r="G70" s="260"/>
      <c r="H70" s="260"/>
      <c r="I70" s="260"/>
      <c r="J70" s="260"/>
      <c r="K70" s="260"/>
      <c r="L70" s="261"/>
      <c r="M70" s="286">
        <f>'План НП'!C70</f>
        <v>0</v>
      </c>
      <c r="N70" s="286">
        <f>'План НП'!D70</f>
        <v>0</v>
      </c>
      <c r="O70" s="262">
        <f>'План НП'!U70</f>
        <v>0</v>
      </c>
      <c r="P70" s="251" t="str">
        <f>'Основні дані'!$B$1</f>
        <v>ННІХТІ-М522.з</v>
      </c>
    </row>
    <row r="71" spans="1:16" s="151" customFormat="1" ht="15.75" hidden="1">
      <c r="A71" s="258" t="str">
        <f>'План НП'!A71</f>
        <v>ВП3.10</v>
      </c>
      <c r="B71" s="283">
        <f>'План НП'!B71</f>
        <v>0</v>
      </c>
      <c r="C71" s="288">
        <f>'План НП'!F71</f>
        <v>0</v>
      </c>
      <c r="D71" s="288">
        <f>'План НП'!G71</f>
        <v>0</v>
      </c>
      <c r="E71" s="259"/>
      <c r="F71" s="260"/>
      <c r="G71" s="260"/>
      <c r="H71" s="260"/>
      <c r="I71" s="260"/>
      <c r="J71" s="260"/>
      <c r="K71" s="260"/>
      <c r="L71" s="261"/>
      <c r="M71" s="286">
        <f>'План НП'!C71</f>
        <v>0</v>
      </c>
      <c r="N71" s="286">
        <f>'План НП'!D71</f>
        <v>0</v>
      </c>
      <c r="O71" s="262">
        <f>'План НП'!U71</f>
        <v>0</v>
      </c>
      <c r="P71" s="251" t="str">
        <f>'Основні дані'!$B$1</f>
        <v>ННІХТІ-М522.з</v>
      </c>
    </row>
    <row r="72" spans="1:16" s="151" customFormat="1" ht="15.75" hidden="1">
      <c r="A72" s="453" t="str">
        <f>'План НП'!A72</f>
        <v>2.1.4</v>
      </c>
      <c r="B72" s="455" t="str">
        <f>'План НП'!B72</f>
        <v> Профільований пакет дисциплін 04"Назва пакету"</v>
      </c>
      <c r="C72" s="456" t="str">
        <f>'План НП'!F72</f>
        <v>ПОМИЛКА</v>
      </c>
      <c r="D72" s="456" t="str">
        <f>'План НП'!G72</f>
        <v>ПОМИЛКА</v>
      </c>
      <c r="E72" s="457"/>
      <c r="F72" s="458"/>
      <c r="G72" s="458"/>
      <c r="H72" s="458"/>
      <c r="I72" s="458"/>
      <c r="J72" s="458"/>
      <c r="K72" s="458"/>
      <c r="L72" s="459"/>
      <c r="M72" s="460">
        <f>'План НП'!C72</f>
        <v>0</v>
      </c>
      <c r="N72" s="460">
        <f>'План НП'!D72</f>
        <v>0</v>
      </c>
      <c r="O72" s="454">
        <f>'План НП'!U72</f>
        <v>0</v>
      </c>
      <c r="P72" s="251" t="str">
        <f>'Основні дані'!$B$1</f>
        <v>ННІХТІ-М522.з</v>
      </c>
    </row>
    <row r="73" spans="1:16" s="151" customFormat="1" ht="15.75" hidden="1">
      <c r="A73" s="258" t="str">
        <f>'План НП'!A73</f>
        <v>ВП4.1</v>
      </c>
      <c r="B73" s="283">
        <f>'План НП'!B73</f>
        <v>0</v>
      </c>
      <c r="C73" s="288">
        <f>'План НП'!F73</f>
        <v>0</v>
      </c>
      <c r="D73" s="288">
        <f>'План НП'!G73</f>
        <v>0</v>
      </c>
      <c r="E73" s="259"/>
      <c r="F73" s="260"/>
      <c r="G73" s="260"/>
      <c r="H73" s="260"/>
      <c r="I73" s="260"/>
      <c r="J73" s="260"/>
      <c r="K73" s="260"/>
      <c r="L73" s="261"/>
      <c r="M73" s="286">
        <f>'План НП'!C73</f>
        <v>0</v>
      </c>
      <c r="N73" s="286">
        <f>'План НП'!D73</f>
        <v>0</v>
      </c>
      <c r="O73" s="262">
        <f>'План НП'!U73</f>
        <v>0</v>
      </c>
      <c r="P73" s="251" t="str">
        <f>'Основні дані'!$B$1</f>
        <v>ННІХТІ-М522.з</v>
      </c>
    </row>
    <row r="74" spans="1:16" s="151" customFormat="1" ht="15.75" hidden="1">
      <c r="A74" s="258" t="str">
        <f>'План НП'!A74</f>
        <v>ВП4.2</v>
      </c>
      <c r="B74" s="283">
        <f>'План НП'!B74</f>
        <v>0</v>
      </c>
      <c r="C74" s="288">
        <f>'План НП'!F74</f>
        <v>0</v>
      </c>
      <c r="D74" s="288">
        <f>'План НП'!G74</f>
        <v>0</v>
      </c>
      <c r="E74" s="259"/>
      <c r="F74" s="260"/>
      <c r="G74" s="260"/>
      <c r="H74" s="260"/>
      <c r="I74" s="260"/>
      <c r="J74" s="260"/>
      <c r="K74" s="260"/>
      <c r="L74" s="261"/>
      <c r="M74" s="286">
        <f>'План НП'!C74</f>
        <v>0</v>
      </c>
      <c r="N74" s="286">
        <f>'План НП'!D74</f>
        <v>0</v>
      </c>
      <c r="O74" s="262">
        <f>'План НП'!U74</f>
        <v>0</v>
      </c>
      <c r="P74" s="251" t="str">
        <f>'Основні дані'!$B$1</f>
        <v>ННІХТІ-М522.з</v>
      </c>
    </row>
    <row r="75" spans="1:16" s="151" customFormat="1" ht="15.75" hidden="1">
      <c r="A75" s="258" t="str">
        <f>'План НП'!A75</f>
        <v>ВП4.3</v>
      </c>
      <c r="B75" s="283">
        <f>'План НП'!B75</f>
        <v>0</v>
      </c>
      <c r="C75" s="288">
        <f>'План НП'!F75</f>
        <v>0</v>
      </c>
      <c r="D75" s="288">
        <f>'План НП'!G75</f>
        <v>0</v>
      </c>
      <c r="E75" s="259"/>
      <c r="F75" s="260"/>
      <c r="G75" s="260"/>
      <c r="H75" s="260"/>
      <c r="I75" s="260"/>
      <c r="J75" s="260"/>
      <c r="K75" s="260"/>
      <c r="L75" s="261"/>
      <c r="M75" s="286">
        <f>'План НП'!C75</f>
        <v>0</v>
      </c>
      <c r="N75" s="286">
        <f>'План НП'!D75</f>
        <v>0</v>
      </c>
      <c r="O75" s="262">
        <f>'План НП'!U75</f>
        <v>0</v>
      </c>
      <c r="P75" s="251" t="str">
        <f>'Основні дані'!$B$1</f>
        <v>ННІХТІ-М522.з</v>
      </c>
    </row>
    <row r="76" spans="1:16" s="151" customFormat="1" ht="15.75" hidden="1">
      <c r="A76" s="258" t="str">
        <f>'План НП'!A76</f>
        <v>ВП4.4</v>
      </c>
      <c r="B76" s="283">
        <f>'План НП'!B76</f>
        <v>0</v>
      </c>
      <c r="C76" s="288">
        <f>'План НП'!F76</f>
        <v>0</v>
      </c>
      <c r="D76" s="288">
        <f>'План НП'!G76</f>
        <v>0</v>
      </c>
      <c r="E76" s="259"/>
      <c r="F76" s="260"/>
      <c r="G76" s="260"/>
      <c r="H76" s="260"/>
      <c r="I76" s="260"/>
      <c r="J76" s="260"/>
      <c r="K76" s="260"/>
      <c r="L76" s="261"/>
      <c r="M76" s="286">
        <f>'План НП'!C76</f>
        <v>0</v>
      </c>
      <c r="N76" s="286">
        <f>'План НП'!D76</f>
        <v>0</v>
      </c>
      <c r="O76" s="262">
        <f>'План НП'!U76</f>
        <v>0</v>
      </c>
      <c r="P76" s="251" t="str">
        <f>'Основні дані'!$B$1</f>
        <v>ННІХТІ-М522.з</v>
      </c>
    </row>
    <row r="77" spans="1:16" s="151" customFormat="1" ht="15.75" hidden="1">
      <c r="A77" s="258" t="str">
        <f>'План НП'!A77</f>
        <v>ВП4.5</v>
      </c>
      <c r="B77" s="283">
        <f>'План НП'!B77</f>
        <v>0</v>
      </c>
      <c r="C77" s="288">
        <f>'План НП'!F77</f>
        <v>0</v>
      </c>
      <c r="D77" s="288">
        <f>'План НП'!G77</f>
        <v>0</v>
      </c>
      <c r="E77" s="259"/>
      <c r="F77" s="260"/>
      <c r="G77" s="260"/>
      <c r="H77" s="260"/>
      <c r="I77" s="260"/>
      <c r="J77" s="260"/>
      <c r="K77" s="260"/>
      <c r="L77" s="261"/>
      <c r="M77" s="286">
        <f>'План НП'!C77</f>
        <v>0</v>
      </c>
      <c r="N77" s="286">
        <f>'План НП'!D77</f>
        <v>0</v>
      </c>
      <c r="O77" s="262">
        <f>'План НП'!U77</f>
        <v>0</v>
      </c>
      <c r="P77" s="251" t="str">
        <f>'Основні дані'!$B$1</f>
        <v>ННІХТІ-М522.з</v>
      </c>
    </row>
    <row r="78" spans="1:16" s="151" customFormat="1" ht="15.75" hidden="1">
      <c r="A78" s="258" t="str">
        <f>'План НП'!A78</f>
        <v>ВП4.6</v>
      </c>
      <c r="B78" s="283">
        <f>'План НП'!B78</f>
        <v>0</v>
      </c>
      <c r="C78" s="288">
        <f>'План НП'!F78</f>
        <v>0</v>
      </c>
      <c r="D78" s="288">
        <f>'План НП'!G78</f>
        <v>0</v>
      </c>
      <c r="E78" s="259"/>
      <c r="F78" s="260"/>
      <c r="G78" s="260"/>
      <c r="H78" s="260"/>
      <c r="I78" s="260"/>
      <c r="J78" s="260"/>
      <c r="K78" s="260"/>
      <c r="L78" s="261"/>
      <c r="M78" s="286">
        <f>'План НП'!C78</f>
        <v>0</v>
      </c>
      <c r="N78" s="286">
        <f>'План НП'!D78</f>
        <v>0</v>
      </c>
      <c r="O78" s="262">
        <f>'План НП'!U78</f>
        <v>0</v>
      </c>
      <c r="P78" s="251" t="str">
        <f>'Основні дані'!$B$1</f>
        <v>ННІХТІ-М522.з</v>
      </c>
    </row>
    <row r="79" spans="1:16" s="151" customFormat="1" ht="15.75" hidden="1">
      <c r="A79" s="258" t="str">
        <f>'План НП'!A79</f>
        <v>ВП4.7</v>
      </c>
      <c r="B79" s="283">
        <f>'План НП'!B79</f>
        <v>0</v>
      </c>
      <c r="C79" s="288">
        <f>'План НП'!F79</f>
        <v>0</v>
      </c>
      <c r="D79" s="288">
        <f>'План НП'!G79</f>
        <v>0</v>
      </c>
      <c r="E79" s="259"/>
      <c r="F79" s="260"/>
      <c r="G79" s="260"/>
      <c r="H79" s="260"/>
      <c r="I79" s="260"/>
      <c r="J79" s="260"/>
      <c r="K79" s="260"/>
      <c r="L79" s="261"/>
      <c r="M79" s="286">
        <f>'План НП'!C79</f>
        <v>0</v>
      </c>
      <c r="N79" s="286">
        <f>'План НП'!D79</f>
        <v>0</v>
      </c>
      <c r="O79" s="262">
        <f>'План НП'!U79</f>
        <v>0</v>
      </c>
      <c r="P79" s="251" t="str">
        <f>'Основні дані'!$B$1</f>
        <v>ННІХТІ-М522.з</v>
      </c>
    </row>
    <row r="80" spans="1:16" s="151" customFormat="1" ht="15.75" hidden="1">
      <c r="A80" s="258" t="str">
        <f>'План НП'!A80</f>
        <v>ВП4.8</v>
      </c>
      <c r="B80" s="283">
        <f>'План НП'!B80</f>
        <v>0</v>
      </c>
      <c r="C80" s="288">
        <f>'План НП'!F80</f>
        <v>0</v>
      </c>
      <c r="D80" s="288">
        <f>'План НП'!G80</f>
        <v>0</v>
      </c>
      <c r="E80" s="259"/>
      <c r="F80" s="260"/>
      <c r="G80" s="260"/>
      <c r="H80" s="260"/>
      <c r="I80" s="260"/>
      <c r="J80" s="260"/>
      <c r="K80" s="260"/>
      <c r="L80" s="261"/>
      <c r="M80" s="286">
        <f>'План НП'!C80</f>
        <v>0</v>
      </c>
      <c r="N80" s="286">
        <f>'План НП'!D80</f>
        <v>0</v>
      </c>
      <c r="O80" s="262">
        <f>'План НП'!U80</f>
        <v>0</v>
      </c>
      <c r="P80" s="251" t="str">
        <f>'Основні дані'!$B$1</f>
        <v>ННІХТІ-М522.з</v>
      </c>
    </row>
    <row r="81" spans="1:16" s="151" customFormat="1" ht="15.75" hidden="1">
      <c r="A81" s="258" t="str">
        <f>'План НП'!A81</f>
        <v>ВП4.9</v>
      </c>
      <c r="B81" s="283">
        <f>'План НП'!B81</f>
        <v>0</v>
      </c>
      <c r="C81" s="288">
        <f>'План НП'!F81</f>
        <v>0</v>
      </c>
      <c r="D81" s="288">
        <f>'План НП'!G81</f>
        <v>0</v>
      </c>
      <c r="E81" s="259"/>
      <c r="F81" s="260"/>
      <c r="G81" s="260"/>
      <c r="H81" s="260"/>
      <c r="I81" s="260"/>
      <c r="J81" s="260"/>
      <c r="K81" s="260"/>
      <c r="L81" s="261"/>
      <c r="M81" s="286">
        <f>'План НП'!C81</f>
        <v>0</v>
      </c>
      <c r="N81" s="286">
        <f>'План НП'!D81</f>
        <v>0</v>
      </c>
      <c r="O81" s="262">
        <f>'План НП'!U81</f>
        <v>0</v>
      </c>
      <c r="P81" s="251" t="str">
        <f>'Основні дані'!$B$1</f>
        <v>ННІХТІ-М522.з</v>
      </c>
    </row>
    <row r="82" spans="1:16" s="151" customFormat="1" ht="15.75" hidden="1">
      <c r="A82" s="258" t="str">
        <f>'План НП'!A82</f>
        <v>ВП4.10</v>
      </c>
      <c r="B82" s="283">
        <f>'План НП'!B82</f>
        <v>0</v>
      </c>
      <c r="C82" s="288">
        <f>'План НП'!F82</f>
        <v>0</v>
      </c>
      <c r="D82" s="288">
        <f>'План НП'!G82</f>
        <v>0</v>
      </c>
      <c r="E82" s="259"/>
      <c r="F82" s="260"/>
      <c r="G82" s="260"/>
      <c r="H82" s="260"/>
      <c r="I82" s="260"/>
      <c r="J82" s="260"/>
      <c r="K82" s="260"/>
      <c r="L82" s="261"/>
      <c r="M82" s="286">
        <f>'План НП'!C82</f>
        <v>0</v>
      </c>
      <c r="N82" s="286">
        <f>'План НП'!D82</f>
        <v>0</v>
      </c>
      <c r="O82" s="262">
        <f>'План НП'!U82</f>
        <v>0</v>
      </c>
      <c r="P82" s="251" t="str">
        <f>'Основні дані'!$B$1</f>
        <v>ННІХТІ-М522.з</v>
      </c>
    </row>
    <row r="83" spans="1:16" s="151" customFormat="1" ht="15.75" hidden="1">
      <c r="A83" s="453" t="str">
        <f>'План НП'!A83</f>
        <v>2.1.5</v>
      </c>
      <c r="B83" s="455" t="str">
        <f>'План НП'!B83</f>
        <v> Профільований пакет дисциплін 05"Назва пакету"</v>
      </c>
      <c r="C83" s="456" t="str">
        <f>'План НП'!F83</f>
        <v>ПОМИЛКА</v>
      </c>
      <c r="D83" s="456" t="str">
        <f>'План НП'!G83</f>
        <v>ПОМИЛКА</v>
      </c>
      <c r="E83" s="457"/>
      <c r="F83" s="458"/>
      <c r="G83" s="458"/>
      <c r="H83" s="458"/>
      <c r="I83" s="458"/>
      <c r="J83" s="458"/>
      <c r="K83" s="458"/>
      <c r="L83" s="459"/>
      <c r="M83" s="460">
        <f>'План НП'!C83</f>
        <v>0</v>
      </c>
      <c r="N83" s="460">
        <f>'План НП'!D83</f>
        <v>0</v>
      </c>
      <c r="O83" s="454">
        <f>'План НП'!U83</f>
        <v>0</v>
      </c>
      <c r="P83" s="251" t="str">
        <f>'Основні дані'!$B$1</f>
        <v>ННІХТІ-М522.з</v>
      </c>
    </row>
    <row r="84" spans="1:16" s="151" customFormat="1" ht="15.75" hidden="1">
      <c r="A84" s="258" t="str">
        <f>'План НП'!A84</f>
        <v>ВП5.1</v>
      </c>
      <c r="B84" s="283">
        <f>'План НП'!B84</f>
        <v>0</v>
      </c>
      <c r="C84" s="288">
        <f>'План НП'!F84</f>
        <v>0</v>
      </c>
      <c r="D84" s="288">
        <f>'План НП'!G84</f>
        <v>0</v>
      </c>
      <c r="E84" s="259"/>
      <c r="F84" s="260"/>
      <c r="G84" s="260"/>
      <c r="H84" s="260"/>
      <c r="I84" s="260"/>
      <c r="J84" s="260"/>
      <c r="K84" s="260"/>
      <c r="L84" s="261"/>
      <c r="M84" s="286">
        <f>'План НП'!C84</f>
        <v>0</v>
      </c>
      <c r="N84" s="286">
        <f>'План НП'!D84</f>
        <v>0</v>
      </c>
      <c r="O84" s="262">
        <f>'План НП'!U84</f>
        <v>0</v>
      </c>
      <c r="P84" s="251" t="str">
        <f>'Основні дані'!$B$1</f>
        <v>ННІХТІ-М522.з</v>
      </c>
    </row>
    <row r="85" spans="1:16" s="151" customFormat="1" ht="15.75" hidden="1">
      <c r="A85" s="258" t="str">
        <f>'План НП'!A85</f>
        <v>ВП5.2</v>
      </c>
      <c r="B85" s="283">
        <f>'План НП'!B85</f>
        <v>0</v>
      </c>
      <c r="C85" s="288">
        <f>'План НП'!F85</f>
        <v>0</v>
      </c>
      <c r="D85" s="288">
        <f>'План НП'!G85</f>
        <v>0</v>
      </c>
      <c r="E85" s="259"/>
      <c r="F85" s="260"/>
      <c r="G85" s="260"/>
      <c r="H85" s="260"/>
      <c r="I85" s="260"/>
      <c r="J85" s="260"/>
      <c r="K85" s="260"/>
      <c r="L85" s="261"/>
      <c r="M85" s="286">
        <f>'План НП'!C85</f>
        <v>0</v>
      </c>
      <c r="N85" s="286">
        <f>'План НП'!D85</f>
        <v>0</v>
      </c>
      <c r="O85" s="262">
        <f>'План НП'!U85</f>
        <v>0</v>
      </c>
      <c r="P85" s="251" t="str">
        <f>'Основні дані'!$B$1</f>
        <v>ННІХТІ-М522.з</v>
      </c>
    </row>
    <row r="86" spans="1:16" s="151" customFormat="1" ht="15.75" hidden="1">
      <c r="A86" s="258" t="str">
        <f>'План НП'!A86</f>
        <v>ВП5.3</v>
      </c>
      <c r="B86" s="283">
        <f>'План НП'!B86</f>
        <v>0</v>
      </c>
      <c r="C86" s="288">
        <f>'План НП'!F86</f>
        <v>0</v>
      </c>
      <c r="D86" s="288">
        <f>'План НП'!G86</f>
        <v>0</v>
      </c>
      <c r="E86" s="259"/>
      <c r="F86" s="260"/>
      <c r="G86" s="260"/>
      <c r="H86" s="260"/>
      <c r="I86" s="260"/>
      <c r="J86" s="260"/>
      <c r="K86" s="260"/>
      <c r="L86" s="261"/>
      <c r="M86" s="286">
        <f>'План НП'!C86</f>
        <v>0</v>
      </c>
      <c r="N86" s="286">
        <f>'План НП'!D86</f>
        <v>0</v>
      </c>
      <c r="O86" s="262">
        <f>'План НП'!U86</f>
        <v>0</v>
      </c>
      <c r="P86" s="251" t="str">
        <f>'Основні дані'!$B$1</f>
        <v>ННІХТІ-М522.з</v>
      </c>
    </row>
    <row r="87" spans="1:16" s="151" customFormat="1" ht="15.75" hidden="1">
      <c r="A87" s="258" t="str">
        <f>'План НП'!A87</f>
        <v>ВП5.4</v>
      </c>
      <c r="B87" s="283">
        <f>'План НП'!B87</f>
        <v>0</v>
      </c>
      <c r="C87" s="288">
        <f>'План НП'!F87</f>
        <v>0</v>
      </c>
      <c r="D87" s="288">
        <f>'План НП'!G87</f>
        <v>0</v>
      </c>
      <c r="E87" s="259"/>
      <c r="F87" s="260"/>
      <c r="G87" s="260"/>
      <c r="H87" s="260"/>
      <c r="I87" s="260"/>
      <c r="J87" s="260"/>
      <c r="K87" s="260"/>
      <c r="L87" s="261"/>
      <c r="M87" s="286">
        <f>'План НП'!C87</f>
        <v>0</v>
      </c>
      <c r="N87" s="286">
        <f>'План НП'!D87</f>
        <v>0</v>
      </c>
      <c r="O87" s="262">
        <f>'План НП'!U87</f>
        <v>0</v>
      </c>
      <c r="P87" s="251" t="str">
        <f>'Основні дані'!$B$1</f>
        <v>ННІХТІ-М522.з</v>
      </c>
    </row>
    <row r="88" spans="1:16" s="151" customFormat="1" ht="15.75" hidden="1">
      <c r="A88" s="258" t="str">
        <f>'План НП'!A88</f>
        <v>ВП5.5</v>
      </c>
      <c r="B88" s="283">
        <f>'План НП'!B88</f>
        <v>0</v>
      </c>
      <c r="C88" s="288">
        <f>'План НП'!F88</f>
        <v>0</v>
      </c>
      <c r="D88" s="288">
        <f>'План НП'!G88</f>
        <v>0</v>
      </c>
      <c r="E88" s="259"/>
      <c r="F88" s="260"/>
      <c r="G88" s="260"/>
      <c r="H88" s="260"/>
      <c r="I88" s="260"/>
      <c r="J88" s="260"/>
      <c r="K88" s="260"/>
      <c r="L88" s="261"/>
      <c r="M88" s="286">
        <f>'План НП'!C88</f>
        <v>0</v>
      </c>
      <c r="N88" s="286">
        <f>'План НП'!D88</f>
        <v>0</v>
      </c>
      <c r="O88" s="262">
        <f>'План НП'!U88</f>
        <v>0</v>
      </c>
      <c r="P88" s="251" t="str">
        <f>'Основні дані'!$B$1</f>
        <v>ННІХТІ-М522.з</v>
      </c>
    </row>
    <row r="89" spans="1:16" s="151" customFormat="1" ht="15.75" hidden="1">
      <c r="A89" s="258" t="str">
        <f>'План НП'!A89</f>
        <v>ВП5.6</v>
      </c>
      <c r="B89" s="283">
        <f>'План НП'!B89</f>
        <v>0</v>
      </c>
      <c r="C89" s="288">
        <f>'План НП'!F89</f>
        <v>0</v>
      </c>
      <c r="D89" s="288">
        <f>'План НП'!G89</f>
        <v>0</v>
      </c>
      <c r="E89" s="259"/>
      <c r="F89" s="260"/>
      <c r="G89" s="260"/>
      <c r="H89" s="260"/>
      <c r="I89" s="260"/>
      <c r="J89" s="260"/>
      <c r="K89" s="260"/>
      <c r="L89" s="261"/>
      <c r="M89" s="286">
        <f>'План НП'!C89</f>
        <v>0</v>
      </c>
      <c r="N89" s="286">
        <f>'План НП'!D89</f>
        <v>0</v>
      </c>
      <c r="O89" s="262">
        <f>'План НП'!U89</f>
        <v>0</v>
      </c>
      <c r="P89" s="251" t="str">
        <f>'Основні дані'!$B$1</f>
        <v>ННІХТІ-М522.з</v>
      </c>
    </row>
    <row r="90" spans="1:16" s="151" customFormat="1" ht="15.75" hidden="1">
      <c r="A90" s="258" t="str">
        <f>'План НП'!A90</f>
        <v>ВП5.7</v>
      </c>
      <c r="B90" s="283">
        <f>'План НП'!B90</f>
        <v>0</v>
      </c>
      <c r="C90" s="288">
        <f>'План НП'!F90</f>
        <v>0</v>
      </c>
      <c r="D90" s="288">
        <f>'План НП'!G90</f>
        <v>0</v>
      </c>
      <c r="E90" s="259"/>
      <c r="F90" s="260"/>
      <c r="G90" s="260"/>
      <c r="H90" s="260"/>
      <c r="I90" s="260"/>
      <c r="J90" s="260"/>
      <c r="K90" s="260"/>
      <c r="L90" s="261"/>
      <c r="M90" s="286">
        <f>'План НП'!C90</f>
        <v>0</v>
      </c>
      <c r="N90" s="286">
        <f>'План НП'!D90</f>
        <v>0</v>
      </c>
      <c r="O90" s="262">
        <f>'План НП'!U90</f>
        <v>0</v>
      </c>
      <c r="P90" s="251" t="str">
        <f>'Основні дані'!$B$1</f>
        <v>ННІХТІ-М522.з</v>
      </c>
    </row>
    <row r="91" spans="1:16" s="151" customFormat="1" ht="15.75" hidden="1">
      <c r="A91" s="258" t="str">
        <f>'План НП'!A91</f>
        <v>ВП5.8</v>
      </c>
      <c r="B91" s="283">
        <f>'План НП'!B91</f>
        <v>0</v>
      </c>
      <c r="C91" s="288">
        <f>'План НП'!F91</f>
        <v>0</v>
      </c>
      <c r="D91" s="288">
        <f>'План НП'!G91</f>
        <v>0</v>
      </c>
      <c r="E91" s="259"/>
      <c r="F91" s="260"/>
      <c r="G91" s="260"/>
      <c r="H91" s="260"/>
      <c r="I91" s="260"/>
      <c r="J91" s="260"/>
      <c r="K91" s="260"/>
      <c r="L91" s="261"/>
      <c r="M91" s="286">
        <f>'План НП'!C91</f>
        <v>0</v>
      </c>
      <c r="N91" s="286">
        <f>'План НП'!D91</f>
        <v>0</v>
      </c>
      <c r="O91" s="262">
        <f>'План НП'!U91</f>
        <v>0</v>
      </c>
      <c r="P91" s="251" t="str">
        <f>'Основні дані'!$B$1</f>
        <v>ННІХТІ-М522.з</v>
      </c>
    </row>
    <row r="92" spans="1:16" s="151" customFormat="1" ht="15.75" hidden="1">
      <c r="A92" s="258" t="str">
        <f>'План НП'!A92</f>
        <v>ВП5.9</v>
      </c>
      <c r="B92" s="283">
        <f>'План НП'!B92</f>
        <v>0</v>
      </c>
      <c r="C92" s="288">
        <f>'План НП'!F92</f>
        <v>0</v>
      </c>
      <c r="D92" s="288">
        <f>'План НП'!G92</f>
        <v>0</v>
      </c>
      <c r="E92" s="259"/>
      <c r="F92" s="260"/>
      <c r="G92" s="260"/>
      <c r="H92" s="260"/>
      <c r="I92" s="260"/>
      <c r="J92" s="260"/>
      <c r="K92" s="260"/>
      <c r="L92" s="261"/>
      <c r="M92" s="286">
        <f>'План НП'!C92</f>
        <v>0</v>
      </c>
      <c r="N92" s="286">
        <f>'План НП'!D92</f>
        <v>0</v>
      </c>
      <c r="O92" s="262">
        <f>'План НП'!U92</f>
        <v>0</v>
      </c>
      <c r="P92" s="251" t="str">
        <f>'Основні дані'!$B$1</f>
        <v>ННІХТІ-М522.з</v>
      </c>
    </row>
    <row r="93" spans="1:16" s="151" customFormat="1" ht="15.75" hidden="1">
      <c r="A93" s="258" t="str">
        <f>'План НП'!A93</f>
        <v>ВП5.10</v>
      </c>
      <c r="B93" s="283">
        <f>'План НП'!B93</f>
        <v>0</v>
      </c>
      <c r="C93" s="288">
        <f>'План НП'!F93</f>
        <v>0</v>
      </c>
      <c r="D93" s="288">
        <f>'План НП'!G93</f>
        <v>0</v>
      </c>
      <c r="E93" s="259"/>
      <c r="F93" s="260"/>
      <c r="G93" s="260"/>
      <c r="H93" s="260"/>
      <c r="I93" s="260"/>
      <c r="J93" s="260"/>
      <c r="K93" s="260"/>
      <c r="L93" s="261"/>
      <c r="M93" s="286">
        <f>'План НП'!C93</f>
        <v>0</v>
      </c>
      <c r="N93" s="286">
        <f>'План НП'!D93</f>
        <v>0</v>
      </c>
      <c r="O93" s="262">
        <f>'План НП'!U93</f>
        <v>0</v>
      </c>
      <c r="P93" s="251" t="str">
        <f>'Основні дані'!$B$1</f>
        <v>ННІХТІ-М522.з</v>
      </c>
    </row>
    <row r="94" spans="1:16" s="151" customFormat="1" ht="15.75" hidden="1">
      <c r="A94" s="453" t="str">
        <f>'План НП'!A94</f>
        <v>2.1.6</v>
      </c>
      <c r="B94" s="455" t="str">
        <f>'План НП'!B94</f>
        <v> Профільований пакет дисциплін 06"Назва пакету"</v>
      </c>
      <c r="C94" s="456" t="str">
        <f>'План НП'!F94</f>
        <v>ПОМИЛКА</v>
      </c>
      <c r="D94" s="456" t="str">
        <f>'План НП'!G94</f>
        <v>ПОМИЛКА</v>
      </c>
      <c r="E94" s="457"/>
      <c r="F94" s="458"/>
      <c r="G94" s="458"/>
      <c r="H94" s="458"/>
      <c r="I94" s="458"/>
      <c r="J94" s="458"/>
      <c r="K94" s="458"/>
      <c r="L94" s="459"/>
      <c r="M94" s="460">
        <f>'План НП'!C94</f>
        <v>0</v>
      </c>
      <c r="N94" s="460">
        <f>'План НП'!D94</f>
        <v>0</v>
      </c>
      <c r="O94" s="454">
        <f>'План НП'!U94</f>
        <v>0</v>
      </c>
      <c r="P94" s="251" t="str">
        <f>'Основні дані'!$B$1</f>
        <v>ННІХТІ-М522.з</v>
      </c>
    </row>
    <row r="95" spans="1:16" s="151" customFormat="1" ht="15.75" hidden="1">
      <c r="A95" s="258" t="str">
        <f>'План НП'!A95</f>
        <v>ВП6.1</v>
      </c>
      <c r="B95" s="283">
        <f>'План НП'!B95</f>
        <v>0</v>
      </c>
      <c r="C95" s="288">
        <f>'План НП'!F95</f>
        <v>0</v>
      </c>
      <c r="D95" s="288">
        <f>'План НП'!G95</f>
        <v>0</v>
      </c>
      <c r="E95" s="259"/>
      <c r="F95" s="260"/>
      <c r="G95" s="260"/>
      <c r="H95" s="260"/>
      <c r="I95" s="260"/>
      <c r="J95" s="260"/>
      <c r="K95" s="260"/>
      <c r="L95" s="261"/>
      <c r="M95" s="286">
        <f>'План НП'!C95</f>
        <v>0</v>
      </c>
      <c r="N95" s="286">
        <f>'План НП'!D95</f>
        <v>0</v>
      </c>
      <c r="O95" s="262">
        <f>'План НП'!U95</f>
        <v>0</v>
      </c>
      <c r="P95" s="251" t="str">
        <f>'Основні дані'!$B$1</f>
        <v>ННІХТІ-М522.з</v>
      </c>
    </row>
    <row r="96" spans="1:16" s="151" customFormat="1" ht="15.75" hidden="1">
      <c r="A96" s="258" t="str">
        <f>'План НП'!A96</f>
        <v>ВП6.2</v>
      </c>
      <c r="B96" s="283">
        <f>'План НП'!B96</f>
        <v>0</v>
      </c>
      <c r="C96" s="288">
        <f>'План НП'!F96</f>
        <v>0</v>
      </c>
      <c r="D96" s="288">
        <f>'План НП'!G96</f>
        <v>0</v>
      </c>
      <c r="E96" s="259"/>
      <c r="F96" s="260"/>
      <c r="G96" s="260"/>
      <c r="H96" s="260"/>
      <c r="I96" s="260"/>
      <c r="J96" s="260"/>
      <c r="K96" s="260"/>
      <c r="L96" s="261"/>
      <c r="M96" s="286">
        <f>'План НП'!C96</f>
        <v>0</v>
      </c>
      <c r="N96" s="286">
        <f>'План НП'!D96</f>
        <v>0</v>
      </c>
      <c r="O96" s="262">
        <f>'План НП'!U96</f>
        <v>0</v>
      </c>
      <c r="P96" s="251" t="str">
        <f>'Основні дані'!$B$1</f>
        <v>ННІХТІ-М522.з</v>
      </c>
    </row>
    <row r="97" spans="1:16" s="151" customFormat="1" ht="15.75" hidden="1">
      <c r="A97" s="258" t="str">
        <f>'План НП'!A97</f>
        <v>ВП6.3</v>
      </c>
      <c r="B97" s="283">
        <f>'План НП'!B97</f>
        <v>0</v>
      </c>
      <c r="C97" s="288">
        <f>'План НП'!F97</f>
        <v>0</v>
      </c>
      <c r="D97" s="288">
        <f>'План НП'!G97</f>
        <v>0</v>
      </c>
      <c r="E97" s="259"/>
      <c r="F97" s="260"/>
      <c r="G97" s="260"/>
      <c r="H97" s="260"/>
      <c r="I97" s="260"/>
      <c r="J97" s="260"/>
      <c r="K97" s="260"/>
      <c r="L97" s="261"/>
      <c r="M97" s="286">
        <f>'План НП'!C97</f>
        <v>0</v>
      </c>
      <c r="N97" s="286">
        <f>'План НП'!D97</f>
        <v>0</v>
      </c>
      <c r="O97" s="262">
        <f>'План НП'!U97</f>
        <v>0</v>
      </c>
      <c r="P97" s="251" t="str">
        <f>'Основні дані'!$B$1</f>
        <v>ННІХТІ-М522.з</v>
      </c>
    </row>
    <row r="98" spans="1:16" s="151" customFormat="1" ht="15.75" hidden="1">
      <c r="A98" s="258" t="str">
        <f>'План НП'!A98</f>
        <v>ВП6.4</v>
      </c>
      <c r="B98" s="283">
        <f>'План НП'!B98</f>
        <v>0</v>
      </c>
      <c r="C98" s="288">
        <f>'План НП'!F98</f>
        <v>0</v>
      </c>
      <c r="D98" s="288">
        <f>'План НП'!G98</f>
        <v>0</v>
      </c>
      <c r="E98" s="259"/>
      <c r="F98" s="260"/>
      <c r="G98" s="260"/>
      <c r="H98" s="260"/>
      <c r="I98" s="260"/>
      <c r="J98" s="260"/>
      <c r="K98" s="260"/>
      <c r="L98" s="261"/>
      <c r="M98" s="286">
        <f>'План НП'!C98</f>
        <v>0</v>
      </c>
      <c r="N98" s="286">
        <f>'План НП'!D98</f>
        <v>0</v>
      </c>
      <c r="O98" s="262">
        <f>'План НП'!U98</f>
        <v>0</v>
      </c>
      <c r="P98" s="251" t="str">
        <f>'Основні дані'!$B$1</f>
        <v>ННІХТІ-М522.з</v>
      </c>
    </row>
    <row r="99" spans="1:16" s="151" customFormat="1" ht="15.75" hidden="1">
      <c r="A99" s="258" t="str">
        <f>'План НП'!A99</f>
        <v>ВП6.5</v>
      </c>
      <c r="B99" s="283">
        <f>'План НП'!B99</f>
        <v>0</v>
      </c>
      <c r="C99" s="288">
        <f>'План НП'!F99</f>
        <v>0</v>
      </c>
      <c r="D99" s="288">
        <f>'План НП'!G99</f>
        <v>0</v>
      </c>
      <c r="E99" s="259"/>
      <c r="F99" s="260"/>
      <c r="G99" s="260"/>
      <c r="H99" s="260"/>
      <c r="I99" s="260"/>
      <c r="J99" s="260"/>
      <c r="K99" s="260"/>
      <c r="L99" s="261"/>
      <c r="M99" s="286">
        <f>'План НП'!C99</f>
        <v>0</v>
      </c>
      <c r="N99" s="286">
        <f>'План НП'!D99</f>
        <v>0</v>
      </c>
      <c r="O99" s="262">
        <f>'План НП'!U99</f>
        <v>0</v>
      </c>
      <c r="P99" s="251" t="str">
        <f>'Основні дані'!$B$1</f>
        <v>ННІХТІ-М522.з</v>
      </c>
    </row>
    <row r="100" spans="1:16" s="151" customFormat="1" ht="15.75" hidden="1">
      <c r="A100" s="258" t="str">
        <f>'План НП'!A100</f>
        <v>ВП6.6</v>
      </c>
      <c r="B100" s="283">
        <f>'План НП'!B100</f>
        <v>0</v>
      </c>
      <c r="C100" s="288">
        <f>'План НП'!F100</f>
        <v>0</v>
      </c>
      <c r="D100" s="288">
        <f>'План НП'!G100</f>
        <v>0</v>
      </c>
      <c r="E100" s="259"/>
      <c r="F100" s="260"/>
      <c r="G100" s="260"/>
      <c r="H100" s="260"/>
      <c r="I100" s="260"/>
      <c r="J100" s="260"/>
      <c r="K100" s="260"/>
      <c r="L100" s="261"/>
      <c r="M100" s="286">
        <f>'План НП'!C100</f>
        <v>0</v>
      </c>
      <c r="N100" s="286">
        <f>'План НП'!D100</f>
        <v>0</v>
      </c>
      <c r="O100" s="262">
        <f>'План НП'!U100</f>
        <v>0</v>
      </c>
      <c r="P100" s="251" t="str">
        <f>'Основні дані'!$B$1</f>
        <v>ННІХТІ-М522.з</v>
      </c>
    </row>
    <row r="101" spans="1:16" s="151" customFormat="1" ht="15.75" hidden="1">
      <c r="A101" s="258" t="str">
        <f>'План НП'!A101</f>
        <v>ВП6.7</v>
      </c>
      <c r="B101" s="283">
        <f>'План НП'!B101</f>
        <v>0</v>
      </c>
      <c r="C101" s="288">
        <f>'План НП'!F101</f>
        <v>0</v>
      </c>
      <c r="D101" s="288">
        <f>'План НП'!G101</f>
        <v>0</v>
      </c>
      <c r="E101" s="259"/>
      <c r="F101" s="260"/>
      <c r="G101" s="260"/>
      <c r="H101" s="260"/>
      <c r="I101" s="260"/>
      <c r="J101" s="260"/>
      <c r="K101" s="260"/>
      <c r="L101" s="261"/>
      <c r="M101" s="286">
        <f>'План НП'!C101</f>
        <v>0</v>
      </c>
      <c r="N101" s="286">
        <f>'План НП'!D101</f>
        <v>0</v>
      </c>
      <c r="O101" s="262">
        <f>'План НП'!U101</f>
        <v>0</v>
      </c>
      <c r="P101" s="251" t="str">
        <f>'Основні дані'!$B$1</f>
        <v>ННІХТІ-М522.з</v>
      </c>
    </row>
    <row r="102" spans="1:16" s="151" customFormat="1" ht="15.75" hidden="1">
      <c r="A102" s="258" t="str">
        <f>'План НП'!A102</f>
        <v>ВП6.8</v>
      </c>
      <c r="B102" s="283">
        <f>'План НП'!B102</f>
        <v>0</v>
      </c>
      <c r="C102" s="288">
        <f>'План НП'!F102</f>
        <v>0</v>
      </c>
      <c r="D102" s="288">
        <f>'План НП'!G102</f>
        <v>0</v>
      </c>
      <c r="E102" s="259"/>
      <c r="F102" s="260"/>
      <c r="G102" s="260"/>
      <c r="H102" s="260"/>
      <c r="I102" s="260"/>
      <c r="J102" s="260"/>
      <c r="K102" s="260"/>
      <c r="L102" s="261"/>
      <c r="M102" s="286">
        <f>'План НП'!C102</f>
        <v>0</v>
      </c>
      <c r="N102" s="286">
        <f>'План НП'!D102</f>
        <v>0</v>
      </c>
      <c r="O102" s="262">
        <f>'План НП'!U102</f>
        <v>0</v>
      </c>
      <c r="P102" s="251" t="str">
        <f>'Основні дані'!$B$1</f>
        <v>ННІХТІ-М522.з</v>
      </c>
    </row>
    <row r="103" spans="1:16" s="151" customFormat="1" ht="15.75" hidden="1">
      <c r="A103" s="258" t="str">
        <f>'План НП'!A103</f>
        <v>ВП6.9</v>
      </c>
      <c r="B103" s="283">
        <f>'План НП'!B103</f>
        <v>0</v>
      </c>
      <c r="C103" s="288">
        <f>'План НП'!F103</f>
        <v>0</v>
      </c>
      <c r="D103" s="288">
        <f>'План НП'!G103</f>
        <v>0</v>
      </c>
      <c r="E103" s="259"/>
      <c r="F103" s="260"/>
      <c r="G103" s="260"/>
      <c r="H103" s="260"/>
      <c r="I103" s="260"/>
      <c r="J103" s="260"/>
      <c r="K103" s="260"/>
      <c r="L103" s="261"/>
      <c r="M103" s="286">
        <f>'План НП'!C103</f>
        <v>0</v>
      </c>
      <c r="N103" s="286">
        <f>'План НП'!D103</f>
        <v>0</v>
      </c>
      <c r="O103" s="262">
        <f>'План НП'!U103</f>
        <v>0</v>
      </c>
      <c r="P103" s="251" t="str">
        <f>'Основні дані'!$B$1</f>
        <v>ННІХТІ-М522.з</v>
      </c>
    </row>
    <row r="104" spans="1:16" s="151" customFormat="1" ht="15.75" hidden="1">
      <c r="A104" s="258" t="str">
        <f>'План НП'!A104</f>
        <v>ВП6.10</v>
      </c>
      <c r="B104" s="283">
        <f>'План НП'!B104</f>
        <v>0</v>
      </c>
      <c r="C104" s="288">
        <f>'План НП'!F104</f>
        <v>0</v>
      </c>
      <c r="D104" s="288">
        <f>'План НП'!G104</f>
        <v>0</v>
      </c>
      <c r="E104" s="259"/>
      <c r="F104" s="260"/>
      <c r="G104" s="260"/>
      <c r="H104" s="260"/>
      <c r="I104" s="260"/>
      <c r="J104" s="260"/>
      <c r="K104" s="260"/>
      <c r="L104" s="261"/>
      <c r="M104" s="286">
        <f>'План НП'!C104</f>
        <v>0</v>
      </c>
      <c r="N104" s="286">
        <f>'План НП'!D104</f>
        <v>0</v>
      </c>
      <c r="O104" s="262">
        <f>'План НП'!U104</f>
        <v>0</v>
      </c>
      <c r="P104" s="251" t="str">
        <f>'Основні дані'!$B$1</f>
        <v>ННІХТІ-М522.з</v>
      </c>
    </row>
    <row r="105" spans="1:16" s="151" customFormat="1" ht="15.75" hidden="1">
      <c r="A105" s="453" t="str">
        <f>'План НП'!A105</f>
        <v>2.1.7</v>
      </c>
      <c r="B105" s="455" t="str">
        <f>'План НП'!B105</f>
        <v> Профільований пакет дисциплін 07"Назва пакету"</v>
      </c>
      <c r="C105" s="456" t="str">
        <f>'План НП'!F105</f>
        <v>ПОМИЛКА</v>
      </c>
      <c r="D105" s="456" t="str">
        <f>'План НП'!G105</f>
        <v>ПОМИЛКА</v>
      </c>
      <c r="E105" s="457"/>
      <c r="F105" s="458"/>
      <c r="G105" s="458"/>
      <c r="H105" s="458"/>
      <c r="I105" s="458"/>
      <c r="J105" s="458"/>
      <c r="K105" s="458"/>
      <c r="L105" s="459"/>
      <c r="M105" s="460">
        <f>'План НП'!C105</f>
        <v>0</v>
      </c>
      <c r="N105" s="460">
        <f>'План НП'!D105</f>
        <v>0</v>
      </c>
      <c r="O105" s="454">
        <f>'План НП'!U105</f>
        <v>0</v>
      </c>
      <c r="P105" s="251" t="str">
        <f>'Основні дані'!$B$1</f>
        <v>ННІХТІ-М522.з</v>
      </c>
    </row>
    <row r="106" spans="1:16" s="151" customFormat="1" ht="15.75" hidden="1">
      <c r="A106" s="258" t="str">
        <f>'План НП'!A106</f>
        <v>ВП7.1</v>
      </c>
      <c r="B106" s="283">
        <f>'План НП'!B106</f>
        <v>0</v>
      </c>
      <c r="C106" s="288">
        <f>'План НП'!F106</f>
        <v>0</v>
      </c>
      <c r="D106" s="288">
        <f>'План НП'!G106</f>
        <v>0</v>
      </c>
      <c r="E106" s="259"/>
      <c r="F106" s="260"/>
      <c r="G106" s="260"/>
      <c r="H106" s="260"/>
      <c r="I106" s="260"/>
      <c r="J106" s="260"/>
      <c r="K106" s="260"/>
      <c r="L106" s="261"/>
      <c r="M106" s="286">
        <f>'План НП'!C106</f>
        <v>0</v>
      </c>
      <c r="N106" s="286">
        <f>'План НП'!D106</f>
        <v>0</v>
      </c>
      <c r="O106" s="262">
        <f>'План НП'!U106</f>
        <v>0</v>
      </c>
      <c r="P106" s="251" t="str">
        <f>'Основні дані'!$B$1</f>
        <v>ННІХТІ-М522.з</v>
      </c>
    </row>
    <row r="107" spans="1:16" s="151" customFormat="1" ht="15.75" hidden="1">
      <c r="A107" s="258" t="str">
        <f>'План НП'!A107</f>
        <v>ВП7.2</v>
      </c>
      <c r="B107" s="283">
        <f>'План НП'!B107</f>
        <v>0</v>
      </c>
      <c r="C107" s="288">
        <f>'План НП'!F107</f>
        <v>0</v>
      </c>
      <c r="D107" s="288">
        <f>'План НП'!G107</f>
        <v>0</v>
      </c>
      <c r="E107" s="259"/>
      <c r="F107" s="260"/>
      <c r="G107" s="260"/>
      <c r="H107" s="260"/>
      <c r="I107" s="260"/>
      <c r="J107" s="260"/>
      <c r="K107" s="260"/>
      <c r="L107" s="261"/>
      <c r="M107" s="286">
        <f>'План НП'!C107</f>
        <v>0</v>
      </c>
      <c r="N107" s="286">
        <f>'План НП'!D107</f>
        <v>0</v>
      </c>
      <c r="O107" s="262">
        <f>'План НП'!U107</f>
        <v>0</v>
      </c>
      <c r="P107" s="251" t="str">
        <f>'Основні дані'!$B$1</f>
        <v>ННІХТІ-М522.з</v>
      </c>
    </row>
    <row r="108" spans="1:16" s="151" customFormat="1" ht="15.75" hidden="1">
      <c r="A108" s="258" t="str">
        <f>'План НП'!A108</f>
        <v>ВП7.3</v>
      </c>
      <c r="B108" s="283">
        <f>'План НП'!B108</f>
        <v>0</v>
      </c>
      <c r="C108" s="288">
        <f>'План НП'!F108</f>
        <v>0</v>
      </c>
      <c r="D108" s="288">
        <f>'План НП'!G108</f>
        <v>0</v>
      </c>
      <c r="E108" s="259"/>
      <c r="F108" s="260"/>
      <c r="G108" s="260"/>
      <c r="H108" s="260"/>
      <c r="I108" s="260"/>
      <c r="J108" s="260"/>
      <c r="K108" s="260"/>
      <c r="L108" s="261"/>
      <c r="M108" s="286">
        <f>'План НП'!C108</f>
        <v>0</v>
      </c>
      <c r="N108" s="286">
        <f>'План НП'!D108</f>
        <v>0</v>
      </c>
      <c r="O108" s="262">
        <f>'План НП'!U108</f>
        <v>0</v>
      </c>
      <c r="P108" s="251" t="str">
        <f>'Основні дані'!$B$1</f>
        <v>ННІХТІ-М522.з</v>
      </c>
    </row>
    <row r="109" spans="1:16" s="151" customFormat="1" ht="15.75" hidden="1">
      <c r="A109" s="258" t="str">
        <f>'План НП'!A109</f>
        <v>ВП7.4</v>
      </c>
      <c r="B109" s="283">
        <f>'План НП'!B109</f>
        <v>0</v>
      </c>
      <c r="C109" s="288">
        <f>'План НП'!F109</f>
        <v>0</v>
      </c>
      <c r="D109" s="288">
        <f>'План НП'!G109</f>
        <v>0</v>
      </c>
      <c r="E109" s="259"/>
      <c r="F109" s="260"/>
      <c r="G109" s="260"/>
      <c r="H109" s="260"/>
      <c r="I109" s="260"/>
      <c r="J109" s="260"/>
      <c r="K109" s="260"/>
      <c r="L109" s="261"/>
      <c r="M109" s="286">
        <f>'План НП'!C109</f>
        <v>0</v>
      </c>
      <c r="N109" s="286">
        <f>'План НП'!D109</f>
        <v>0</v>
      </c>
      <c r="O109" s="262">
        <f>'План НП'!U109</f>
        <v>0</v>
      </c>
      <c r="P109" s="251" t="str">
        <f>'Основні дані'!$B$1</f>
        <v>ННІХТІ-М522.з</v>
      </c>
    </row>
    <row r="110" spans="1:16" s="151" customFormat="1" ht="15.75" hidden="1">
      <c r="A110" s="258" t="str">
        <f>'План НП'!A110</f>
        <v>ВП7.5</v>
      </c>
      <c r="B110" s="283">
        <f>'План НП'!B110</f>
        <v>0</v>
      </c>
      <c r="C110" s="288">
        <f>'План НП'!F110</f>
        <v>0</v>
      </c>
      <c r="D110" s="288">
        <f>'План НП'!G110</f>
        <v>0</v>
      </c>
      <c r="E110" s="259"/>
      <c r="F110" s="260"/>
      <c r="G110" s="260"/>
      <c r="H110" s="260"/>
      <c r="I110" s="260"/>
      <c r="J110" s="260"/>
      <c r="K110" s="260"/>
      <c r="L110" s="261"/>
      <c r="M110" s="286">
        <f>'План НП'!C110</f>
        <v>0</v>
      </c>
      <c r="N110" s="286">
        <f>'План НП'!D110</f>
        <v>0</v>
      </c>
      <c r="O110" s="262">
        <f>'План НП'!U110</f>
        <v>0</v>
      </c>
      <c r="P110" s="251" t="str">
        <f>'Основні дані'!$B$1</f>
        <v>ННІХТІ-М522.з</v>
      </c>
    </row>
    <row r="111" spans="1:16" s="151" customFormat="1" ht="15.75" hidden="1">
      <c r="A111" s="258" t="str">
        <f>'План НП'!A111</f>
        <v>ВП7.6</v>
      </c>
      <c r="B111" s="283">
        <f>'План НП'!B111</f>
        <v>0</v>
      </c>
      <c r="C111" s="288">
        <f>'План НП'!F111</f>
        <v>0</v>
      </c>
      <c r="D111" s="288">
        <f>'План НП'!G111</f>
        <v>0</v>
      </c>
      <c r="E111" s="259"/>
      <c r="F111" s="260"/>
      <c r="G111" s="260"/>
      <c r="H111" s="260"/>
      <c r="I111" s="260"/>
      <c r="J111" s="260"/>
      <c r="K111" s="260"/>
      <c r="L111" s="261"/>
      <c r="M111" s="286">
        <f>'План НП'!C111</f>
        <v>0</v>
      </c>
      <c r="N111" s="286">
        <f>'План НП'!D111</f>
        <v>0</v>
      </c>
      <c r="O111" s="262">
        <f>'План НП'!U111</f>
        <v>0</v>
      </c>
      <c r="P111" s="251" t="str">
        <f>'Основні дані'!$B$1</f>
        <v>ННІХТІ-М522.з</v>
      </c>
    </row>
    <row r="112" spans="1:16" s="151" customFormat="1" ht="15.75" hidden="1">
      <c r="A112" s="258" t="str">
        <f>'План НП'!A112</f>
        <v>ВП7.7</v>
      </c>
      <c r="B112" s="283">
        <f>'План НП'!B112</f>
        <v>0</v>
      </c>
      <c r="C112" s="288">
        <f>'План НП'!F112</f>
        <v>0</v>
      </c>
      <c r="D112" s="288">
        <f>'План НП'!G112</f>
        <v>0</v>
      </c>
      <c r="E112" s="259"/>
      <c r="F112" s="260"/>
      <c r="G112" s="260"/>
      <c r="H112" s="260"/>
      <c r="I112" s="260"/>
      <c r="J112" s="260"/>
      <c r="K112" s="260"/>
      <c r="L112" s="261"/>
      <c r="M112" s="286">
        <f>'План НП'!C112</f>
        <v>0</v>
      </c>
      <c r="N112" s="286">
        <f>'План НП'!D112</f>
        <v>0</v>
      </c>
      <c r="O112" s="262">
        <f>'План НП'!U112</f>
        <v>0</v>
      </c>
      <c r="P112" s="251" t="str">
        <f>'Основні дані'!$B$1</f>
        <v>ННІХТІ-М522.з</v>
      </c>
    </row>
    <row r="113" spans="1:16" s="151" customFormat="1" ht="15.75" hidden="1">
      <c r="A113" s="258" t="str">
        <f>'План НП'!A113</f>
        <v>ВП7.8</v>
      </c>
      <c r="B113" s="283">
        <f>'План НП'!B113</f>
        <v>0</v>
      </c>
      <c r="C113" s="288">
        <f>'План НП'!F113</f>
        <v>0</v>
      </c>
      <c r="D113" s="288">
        <f>'План НП'!G113</f>
        <v>0</v>
      </c>
      <c r="E113" s="259"/>
      <c r="F113" s="260"/>
      <c r="G113" s="260"/>
      <c r="H113" s="260"/>
      <c r="I113" s="260"/>
      <c r="J113" s="260"/>
      <c r="K113" s="260"/>
      <c r="L113" s="261"/>
      <c r="M113" s="286">
        <f>'План НП'!C113</f>
        <v>0</v>
      </c>
      <c r="N113" s="286">
        <f>'План НП'!D113</f>
        <v>0</v>
      </c>
      <c r="O113" s="262">
        <f>'План НП'!U113</f>
        <v>0</v>
      </c>
      <c r="P113" s="251" t="str">
        <f>'Основні дані'!$B$1</f>
        <v>ННІХТІ-М522.з</v>
      </c>
    </row>
    <row r="114" spans="1:16" s="151" customFormat="1" ht="15.75" hidden="1">
      <c r="A114" s="258" t="str">
        <f>'План НП'!A114</f>
        <v>ВП7.9</v>
      </c>
      <c r="B114" s="283">
        <f>'План НП'!B114</f>
        <v>0</v>
      </c>
      <c r="C114" s="288">
        <f>'План НП'!F114</f>
        <v>0</v>
      </c>
      <c r="D114" s="288">
        <f>'План НП'!G114</f>
        <v>0</v>
      </c>
      <c r="E114" s="259"/>
      <c r="F114" s="260"/>
      <c r="G114" s="260"/>
      <c r="H114" s="260"/>
      <c r="I114" s="260"/>
      <c r="J114" s="260"/>
      <c r="K114" s="260"/>
      <c r="L114" s="261"/>
      <c r="M114" s="286">
        <f>'План НП'!C114</f>
        <v>0</v>
      </c>
      <c r="N114" s="286">
        <f>'План НП'!D114</f>
        <v>0</v>
      </c>
      <c r="O114" s="262">
        <f>'План НП'!U114</f>
        <v>0</v>
      </c>
      <c r="P114" s="251" t="str">
        <f>'Основні дані'!$B$1</f>
        <v>ННІХТІ-М522.з</v>
      </c>
    </row>
    <row r="115" spans="1:16" s="151" customFormat="1" ht="15.75" hidden="1">
      <c r="A115" s="258" t="str">
        <f>'План НП'!A115</f>
        <v>ВП7.10</v>
      </c>
      <c r="B115" s="283">
        <f>'План НП'!B115</f>
        <v>0</v>
      </c>
      <c r="C115" s="288">
        <f>'План НП'!F115</f>
        <v>0</v>
      </c>
      <c r="D115" s="288">
        <f>'План НП'!G115</f>
        <v>0</v>
      </c>
      <c r="E115" s="259"/>
      <c r="F115" s="260"/>
      <c r="G115" s="260"/>
      <c r="H115" s="260"/>
      <c r="I115" s="260"/>
      <c r="J115" s="260"/>
      <c r="K115" s="260"/>
      <c r="L115" s="261"/>
      <c r="M115" s="286">
        <f>'План НП'!C115</f>
        <v>0</v>
      </c>
      <c r="N115" s="286">
        <f>'План НП'!D115</f>
        <v>0</v>
      </c>
      <c r="O115" s="262">
        <f>'План НП'!U115</f>
        <v>0</v>
      </c>
      <c r="P115" s="251" t="str">
        <f>'Основні дані'!$B$1</f>
        <v>ННІХТІ-М522.з</v>
      </c>
    </row>
    <row r="116" spans="1:16" s="151" customFormat="1" ht="15.75" hidden="1">
      <c r="A116" s="453" t="str">
        <f>'План НП'!A116</f>
        <v>2.1.8</v>
      </c>
      <c r="B116" s="455" t="str">
        <f>'План НП'!B116</f>
        <v> Профільований пакет дисциплін 08"Назва пакету"</v>
      </c>
      <c r="C116" s="456" t="str">
        <f>'План НП'!F116</f>
        <v>ПОМИЛКА</v>
      </c>
      <c r="D116" s="456" t="str">
        <f>'План НП'!G116</f>
        <v>ПОМИЛКА</v>
      </c>
      <c r="E116" s="457"/>
      <c r="F116" s="458"/>
      <c r="G116" s="458"/>
      <c r="H116" s="458"/>
      <c r="I116" s="458"/>
      <c r="J116" s="458"/>
      <c r="K116" s="458"/>
      <c r="L116" s="459"/>
      <c r="M116" s="460">
        <f>'План НП'!C116</f>
        <v>0</v>
      </c>
      <c r="N116" s="460">
        <f>'План НП'!D116</f>
        <v>0</v>
      </c>
      <c r="O116" s="454">
        <f>'План НП'!U116</f>
        <v>0</v>
      </c>
      <c r="P116" s="251" t="str">
        <f>'Основні дані'!$B$1</f>
        <v>ННІХТІ-М522.з</v>
      </c>
    </row>
    <row r="117" spans="1:16" s="151" customFormat="1" ht="15.75" hidden="1">
      <c r="A117" s="258" t="str">
        <f>'План НП'!A117</f>
        <v>ВП8.1</v>
      </c>
      <c r="B117" s="283">
        <f>'План НП'!B117</f>
        <v>0</v>
      </c>
      <c r="C117" s="288">
        <f>'План НП'!F117</f>
        <v>0</v>
      </c>
      <c r="D117" s="288">
        <f>'План НП'!G117</f>
        <v>0</v>
      </c>
      <c r="E117" s="259"/>
      <c r="F117" s="260"/>
      <c r="G117" s="260"/>
      <c r="H117" s="260"/>
      <c r="I117" s="260"/>
      <c r="J117" s="260"/>
      <c r="K117" s="260"/>
      <c r="L117" s="261"/>
      <c r="M117" s="286">
        <f>'План НП'!C117</f>
        <v>0</v>
      </c>
      <c r="N117" s="286">
        <f>'План НП'!D117</f>
        <v>0</v>
      </c>
      <c r="O117" s="262">
        <f>'План НП'!U117</f>
        <v>0</v>
      </c>
      <c r="P117" s="251" t="str">
        <f>'Основні дані'!$B$1</f>
        <v>ННІХТІ-М522.з</v>
      </c>
    </row>
    <row r="118" spans="1:16" s="151" customFormat="1" ht="15.75" hidden="1">
      <c r="A118" s="258" t="str">
        <f>'План НП'!A118</f>
        <v>ВП8.2</v>
      </c>
      <c r="B118" s="283">
        <f>'План НП'!B118</f>
        <v>0</v>
      </c>
      <c r="C118" s="288">
        <f>'План НП'!F118</f>
        <v>0</v>
      </c>
      <c r="D118" s="288">
        <f>'План НП'!G118</f>
        <v>0</v>
      </c>
      <c r="E118" s="259"/>
      <c r="F118" s="260"/>
      <c r="G118" s="260"/>
      <c r="H118" s="260"/>
      <c r="I118" s="260"/>
      <c r="J118" s="260"/>
      <c r="K118" s="260"/>
      <c r="L118" s="261"/>
      <c r="M118" s="286">
        <f>'План НП'!C118</f>
        <v>0</v>
      </c>
      <c r="N118" s="286">
        <f>'План НП'!D118</f>
        <v>0</v>
      </c>
      <c r="O118" s="262">
        <f>'План НП'!U118</f>
        <v>0</v>
      </c>
      <c r="P118" s="251" t="str">
        <f>'Основні дані'!$B$1</f>
        <v>ННІХТІ-М522.з</v>
      </c>
    </row>
    <row r="119" spans="1:16" s="151" customFormat="1" ht="15.75" hidden="1">
      <c r="A119" s="258" t="str">
        <f>'План НП'!A119</f>
        <v>ВП8.3</v>
      </c>
      <c r="B119" s="283">
        <f>'План НП'!B119</f>
        <v>0</v>
      </c>
      <c r="C119" s="288">
        <f>'План НП'!F119</f>
        <v>0</v>
      </c>
      <c r="D119" s="288">
        <f>'План НП'!G119</f>
        <v>0</v>
      </c>
      <c r="E119" s="259"/>
      <c r="F119" s="260"/>
      <c r="G119" s="260"/>
      <c r="H119" s="260"/>
      <c r="I119" s="260"/>
      <c r="J119" s="260"/>
      <c r="K119" s="260"/>
      <c r="L119" s="261"/>
      <c r="M119" s="286">
        <f>'План НП'!C119</f>
        <v>0</v>
      </c>
      <c r="N119" s="286">
        <f>'План НП'!D119</f>
        <v>0</v>
      </c>
      <c r="O119" s="262">
        <f>'План НП'!U119</f>
        <v>0</v>
      </c>
      <c r="P119" s="251" t="str">
        <f>'Основні дані'!$B$1</f>
        <v>ННІХТІ-М522.з</v>
      </c>
    </row>
    <row r="120" spans="1:16" s="151" customFormat="1" ht="15.75" hidden="1">
      <c r="A120" s="258" t="str">
        <f>'План НП'!A120</f>
        <v>ВП8.4</v>
      </c>
      <c r="B120" s="283">
        <f>'План НП'!B120</f>
        <v>0</v>
      </c>
      <c r="C120" s="288">
        <f>'План НП'!F120</f>
        <v>0</v>
      </c>
      <c r="D120" s="288">
        <f>'План НП'!G120</f>
        <v>0</v>
      </c>
      <c r="E120" s="259"/>
      <c r="F120" s="260"/>
      <c r="G120" s="260"/>
      <c r="H120" s="260"/>
      <c r="I120" s="260"/>
      <c r="J120" s="260"/>
      <c r="K120" s="260"/>
      <c r="L120" s="261"/>
      <c r="M120" s="286">
        <f>'План НП'!C120</f>
        <v>0</v>
      </c>
      <c r="N120" s="286">
        <f>'План НП'!D120</f>
        <v>0</v>
      </c>
      <c r="O120" s="262">
        <f>'План НП'!U120</f>
        <v>0</v>
      </c>
      <c r="P120" s="251" t="str">
        <f>'Основні дані'!$B$1</f>
        <v>ННІХТІ-М522.з</v>
      </c>
    </row>
    <row r="121" spans="1:16" s="151" customFormat="1" ht="15.75" hidden="1">
      <c r="A121" s="258" t="str">
        <f>'План НП'!A121</f>
        <v>ВП8.5</v>
      </c>
      <c r="B121" s="283">
        <f>'План НП'!B121</f>
        <v>0</v>
      </c>
      <c r="C121" s="288">
        <f>'План НП'!F121</f>
        <v>0</v>
      </c>
      <c r="D121" s="288">
        <f>'План НП'!G121</f>
        <v>0</v>
      </c>
      <c r="E121" s="259"/>
      <c r="F121" s="260"/>
      <c r="G121" s="260"/>
      <c r="H121" s="260"/>
      <c r="I121" s="260"/>
      <c r="J121" s="260"/>
      <c r="K121" s="260"/>
      <c r="L121" s="261"/>
      <c r="M121" s="286">
        <f>'План НП'!C121</f>
        <v>0</v>
      </c>
      <c r="N121" s="286">
        <f>'План НП'!D121</f>
        <v>0</v>
      </c>
      <c r="O121" s="262">
        <f>'План НП'!U121</f>
        <v>0</v>
      </c>
      <c r="P121" s="251" t="str">
        <f>'Основні дані'!$B$1</f>
        <v>ННІХТІ-М522.з</v>
      </c>
    </row>
    <row r="122" spans="1:16" s="151" customFormat="1" ht="15.75" hidden="1">
      <c r="A122" s="258" t="str">
        <f>'План НП'!A122</f>
        <v>ВП8.6</v>
      </c>
      <c r="B122" s="283">
        <f>'План НП'!B122</f>
        <v>0</v>
      </c>
      <c r="C122" s="288">
        <f>'План НП'!F122</f>
        <v>0</v>
      </c>
      <c r="D122" s="288">
        <f>'План НП'!G122</f>
        <v>0</v>
      </c>
      <c r="E122" s="259"/>
      <c r="F122" s="260"/>
      <c r="G122" s="260"/>
      <c r="H122" s="260"/>
      <c r="I122" s="260"/>
      <c r="J122" s="260"/>
      <c r="K122" s="260"/>
      <c r="L122" s="261"/>
      <c r="M122" s="286">
        <f>'План НП'!C122</f>
        <v>0</v>
      </c>
      <c r="N122" s="286">
        <f>'План НП'!D122</f>
        <v>0</v>
      </c>
      <c r="O122" s="262">
        <f>'План НП'!U122</f>
        <v>0</v>
      </c>
      <c r="P122" s="251" t="str">
        <f>'Основні дані'!$B$1</f>
        <v>ННІХТІ-М522.з</v>
      </c>
    </row>
    <row r="123" spans="1:16" s="151" customFormat="1" ht="15.75" hidden="1">
      <c r="A123" s="258" t="str">
        <f>'План НП'!A123</f>
        <v>ВП8.7</v>
      </c>
      <c r="B123" s="283">
        <f>'План НП'!B123</f>
        <v>0</v>
      </c>
      <c r="C123" s="288">
        <f>'План НП'!F123</f>
        <v>0</v>
      </c>
      <c r="D123" s="288">
        <f>'План НП'!G123</f>
        <v>0</v>
      </c>
      <c r="E123" s="259"/>
      <c r="F123" s="260"/>
      <c r="G123" s="260"/>
      <c r="H123" s="260"/>
      <c r="I123" s="260"/>
      <c r="J123" s="260"/>
      <c r="K123" s="260"/>
      <c r="L123" s="261"/>
      <c r="M123" s="286">
        <f>'План НП'!C123</f>
        <v>0</v>
      </c>
      <c r="N123" s="286">
        <f>'План НП'!D123</f>
        <v>0</v>
      </c>
      <c r="O123" s="262">
        <f>'План НП'!U123</f>
        <v>0</v>
      </c>
      <c r="P123" s="251" t="str">
        <f>'Основні дані'!$B$1</f>
        <v>ННІХТІ-М522.з</v>
      </c>
    </row>
    <row r="124" spans="1:16" s="151" customFormat="1" ht="15.75" hidden="1">
      <c r="A124" s="258" t="str">
        <f>'План НП'!A124</f>
        <v>ВП8.8</v>
      </c>
      <c r="B124" s="283">
        <f>'План НП'!B124</f>
        <v>0</v>
      </c>
      <c r="C124" s="288">
        <f>'План НП'!F124</f>
        <v>0</v>
      </c>
      <c r="D124" s="288">
        <f>'План НП'!G124</f>
        <v>0</v>
      </c>
      <c r="E124" s="259"/>
      <c r="F124" s="260"/>
      <c r="G124" s="260"/>
      <c r="H124" s="260"/>
      <c r="I124" s="260"/>
      <c r="J124" s="260"/>
      <c r="K124" s="260"/>
      <c r="L124" s="261"/>
      <c r="M124" s="286">
        <f>'План НП'!C124</f>
        <v>0</v>
      </c>
      <c r="N124" s="286">
        <f>'План НП'!D124</f>
        <v>0</v>
      </c>
      <c r="O124" s="262">
        <f>'План НП'!U124</f>
        <v>0</v>
      </c>
      <c r="P124" s="251" t="str">
        <f>'Основні дані'!$B$1</f>
        <v>ННІХТІ-М522.з</v>
      </c>
    </row>
    <row r="125" spans="1:16" s="151" customFormat="1" ht="15.75" hidden="1">
      <c r="A125" s="258" t="str">
        <f>'План НП'!A125</f>
        <v>ВП8.9</v>
      </c>
      <c r="B125" s="283">
        <f>'План НП'!B125</f>
        <v>0</v>
      </c>
      <c r="C125" s="288">
        <f>'План НП'!F125</f>
        <v>0</v>
      </c>
      <c r="D125" s="288">
        <f>'План НП'!G125</f>
        <v>0</v>
      </c>
      <c r="E125" s="259"/>
      <c r="F125" s="260"/>
      <c r="G125" s="260"/>
      <c r="H125" s="260"/>
      <c r="I125" s="260"/>
      <c r="J125" s="260"/>
      <c r="K125" s="260"/>
      <c r="L125" s="261"/>
      <c r="M125" s="286">
        <f>'План НП'!C125</f>
        <v>0</v>
      </c>
      <c r="N125" s="286">
        <f>'План НП'!D125</f>
        <v>0</v>
      </c>
      <c r="O125" s="262">
        <f>'План НП'!U125</f>
        <v>0</v>
      </c>
      <c r="P125" s="251" t="str">
        <f>'Основні дані'!$B$1</f>
        <v>ННІХТІ-М522.з</v>
      </c>
    </row>
    <row r="126" spans="1:16" s="151" customFormat="1" ht="15.75" hidden="1">
      <c r="A126" s="258" t="str">
        <f>'План НП'!A126</f>
        <v>ВП8.10</v>
      </c>
      <c r="B126" s="283">
        <f>'План НП'!B126</f>
        <v>0</v>
      </c>
      <c r="C126" s="288">
        <f>'План НП'!F126</f>
        <v>0</v>
      </c>
      <c r="D126" s="288">
        <f>'План НП'!G126</f>
        <v>0</v>
      </c>
      <c r="E126" s="259"/>
      <c r="F126" s="260"/>
      <c r="G126" s="260"/>
      <c r="H126" s="260"/>
      <c r="I126" s="260"/>
      <c r="J126" s="260"/>
      <c r="K126" s="260"/>
      <c r="L126" s="261"/>
      <c r="M126" s="286">
        <f>'План НП'!C126</f>
        <v>0</v>
      </c>
      <c r="N126" s="286">
        <f>'План НП'!D126</f>
        <v>0</v>
      </c>
      <c r="O126" s="262">
        <f>'План НП'!U126</f>
        <v>0</v>
      </c>
      <c r="P126" s="251" t="str">
        <f>'Основні дані'!$B$1</f>
        <v>ННІХТІ-М522.з</v>
      </c>
    </row>
    <row r="127" spans="1:16" s="151" customFormat="1" ht="15.75" hidden="1">
      <c r="A127" s="453" t="str">
        <f>'План НП'!A127</f>
        <v>2.1.9</v>
      </c>
      <c r="B127" s="455" t="str">
        <f>'План НП'!B127</f>
        <v> Профільований пакет дисциплін 09"Назва пакету"</v>
      </c>
      <c r="C127" s="456" t="str">
        <f>'План НП'!F127</f>
        <v>ОШИБКА</v>
      </c>
      <c r="D127" s="456" t="str">
        <f>'План НП'!G127</f>
        <v>ОШИБКА</v>
      </c>
      <c r="E127" s="457"/>
      <c r="F127" s="458"/>
      <c r="G127" s="458"/>
      <c r="H127" s="458"/>
      <c r="I127" s="458"/>
      <c r="J127" s="458"/>
      <c r="K127" s="458"/>
      <c r="L127" s="459"/>
      <c r="M127" s="460">
        <f>'План НП'!C127</f>
        <v>0</v>
      </c>
      <c r="N127" s="460">
        <f>'План НП'!D127</f>
        <v>0</v>
      </c>
      <c r="O127" s="454">
        <f>'План НП'!U127</f>
        <v>0</v>
      </c>
      <c r="P127" s="251" t="str">
        <f>'Основні дані'!$B$1</f>
        <v>ННІХТІ-М522.з</v>
      </c>
    </row>
    <row r="128" spans="1:16" s="151" customFormat="1" ht="15.75" hidden="1">
      <c r="A128" s="258" t="str">
        <f>'План НП'!A128</f>
        <v>ВП9.1</v>
      </c>
      <c r="B128" s="283">
        <f>'План НП'!B128</f>
        <v>0</v>
      </c>
      <c r="C128" s="288">
        <f>'План НП'!F128</f>
        <v>0</v>
      </c>
      <c r="D128" s="288">
        <f>'План НП'!G128</f>
        <v>0</v>
      </c>
      <c r="E128" s="259"/>
      <c r="F128" s="260"/>
      <c r="G128" s="260"/>
      <c r="H128" s="260"/>
      <c r="I128" s="260"/>
      <c r="J128" s="260"/>
      <c r="K128" s="260"/>
      <c r="L128" s="261"/>
      <c r="M128" s="286">
        <f>'План НП'!C128</f>
        <v>0</v>
      </c>
      <c r="N128" s="286">
        <f>'План НП'!D128</f>
        <v>0</v>
      </c>
      <c r="O128" s="262">
        <f>'План НП'!U128</f>
        <v>0</v>
      </c>
      <c r="P128" s="251" t="str">
        <f>'Основні дані'!$B$1</f>
        <v>ННІХТІ-М522.з</v>
      </c>
    </row>
    <row r="129" spans="1:16" s="151" customFormat="1" ht="15.75" hidden="1">
      <c r="A129" s="258" t="str">
        <f>'План НП'!A129</f>
        <v>ВП9.2</v>
      </c>
      <c r="B129" s="283">
        <f>'План НП'!B129</f>
        <v>0</v>
      </c>
      <c r="C129" s="288">
        <f>'План НП'!F129</f>
        <v>0</v>
      </c>
      <c r="D129" s="288">
        <f>'План НП'!G129</f>
        <v>0</v>
      </c>
      <c r="E129" s="259"/>
      <c r="F129" s="260"/>
      <c r="G129" s="260"/>
      <c r="H129" s="260"/>
      <c r="I129" s="260"/>
      <c r="J129" s="260"/>
      <c r="K129" s="260"/>
      <c r="L129" s="261"/>
      <c r="M129" s="286">
        <f>'План НП'!C129</f>
        <v>0</v>
      </c>
      <c r="N129" s="286">
        <f>'План НП'!D129</f>
        <v>0</v>
      </c>
      <c r="O129" s="262">
        <f>'План НП'!U129</f>
        <v>0</v>
      </c>
      <c r="P129" s="251" t="str">
        <f>'Основні дані'!$B$1</f>
        <v>ННІХТІ-М522.з</v>
      </c>
    </row>
    <row r="130" spans="1:16" s="151" customFormat="1" ht="15.75" hidden="1">
      <c r="A130" s="258" t="str">
        <f>'План НП'!A130</f>
        <v>ВП9.3</v>
      </c>
      <c r="B130" s="283">
        <f>'План НП'!B130</f>
        <v>0</v>
      </c>
      <c r="C130" s="288">
        <f>'План НП'!F130</f>
        <v>0</v>
      </c>
      <c r="D130" s="288">
        <f>'План НП'!G130</f>
        <v>0</v>
      </c>
      <c r="E130" s="259"/>
      <c r="F130" s="260"/>
      <c r="G130" s="260"/>
      <c r="H130" s="260"/>
      <c r="I130" s="260"/>
      <c r="J130" s="260"/>
      <c r="K130" s="260"/>
      <c r="L130" s="261"/>
      <c r="M130" s="286">
        <f>'План НП'!C130</f>
        <v>0</v>
      </c>
      <c r="N130" s="286">
        <f>'План НП'!D130</f>
        <v>0</v>
      </c>
      <c r="O130" s="262">
        <f>'План НП'!U130</f>
        <v>0</v>
      </c>
      <c r="P130" s="251" t="str">
        <f>'Основні дані'!$B$1</f>
        <v>ННІХТІ-М522.з</v>
      </c>
    </row>
    <row r="131" spans="1:16" s="151" customFormat="1" ht="15.75" hidden="1">
      <c r="A131" s="258" t="str">
        <f>'План НП'!A131</f>
        <v>ВП9.4</v>
      </c>
      <c r="B131" s="283">
        <f>'План НП'!B131</f>
        <v>0</v>
      </c>
      <c r="C131" s="288">
        <f>'План НП'!F131</f>
        <v>0</v>
      </c>
      <c r="D131" s="288">
        <f>'План НП'!G131</f>
        <v>0</v>
      </c>
      <c r="E131" s="259"/>
      <c r="F131" s="260"/>
      <c r="G131" s="260"/>
      <c r="H131" s="260"/>
      <c r="I131" s="260"/>
      <c r="J131" s="260"/>
      <c r="K131" s="260"/>
      <c r="L131" s="261"/>
      <c r="M131" s="286">
        <f>'План НП'!C131</f>
        <v>0</v>
      </c>
      <c r="N131" s="286">
        <f>'План НП'!D131</f>
        <v>0</v>
      </c>
      <c r="O131" s="262">
        <f>'План НП'!U131</f>
        <v>0</v>
      </c>
      <c r="P131" s="251" t="str">
        <f>'Основні дані'!$B$1</f>
        <v>ННІХТІ-М522.з</v>
      </c>
    </row>
    <row r="132" spans="1:16" s="151" customFormat="1" ht="15.75" hidden="1">
      <c r="A132" s="258" t="str">
        <f>'План НП'!A132</f>
        <v>ВП9.5</v>
      </c>
      <c r="B132" s="283">
        <f>'План НП'!B132</f>
        <v>0</v>
      </c>
      <c r="C132" s="288">
        <f>'План НП'!F132</f>
        <v>0</v>
      </c>
      <c r="D132" s="288">
        <f>'План НП'!G132</f>
        <v>0</v>
      </c>
      <c r="E132" s="259"/>
      <c r="F132" s="260"/>
      <c r="G132" s="260"/>
      <c r="H132" s="260"/>
      <c r="I132" s="260"/>
      <c r="J132" s="260"/>
      <c r="K132" s="260"/>
      <c r="L132" s="261"/>
      <c r="M132" s="286">
        <f>'План НП'!C132</f>
        <v>0</v>
      </c>
      <c r="N132" s="286">
        <f>'План НП'!D132</f>
        <v>0</v>
      </c>
      <c r="O132" s="262">
        <f>'План НП'!U132</f>
        <v>0</v>
      </c>
      <c r="P132" s="251" t="str">
        <f>'Основні дані'!$B$1</f>
        <v>ННІХТІ-М522.з</v>
      </c>
    </row>
    <row r="133" spans="1:16" s="151" customFormat="1" ht="15.75" hidden="1">
      <c r="A133" s="258" t="str">
        <f>'План НП'!A133</f>
        <v>ВП9.6</v>
      </c>
      <c r="B133" s="283">
        <f>'План НП'!B133</f>
        <v>0</v>
      </c>
      <c r="C133" s="288">
        <f>'План НП'!F133</f>
        <v>0</v>
      </c>
      <c r="D133" s="288">
        <f>'План НП'!G133</f>
        <v>0</v>
      </c>
      <c r="E133" s="259"/>
      <c r="F133" s="260"/>
      <c r="G133" s="260"/>
      <c r="H133" s="260"/>
      <c r="I133" s="260"/>
      <c r="J133" s="260"/>
      <c r="K133" s="260"/>
      <c r="L133" s="261"/>
      <c r="M133" s="286">
        <f>'План НП'!C133</f>
        <v>0</v>
      </c>
      <c r="N133" s="286">
        <f>'План НП'!D133</f>
        <v>0</v>
      </c>
      <c r="O133" s="262">
        <f>'План НП'!U133</f>
        <v>0</v>
      </c>
      <c r="P133" s="251" t="str">
        <f>'Основні дані'!$B$1</f>
        <v>ННІХТІ-М522.з</v>
      </c>
    </row>
    <row r="134" spans="1:16" s="151" customFormat="1" ht="15.75" hidden="1">
      <c r="A134" s="258" t="str">
        <f>'План НП'!A134</f>
        <v>ВП9.7</v>
      </c>
      <c r="B134" s="283">
        <f>'План НП'!B134</f>
        <v>0</v>
      </c>
      <c r="C134" s="288">
        <f>'План НП'!F134</f>
        <v>0</v>
      </c>
      <c r="D134" s="288">
        <f>'План НП'!G134</f>
        <v>0</v>
      </c>
      <c r="E134" s="259"/>
      <c r="F134" s="260"/>
      <c r="G134" s="260"/>
      <c r="H134" s="260"/>
      <c r="I134" s="260"/>
      <c r="J134" s="260"/>
      <c r="K134" s="260"/>
      <c r="L134" s="261"/>
      <c r="M134" s="286">
        <f>'План НП'!C134</f>
        <v>0</v>
      </c>
      <c r="N134" s="286">
        <f>'План НП'!D134</f>
        <v>0</v>
      </c>
      <c r="O134" s="262">
        <f>'План НП'!U134</f>
        <v>0</v>
      </c>
      <c r="P134" s="251" t="str">
        <f>'Основні дані'!$B$1</f>
        <v>ННІХТІ-М522.з</v>
      </c>
    </row>
    <row r="135" spans="1:16" s="151" customFormat="1" ht="15.75" hidden="1">
      <c r="A135" s="258" t="str">
        <f>'План НП'!A135</f>
        <v>ВП9.8</v>
      </c>
      <c r="B135" s="283">
        <f>'План НП'!B135</f>
        <v>0</v>
      </c>
      <c r="C135" s="288">
        <f>'План НП'!F135</f>
        <v>0</v>
      </c>
      <c r="D135" s="288">
        <f>'План НП'!G135</f>
        <v>0</v>
      </c>
      <c r="E135" s="259"/>
      <c r="F135" s="260"/>
      <c r="G135" s="260"/>
      <c r="H135" s="260"/>
      <c r="I135" s="260"/>
      <c r="J135" s="260"/>
      <c r="K135" s="260"/>
      <c r="L135" s="261"/>
      <c r="M135" s="286">
        <f>'План НП'!C135</f>
        <v>0</v>
      </c>
      <c r="N135" s="286">
        <f>'План НП'!D135</f>
        <v>0</v>
      </c>
      <c r="O135" s="262">
        <f>'План НП'!U135</f>
        <v>0</v>
      </c>
      <c r="P135" s="251" t="str">
        <f>'Основні дані'!$B$1</f>
        <v>ННІХТІ-М522.з</v>
      </c>
    </row>
    <row r="136" spans="1:16" s="151" customFormat="1" ht="15.75" hidden="1">
      <c r="A136" s="258" t="str">
        <f>'План НП'!A136</f>
        <v>ВП9.9</v>
      </c>
      <c r="B136" s="283">
        <f>'План НП'!B136</f>
        <v>0</v>
      </c>
      <c r="C136" s="288">
        <f>'План НП'!F136</f>
        <v>0</v>
      </c>
      <c r="D136" s="288">
        <f>'План НП'!G136</f>
        <v>0</v>
      </c>
      <c r="E136" s="259"/>
      <c r="F136" s="260"/>
      <c r="G136" s="260"/>
      <c r="H136" s="260"/>
      <c r="I136" s="260"/>
      <c r="J136" s="260"/>
      <c r="K136" s="260"/>
      <c r="L136" s="261"/>
      <c r="M136" s="286">
        <f>'План НП'!C136</f>
        <v>0</v>
      </c>
      <c r="N136" s="286">
        <f>'План НП'!D136</f>
        <v>0</v>
      </c>
      <c r="O136" s="262">
        <f>'План НП'!U136</f>
        <v>0</v>
      </c>
      <c r="P136" s="251" t="str">
        <f>'Основні дані'!$B$1</f>
        <v>ННІХТІ-М522.з</v>
      </c>
    </row>
    <row r="137" spans="1:16" s="151" customFormat="1" ht="15.75" hidden="1">
      <c r="A137" s="258" t="str">
        <f>'План НП'!A137</f>
        <v>ВП9.10</v>
      </c>
      <c r="B137" s="283">
        <f>'План НП'!B137</f>
        <v>0</v>
      </c>
      <c r="C137" s="288">
        <f>'План НП'!F137</f>
        <v>0</v>
      </c>
      <c r="D137" s="288">
        <f>'План НП'!G137</f>
        <v>0</v>
      </c>
      <c r="E137" s="259"/>
      <c r="F137" s="260"/>
      <c r="G137" s="260"/>
      <c r="H137" s="260"/>
      <c r="I137" s="260"/>
      <c r="J137" s="260"/>
      <c r="K137" s="260"/>
      <c r="L137" s="261"/>
      <c r="M137" s="286">
        <f>'План НП'!C137</f>
        <v>0</v>
      </c>
      <c r="N137" s="286">
        <f>'План НП'!D137</f>
        <v>0</v>
      </c>
      <c r="O137" s="262">
        <f>'План НП'!U137</f>
        <v>0</v>
      </c>
      <c r="P137" s="251" t="str">
        <f>'Основні дані'!$B$1</f>
        <v>ННІХТІ-М522.з</v>
      </c>
    </row>
    <row r="138" spans="1:16" s="151" customFormat="1" ht="15.75" hidden="1">
      <c r="A138" s="453" t="str">
        <f>'План НП'!A138</f>
        <v>2.1.10</v>
      </c>
      <c r="B138" s="455" t="str">
        <f>'План НП'!B138</f>
        <v> Профільований пакет дисциплін 10"Назва пакету"</v>
      </c>
      <c r="C138" s="456" t="str">
        <f>'План НП'!F138</f>
        <v>ПОМИЛКА</v>
      </c>
      <c r="D138" s="456" t="str">
        <f>'План НП'!G138</f>
        <v>ПОМИЛКА</v>
      </c>
      <c r="E138" s="457"/>
      <c r="F138" s="458"/>
      <c r="G138" s="458"/>
      <c r="H138" s="458"/>
      <c r="I138" s="458"/>
      <c r="J138" s="458"/>
      <c r="K138" s="458"/>
      <c r="L138" s="459"/>
      <c r="M138" s="460">
        <f>'План НП'!C138</f>
        <v>0</v>
      </c>
      <c r="N138" s="460">
        <f>'План НП'!D138</f>
        <v>0</v>
      </c>
      <c r="O138" s="454">
        <f>'План НП'!U138</f>
        <v>0</v>
      </c>
      <c r="P138" s="251" t="str">
        <f>'Основні дані'!$B$1</f>
        <v>ННІХТІ-М522.з</v>
      </c>
    </row>
    <row r="139" spans="1:16" s="151" customFormat="1" ht="15.75" hidden="1">
      <c r="A139" s="258" t="str">
        <f>'План НП'!A139</f>
        <v>ВП10.1</v>
      </c>
      <c r="B139" s="283">
        <f>'План НП'!B139</f>
        <v>0</v>
      </c>
      <c r="C139" s="288">
        <f>'План НП'!F139</f>
        <v>0</v>
      </c>
      <c r="D139" s="288">
        <f>'План НП'!G139</f>
        <v>0</v>
      </c>
      <c r="E139" s="259"/>
      <c r="F139" s="260"/>
      <c r="G139" s="260"/>
      <c r="H139" s="260"/>
      <c r="I139" s="260"/>
      <c r="J139" s="260"/>
      <c r="K139" s="260"/>
      <c r="L139" s="261"/>
      <c r="M139" s="286">
        <f>'План НП'!C139</f>
        <v>0</v>
      </c>
      <c r="N139" s="286">
        <f>'План НП'!D139</f>
        <v>0</v>
      </c>
      <c r="O139" s="262">
        <f>'План НП'!U139</f>
        <v>0</v>
      </c>
      <c r="P139" s="251" t="str">
        <f>'Основні дані'!$B$1</f>
        <v>ННІХТІ-М522.з</v>
      </c>
    </row>
    <row r="140" spans="1:16" s="151" customFormat="1" ht="15.75" hidden="1">
      <c r="A140" s="258" t="str">
        <f>'План НП'!A140</f>
        <v>ВП10.2</v>
      </c>
      <c r="B140" s="283">
        <f>'План НП'!B140</f>
        <v>0</v>
      </c>
      <c r="C140" s="288">
        <f>'План НП'!F140</f>
        <v>0</v>
      </c>
      <c r="D140" s="288">
        <f>'План НП'!G140</f>
        <v>0</v>
      </c>
      <c r="E140" s="259"/>
      <c r="F140" s="260"/>
      <c r="G140" s="260"/>
      <c r="H140" s="260"/>
      <c r="I140" s="260"/>
      <c r="J140" s="260"/>
      <c r="K140" s="260"/>
      <c r="L140" s="261"/>
      <c r="M140" s="286">
        <f>'План НП'!C140</f>
        <v>0</v>
      </c>
      <c r="N140" s="286">
        <f>'План НП'!D140</f>
        <v>0</v>
      </c>
      <c r="O140" s="262">
        <f>'План НП'!U140</f>
        <v>0</v>
      </c>
      <c r="P140" s="251" t="str">
        <f>'Основні дані'!$B$1</f>
        <v>ННІХТІ-М522.з</v>
      </c>
    </row>
    <row r="141" spans="1:16" s="151" customFormat="1" ht="15.75" hidden="1">
      <c r="A141" s="258" t="str">
        <f>'План НП'!A141</f>
        <v>ВП10.3</v>
      </c>
      <c r="B141" s="283">
        <f>'План НП'!B141</f>
        <v>0</v>
      </c>
      <c r="C141" s="288">
        <f>'План НП'!F141</f>
        <v>0</v>
      </c>
      <c r="D141" s="288">
        <f>'План НП'!G141</f>
        <v>0</v>
      </c>
      <c r="E141" s="259"/>
      <c r="F141" s="260"/>
      <c r="G141" s="260"/>
      <c r="H141" s="260"/>
      <c r="I141" s="260"/>
      <c r="J141" s="260"/>
      <c r="K141" s="260"/>
      <c r="L141" s="261"/>
      <c r="M141" s="286">
        <f>'План НП'!C141</f>
        <v>0</v>
      </c>
      <c r="N141" s="286">
        <f>'План НП'!D141</f>
        <v>0</v>
      </c>
      <c r="O141" s="262">
        <f>'План НП'!U141</f>
        <v>0</v>
      </c>
      <c r="P141" s="251" t="str">
        <f>'Основні дані'!$B$1</f>
        <v>ННІХТІ-М522.з</v>
      </c>
    </row>
    <row r="142" spans="1:16" s="151" customFormat="1" ht="15.75" hidden="1">
      <c r="A142" s="258" t="str">
        <f>'План НП'!A142</f>
        <v>ВП10.4</v>
      </c>
      <c r="B142" s="283">
        <f>'План НП'!B142</f>
        <v>0</v>
      </c>
      <c r="C142" s="288">
        <f>'План НП'!F142</f>
        <v>0</v>
      </c>
      <c r="D142" s="288">
        <f>'План НП'!G142</f>
        <v>0</v>
      </c>
      <c r="E142" s="259"/>
      <c r="F142" s="260"/>
      <c r="G142" s="260"/>
      <c r="H142" s="260"/>
      <c r="I142" s="260"/>
      <c r="J142" s="260"/>
      <c r="K142" s="260"/>
      <c r="L142" s="261"/>
      <c r="M142" s="286">
        <f>'План НП'!C142</f>
        <v>0</v>
      </c>
      <c r="N142" s="286">
        <f>'План НП'!D142</f>
        <v>0</v>
      </c>
      <c r="O142" s="262">
        <f>'План НП'!U142</f>
        <v>0</v>
      </c>
      <c r="P142" s="251" t="str">
        <f>'Основні дані'!$B$1</f>
        <v>ННІХТІ-М522.з</v>
      </c>
    </row>
    <row r="143" spans="1:16" s="151" customFormat="1" ht="15.75" hidden="1">
      <c r="A143" s="258" t="str">
        <f>'План НП'!A143</f>
        <v>ВП10.5</v>
      </c>
      <c r="B143" s="283">
        <f>'План НП'!B143</f>
        <v>0</v>
      </c>
      <c r="C143" s="288">
        <f>'План НП'!F143</f>
        <v>0</v>
      </c>
      <c r="D143" s="288">
        <f>'План НП'!G143</f>
        <v>0</v>
      </c>
      <c r="E143" s="259"/>
      <c r="F143" s="260"/>
      <c r="G143" s="260"/>
      <c r="H143" s="260"/>
      <c r="I143" s="260"/>
      <c r="J143" s="260"/>
      <c r="K143" s="260"/>
      <c r="L143" s="261"/>
      <c r="M143" s="286">
        <f>'План НП'!C143</f>
        <v>0</v>
      </c>
      <c r="N143" s="286">
        <f>'План НП'!D143</f>
        <v>0</v>
      </c>
      <c r="O143" s="262">
        <f>'План НП'!U143</f>
        <v>0</v>
      </c>
      <c r="P143" s="251" t="str">
        <f>'Основні дані'!$B$1</f>
        <v>ННІХТІ-М522.з</v>
      </c>
    </row>
    <row r="144" spans="1:16" s="151" customFormat="1" ht="15.75" hidden="1">
      <c r="A144" s="258" t="str">
        <f>'План НП'!A144</f>
        <v>ВП10.6</v>
      </c>
      <c r="B144" s="283">
        <f>'План НП'!B144</f>
        <v>0</v>
      </c>
      <c r="C144" s="288">
        <f>'План НП'!F144</f>
        <v>0</v>
      </c>
      <c r="D144" s="288">
        <f>'План НП'!G144</f>
        <v>0</v>
      </c>
      <c r="E144" s="259"/>
      <c r="F144" s="260"/>
      <c r="G144" s="260"/>
      <c r="H144" s="260"/>
      <c r="I144" s="260"/>
      <c r="J144" s="260"/>
      <c r="K144" s="260"/>
      <c r="L144" s="261"/>
      <c r="M144" s="286">
        <f>'План НП'!C144</f>
        <v>0</v>
      </c>
      <c r="N144" s="286">
        <f>'План НП'!D144</f>
        <v>0</v>
      </c>
      <c r="O144" s="262">
        <f>'План НП'!U144</f>
        <v>0</v>
      </c>
      <c r="P144" s="251" t="str">
        <f>'Основні дані'!$B$1</f>
        <v>ННІХТІ-М522.з</v>
      </c>
    </row>
    <row r="145" spans="1:16" s="151" customFormat="1" ht="15.75" hidden="1">
      <c r="A145" s="258" t="str">
        <f>'План НП'!A145</f>
        <v>ВП10.7</v>
      </c>
      <c r="B145" s="283">
        <f>'План НП'!B145</f>
        <v>0</v>
      </c>
      <c r="C145" s="288">
        <f>'План НП'!F145</f>
        <v>0</v>
      </c>
      <c r="D145" s="288">
        <f>'План НП'!G145</f>
        <v>0</v>
      </c>
      <c r="E145" s="259"/>
      <c r="F145" s="260"/>
      <c r="G145" s="260"/>
      <c r="H145" s="260"/>
      <c r="I145" s="260"/>
      <c r="J145" s="260"/>
      <c r="K145" s="260"/>
      <c r="L145" s="261"/>
      <c r="M145" s="286">
        <f>'План НП'!C145</f>
        <v>0</v>
      </c>
      <c r="N145" s="286">
        <f>'План НП'!D145</f>
        <v>0</v>
      </c>
      <c r="O145" s="262">
        <f>'План НП'!U145</f>
        <v>0</v>
      </c>
      <c r="P145" s="251" t="str">
        <f>'Основні дані'!$B$1</f>
        <v>ННІХТІ-М522.з</v>
      </c>
    </row>
    <row r="146" spans="1:16" s="151" customFormat="1" ht="15.75" hidden="1">
      <c r="A146" s="258" t="str">
        <f>'План НП'!A146</f>
        <v>ВП10.8</v>
      </c>
      <c r="B146" s="283">
        <f>'План НП'!B146</f>
        <v>0</v>
      </c>
      <c r="C146" s="288">
        <f>'План НП'!F146</f>
        <v>0</v>
      </c>
      <c r="D146" s="288">
        <f>'План НП'!G146</f>
        <v>0</v>
      </c>
      <c r="E146" s="259"/>
      <c r="F146" s="260"/>
      <c r="G146" s="260"/>
      <c r="H146" s="260"/>
      <c r="I146" s="260"/>
      <c r="J146" s="260"/>
      <c r="K146" s="260"/>
      <c r="L146" s="261"/>
      <c r="M146" s="286">
        <f>'План НП'!C146</f>
        <v>0</v>
      </c>
      <c r="N146" s="286">
        <f>'План НП'!D146</f>
        <v>0</v>
      </c>
      <c r="O146" s="262">
        <f>'План НП'!U146</f>
        <v>0</v>
      </c>
      <c r="P146" s="251" t="str">
        <f>'Основні дані'!$B$1</f>
        <v>ННІХТІ-М522.з</v>
      </c>
    </row>
    <row r="147" spans="1:16" s="151" customFormat="1" ht="15.75" hidden="1">
      <c r="A147" s="258" t="str">
        <f>'План НП'!A147</f>
        <v>ВП10.9</v>
      </c>
      <c r="B147" s="283">
        <f>'План НП'!B147</f>
        <v>0</v>
      </c>
      <c r="C147" s="288">
        <f>'План НП'!F147</f>
        <v>0</v>
      </c>
      <c r="D147" s="288">
        <f>'План НП'!G147</f>
        <v>0</v>
      </c>
      <c r="E147" s="259"/>
      <c r="F147" s="260"/>
      <c r="G147" s="260"/>
      <c r="H147" s="260"/>
      <c r="I147" s="260"/>
      <c r="J147" s="260"/>
      <c r="K147" s="260"/>
      <c r="L147" s="261"/>
      <c r="M147" s="286">
        <f>'План НП'!C147</f>
        <v>0</v>
      </c>
      <c r="N147" s="286">
        <f>'План НП'!D147</f>
        <v>0</v>
      </c>
      <c r="O147" s="262">
        <f>'План НП'!U147</f>
        <v>0</v>
      </c>
      <c r="P147" s="251" t="str">
        <f>'Основні дані'!$B$1</f>
        <v>ННІХТІ-М522.з</v>
      </c>
    </row>
    <row r="148" spans="1:16" s="151" customFormat="1" ht="15.75" hidden="1">
      <c r="A148" s="258" t="str">
        <f>'План НП'!A148</f>
        <v>ВП10.10</v>
      </c>
      <c r="B148" s="283">
        <f>'План НП'!B148</f>
        <v>0</v>
      </c>
      <c r="C148" s="288">
        <f>'План НП'!F148</f>
        <v>0</v>
      </c>
      <c r="D148" s="288">
        <f>'План НП'!G148</f>
        <v>0</v>
      </c>
      <c r="E148" s="259"/>
      <c r="F148" s="260"/>
      <c r="G148" s="260"/>
      <c r="H148" s="260"/>
      <c r="I148" s="260"/>
      <c r="J148" s="260"/>
      <c r="K148" s="260"/>
      <c r="L148" s="261"/>
      <c r="M148" s="286">
        <f>'План НП'!C148</f>
        <v>0</v>
      </c>
      <c r="N148" s="286">
        <f>'План НП'!D148</f>
        <v>0</v>
      </c>
      <c r="O148" s="262">
        <f>'План НП'!U148</f>
        <v>0</v>
      </c>
      <c r="P148" s="251" t="str">
        <f>'Основні дані'!$B$1</f>
        <v>ННІХТІ-М522.з</v>
      </c>
    </row>
    <row r="149" spans="1:16" s="151" customFormat="1" ht="15.75" hidden="1">
      <c r="A149" s="453" t="str">
        <f>'План НП'!A149</f>
        <v>2.1.11</v>
      </c>
      <c r="B149" s="455" t="str">
        <f>'План НП'!B149</f>
        <v> Профільований пакет дисциплін 11"Назва пакету"</v>
      </c>
      <c r="C149" s="456" t="str">
        <f>'План НП'!F149</f>
        <v>ПОМИЛКА</v>
      </c>
      <c r="D149" s="456" t="str">
        <f>'План НП'!G149</f>
        <v>ПОМИЛКА</v>
      </c>
      <c r="E149" s="457"/>
      <c r="F149" s="458"/>
      <c r="G149" s="458"/>
      <c r="H149" s="458"/>
      <c r="I149" s="458"/>
      <c r="J149" s="458"/>
      <c r="K149" s="458"/>
      <c r="L149" s="459"/>
      <c r="M149" s="460">
        <f>'План НП'!C149</f>
        <v>0</v>
      </c>
      <c r="N149" s="460">
        <f>'План НП'!D149</f>
        <v>0</v>
      </c>
      <c r="O149" s="454">
        <f>'План НП'!U149</f>
        <v>0</v>
      </c>
      <c r="P149" s="251" t="str">
        <f>'Основні дані'!$B$1</f>
        <v>ННІХТІ-М522.з</v>
      </c>
    </row>
    <row r="150" spans="1:16" s="151" customFormat="1" ht="15.75" hidden="1">
      <c r="A150" s="258" t="str">
        <f>'План НП'!A150</f>
        <v>ВП11.1</v>
      </c>
      <c r="B150" s="283">
        <f>'План НП'!B150</f>
        <v>0</v>
      </c>
      <c r="C150" s="288">
        <f>'План НП'!F150</f>
        <v>0</v>
      </c>
      <c r="D150" s="288">
        <f>'План НП'!G150</f>
        <v>0</v>
      </c>
      <c r="E150" s="259"/>
      <c r="F150" s="260"/>
      <c r="G150" s="260"/>
      <c r="H150" s="260"/>
      <c r="I150" s="260"/>
      <c r="J150" s="260"/>
      <c r="K150" s="260"/>
      <c r="L150" s="261"/>
      <c r="M150" s="286">
        <f>'План НП'!C150</f>
        <v>0</v>
      </c>
      <c r="N150" s="286">
        <f>'План НП'!D150</f>
        <v>0</v>
      </c>
      <c r="O150" s="262">
        <f>'План НП'!U150</f>
        <v>0</v>
      </c>
      <c r="P150" s="251" t="str">
        <f>'Основні дані'!$B$1</f>
        <v>ННІХТІ-М522.з</v>
      </c>
    </row>
    <row r="151" spans="1:16" s="151" customFormat="1" ht="15.75" hidden="1">
      <c r="A151" s="258" t="str">
        <f>'План НП'!A151</f>
        <v>ВП11.2</v>
      </c>
      <c r="B151" s="283">
        <f>'План НП'!B151</f>
        <v>0</v>
      </c>
      <c r="C151" s="288">
        <f>'План НП'!F151</f>
        <v>0</v>
      </c>
      <c r="D151" s="288">
        <f>'План НП'!G151</f>
        <v>0</v>
      </c>
      <c r="E151" s="259"/>
      <c r="F151" s="260"/>
      <c r="G151" s="260"/>
      <c r="H151" s="260"/>
      <c r="I151" s="260"/>
      <c r="J151" s="260"/>
      <c r="K151" s="260"/>
      <c r="L151" s="261"/>
      <c r="M151" s="286">
        <f>'План НП'!C151</f>
        <v>0</v>
      </c>
      <c r="N151" s="286">
        <f>'План НП'!D151</f>
        <v>0</v>
      </c>
      <c r="O151" s="262">
        <f>'План НП'!U151</f>
        <v>0</v>
      </c>
      <c r="P151" s="251" t="str">
        <f>'Основні дані'!$B$1</f>
        <v>ННІХТІ-М522.з</v>
      </c>
    </row>
    <row r="152" spans="1:16" s="151" customFormat="1" ht="15.75" hidden="1">
      <c r="A152" s="258" t="str">
        <f>'План НП'!A152</f>
        <v>ВП11.3</v>
      </c>
      <c r="B152" s="283">
        <f>'План НП'!B152</f>
        <v>0</v>
      </c>
      <c r="C152" s="288">
        <f>'План НП'!F152</f>
        <v>0</v>
      </c>
      <c r="D152" s="288">
        <f>'План НП'!G152</f>
        <v>0</v>
      </c>
      <c r="E152" s="259"/>
      <c r="F152" s="260"/>
      <c r="G152" s="260"/>
      <c r="H152" s="260"/>
      <c r="I152" s="260"/>
      <c r="J152" s="260"/>
      <c r="K152" s="260"/>
      <c r="L152" s="261"/>
      <c r="M152" s="286">
        <f>'План НП'!C152</f>
        <v>0</v>
      </c>
      <c r="N152" s="286">
        <f>'План НП'!D152</f>
        <v>0</v>
      </c>
      <c r="O152" s="262">
        <f>'План НП'!U152</f>
        <v>0</v>
      </c>
      <c r="P152" s="251" t="str">
        <f>'Основні дані'!$B$1</f>
        <v>ННІХТІ-М522.з</v>
      </c>
    </row>
    <row r="153" spans="1:16" s="151" customFormat="1" ht="15.75" hidden="1">
      <c r="A153" s="258" t="str">
        <f>'План НП'!A153</f>
        <v>ВП11.4</v>
      </c>
      <c r="B153" s="283">
        <f>'План НП'!B153</f>
        <v>0</v>
      </c>
      <c r="C153" s="288">
        <f>'План НП'!F153</f>
        <v>0</v>
      </c>
      <c r="D153" s="288">
        <f>'План НП'!G153</f>
        <v>0</v>
      </c>
      <c r="E153" s="259"/>
      <c r="F153" s="260"/>
      <c r="G153" s="260"/>
      <c r="H153" s="260"/>
      <c r="I153" s="260"/>
      <c r="J153" s="260"/>
      <c r="K153" s="260"/>
      <c r="L153" s="261"/>
      <c r="M153" s="286">
        <f>'План НП'!C153</f>
        <v>0</v>
      </c>
      <c r="N153" s="286">
        <f>'План НП'!D153</f>
        <v>0</v>
      </c>
      <c r="O153" s="262">
        <f>'План НП'!U153</f>
        <v>0</v>
      </c>
      <c r="P153" s="251" t="str">
        <f>'Основні дані'!$B$1</f>
        <v>ННІХТІ-М522.з</v>
      </c>
    </row>
    <row r="154" spans="1:16" s="151" customFormat="1" ht="15.75" hidden="1">
      <c r="A154" s="258" t="str">
        <f>'План НП'!A154</f>
        <v>ВП11.5</v>
      </c>
      <c r="B154" s="283">
        <f>'План НП'!B154</f>
        <v>0</v>
      </c>
      <c r="C154" s="288">
        <f>'План НП'!F154</f>
        <v>0</v>
      </c>
      <c r="D154" s="288">
        <f>'План НП'!G154</f>
        <v>0</v>
      </c>
      <c r="E154" s="259"/>
      <c r="F154" s="260"/>
      <c r="G154" s="260"/>
      <c r="H154" s="260"/>
      <c r="I154" s="260"/>
      <c r="J154" s="260"/>
      <c r="K154" s="260"/>
      <c r="L154" s="261"/>
      <c r="M154" s="286">
        <f>'План НП'!C154</f>
        <v>0</v>
      </c>
      <c r="N154" s="286">
        <f>'План НП'!D154</f>
        <v>0</v>
      </c>
      <c r="O154" s="262">
        <f>'План НП'!U154</f>
        <v>0</v>
      </c>
      <c r="P154" s="251" t="str">
        <f>'Основні дані'!$B$1</f>
        <v>ННІХТІ-М522.з</v>
      </c>
    </row>
    <row r="155" spans="1:16" s="151" customFormat="1" ht="15.75" hidden="1">
      <c r="A155" s="258" t="str">
        <f>'План НП'!A155</f>
        <v>ВП11.6</v>
      </c>
      <c r="B155" s="283">
        <f>'План НП'!B155</f>
        <v>0</v>
      </c>
      <c r="C155" s="288">
        <f>'План НП'!F155</f>
        <v>0</v>
      </c>
      <c r="D155" s="288">
        <f>'План НП'!G155</f>
        <v>0</v>
      </c>
      <c r="E155" s="259"/>
      <c r="F155" s="260"/>
      <c r="G155" s="260"/>
      <c r="H155" s="260"/>
      <c r="I155" s="260"/>
      <c r="J155" s="260"/>
      <c r="K155" s="260"/>
      <c r="L155" s="261"/>
      <c r="M155" s="286">
        <f>'План НП'!C155</f>
        <v>0</v>
      </c>
      <c r="N155" s="286">
        <f>'План НП'!D155</f>
        <v>0</v>
      </c>
      <c r="O155" s="262">
        <f>'План НП'!U155</f>
        <v>0</v>
      </c>
      <c r="P155" s="251" t="str">
        <f>'Основні дані'!$B$1</f>
        <v>ННІХТІ-М522.з</v>
      </c>
    </row>
    <row r="156" spans="1:16" s="151" customFormat="1" ht="15.75" hidden="1">
      <c r="A156" s="258" t="str">
        <f>'План НП'!A156</f>
        <v>ВП11.7</v>
      </c>
      <c r="B156" s="283">
        <f>'План НП'!B156</f>
        <v>0</v>
      </c>
      <c r="C156" s="288">
        <f>'План НП'!F156</f>
        <v>0</v>
      </c>
      <c r="D156" s="288">
        <f>'План НП'!G156</f>
        <v>0</v>
      </c>
      <c r="E156" s="259"/>
      <c r="F156" s="260"/>
      <c r="G156" s="260"/>
      <c r="H156" s="260"/>
      <c r="I156" s="260"/>
      <c r="J156" s="260"/>
      <c r="K156" s="260"/>
      <c r="L156" s="261"/>
      <c r="M156" s="286">
        <f>'План НП'!C156</f>
        <v>0</v>
      </c>
      <c r="N156" s="286">
        <f>'План НП'!D156</f>
        <v>0</v>
      </c>
      <c r="O156" s="262">
        <f>'План НП'!U156</f>
        <v>0</v>
      </c>
      <c r="P156" s="251" t="str">
        <f>'Основні дані'!$B$1</f>
        <v>ННІХТІ-М522.з</v>
      </c>
    </row>
    <row r="157" spans="1:16" s="151" customFormat="1" ht="15.75" hidden="1">
      <c r="A157" s="258" t="str">
        <f>'План НП'!A157</f>
        <v>ВП11.8</v>
      </c>
      <c r="B157" s="283">
        <f>'План НП'!B157</f>
        <v>0</v>
      </c>
      <c r="C157" s="288">
        <f>'План НП'!F157</f>
        <v>0</v>
      </c>
      <c r="D157" s="288">
        <f>'План НП'!G157</f>
        <v>0</v>
      </c>
      <c r="E157" s="259"/>
      <c r="F157" s="260"/>
      <c r="G157" s="260"/>
      <c r="H157" s="260"/>
      <c r="I157" s="260"/>
      <c r="J157" s="260"/>
      <c r="K157" s="260"/>
      <c r="L157" s="261"/>
      <c r="M157" s="286">
        <f>'План НП'!C157</f>
        <v>0</v>
      </c>
      <c r="N157" s="286">
        <f>'План НП'!D157</f>
        <v>0</v>
      </c>
      <c r="O157" s="262">
        <f>'План НП'!U157</f>
        <v>0</v>
      </c>
      <c r="P157" s="251" t="str">
        <f>'Основні дані'!$B$1</f>
        <v>ННІХТІ-М522.з</v>
      </c>
    </row>
    <row r="158" spans="1:16" s="151" customFormat="1" ht="15.75" hidden="1">
      <c r="A158" s="258" t="str">
        <f>'План НП'!A158</f>
        <v>ВП11.9</v>
      </c>
      <c r="B158" s="283">
        <f>'План НП'!B158</f>
        <v>0</v>
      </c>
      <c r="C158" s="288">
        <f>'План НП'!F158</f>
        <v>0</v>
      </c>
      <c r="D158" s="288">
        <f>'План НП'!G158</f>
        <v>0</v>
      </c>
      <c r="E158" s="259"/>
      <c r="F158" s="260"/>
      <c r="G158" s="260"/>
      <c r="H158" s="260"/>
      <c r="I158" s="260"/>
      <c r="J158" s="260"/>
      <c r="K158" s="260"/>
      <c r="L158" s="261"/>
      <c r="M158" s="286">
        <f>'План НП'!C158</f>
        <v>0</v>
      </c>
      <c r="N158" s="286">
        <f>'План НП'!D158</f>
        <v>0</v>
      </c>
      <c r="O158" s="262">
        <f>'План НП'!U158</f>
        <v>0</v>
      </c>
      <c r="P158" s="251" t="str">
        <f>'Основні дані'!$B$1</f>
        <v>ННІХТІ-М522.з</v>
      </c>
    </row>
    <row r="159" spans="1:16" s="151" customFormat="1" ht="15.75" hidden="1">
      <c r="A159" s="258" t="str">
        <f>'План НП'!A159</f>
        <v>ВП11.10</v>
      </c>
      <c r="B159" s="283">
        <f>'План НП'!B159</f>
        <v>0</v>
      </c>
      <c r="C159" s="288">
        <f>'План НП'!F159</f>
        <v>0</v>
      </c>
      <c r="D159" s="288">
        <f>'План НП'!G159</f>
        <v>0</v>
      </c>
      <c r="E159" s="259"/>
      <c r="F159" s="260"/>
      <c r="G159" s="260"/>
      <c r="H159" s="260"/>
      <c r="I159" s="260"/>
      <c r="J159" s="260"/>
      <c r="K159" s="260"/>
      <c r="L159" s="261"/>
      <c r="M159" s="286">
        <f>'План НП'!C159</f>
        <v>0</v>
      </c>
      <c r="N159" s="286">
        <f>'План НП'!D159</f>
        <v>0</v>
      </c>
      <c r="O159" s="262">
        <f>'План НП'!U159</f>
        <v>0</v>
      </c>
      <c r="P159" s="251" t="str">
        <f>'Основні дані'!$B$1</f>
        <v>ННІХТІ-М522.з</v>
      </c>
    </row>
    <row r="160" spans="1:16" s="151" customFormat="1" ht="15.75" hidden="1">
      <c r="A160" s="453" t="str">
        <f>'План НП'!A160</f>
        <v>2.1.12</v>
      </c>
      <c r="B160" s="455" t="str">
        <f>'План НП'!B160</f>
        <v> Профільований пакет дисциплін 12"Назва пакету"</v>
      </c>
      <c r="C160" s="456" t="str">
        <f>'План НП'!F160</f>
        <v>ПОМИЛКА</v>
      </c>
      <c r="D160" s="456" t="str">
        <f>'План НП'!G160</f>
        <v>ПОМИЛКА</v>
      </c>
      <c r="E160" s="457"/>
      <c r="F160" s="458"/>
      <c r="G160" s="458"/>
      <c r="H160" s="458"/>
      <c r="I160" s="458"/>
      <c r="J160" s="458"/>
      <c r="K160" s="458"/>
      <c r="L160" s="459"/>
      <c r="M160" s="460">
        <f>'План НП'!C160</f>
        <v>0</v>
      </c>
      <c r="N160" s="460">
        <f>'План НП'!D160</f>
        <v>0</v>
      </c>
      <c r="O160" s="454">
        <f>'План НП'!U160</f>
        <v>0</v>
      </c>
      <c r="P160" s="251" t="str">
        <f>'Основні дані'!$B$1</f>
        <v>ННІХТІ-М522.з</v>
      </c>
    </row>
    <row r="161" spans="1:16" s="151" customFormat="1" ht="15.75" hidden="1">
      <c r="A161" s="258" t="str">
        <f>'План НП'!A161</f>
        <v>ВП12.1</v>
      </c>
      <c r="B161" s="283">
        <f>'План НП'!B161</f>
        <v>0</v>
      </c>
      <c r="C161" s="288">
        <f>'План НП'!F161</f>
        <v>0</v>
      </c>
      <c r="D161" s="288">
        <f>'План НП'!G161</f>
        <v>0</v>
      </c>
      <c r="E161" s="259"/>
      <c r="F161" s="260"/>
      <c r="G161" s="260"/>
      <c r="H161" s="260"/>
      <c r="I161" s="260"/>
      <c r="J161" s="260"/>
      <c r="K161" s="260"/>
      <c r="L161" s="261"/>
      <c r="M161" s="286">
        <f>'План НП'!C161</f>
        <v>0</v>
      </c>
      <c r="N161" s="286">
        <f>'План НП'!D161</f>
        <v>0</v>
      </c>
      <c r="O161" s="262">
        <f>'План НП'!U161</f>
        <v>0</v>
      </c>
      <c r="P161" s="251" t="str">
        <f>'Основні дані'!$B$1</f>
        <v>ННІХТІ-М522.з</v>
      </c>
    </row>
    <row r="162" spans="1:16" s="151" customFormat="1" ht="15.75" hidden="1">
      <c r="A162" s="258" t="str">
        <f>'План НП'!A162</f>
        <v>ВП12.2</v>
      </c>
      <c r="B162" s="283">
        <f>'План НП'!B162</f>
        <v>0</v>
      </c>
      <c r="C162" s="288">
        <f>'План НП'!F162</f>
        <v>0</v>
      </c>
      <c r="D162" s="288">
        <f>'План НП'!G162</f>
        <v>0</v>
      </c>
      <c r="E162" s="259"/>
      <c r="F162" s="260"/>
      <c r="G162" s="260"/>
      <c r="H162" s="260"/>
      <c r="I162" s="260"/>
      <c r="J162" s="260"/>
      <c r="K162" s="260"/>
      <c r="L162" s="261"/>
      <c r="M162" s="286">
        <f>'План НП'!C162</f>
        <v>0</v>
      </c>
      <c r="N162" s="286">
        <f>'План НП'!D162</f>
        <v>0</v>
      </c>
      <c r="O162" s="262">
        <f>'План НП'!U162</f>
        <v>0</v>
      </c>
      <c r="P162" s="251" t="str">
        <f>'Основні дані'!$B$1</f>
        <v>ННІХТІ-М522.з</v>
      </c>
    </row>
    <row r="163" spans="1:16" s="151" customFormat="1" ht="15.75" hidden="1">
      <c r="A163" s="258" t="str">
        <f>'План НП'!A163</f>
        <v>ВП12.3</v>
      </c>
      <c r="B163" s="283">
        <f>'План НП'!B163</f>
        <v>0</v>
      </c>
      <c r="C163" s="288">
        <f>'План НП'!F163</f>
        <v>0</v>
      </c>
      <c r="D163" s="288">
        <f>'План НП'!G163</f>
        <v>0</v>
      </c>
      <c r="E163" s="259"/>
      <c r="F163" s="260"/>
      <c r="G163" s="260"/>
      <c r="H163" s="260"/>
      <c r="I163" s="260"/>
      <c r="J163" s="260"/>
      <c r="K163" s="260"/>
      <c r="L163" s="261"/>
      <c r="M163" s="286">
        <f>'План НП'!C163</f>
        <v>0</v>
      </c>
      <c r="N163" s="286">
        <f>'План НП'!D163</f>
        <v>0</v>
      </c>
      <c r="O163" s="262">
        <f>'План НП'!U163</f>
        <v>0</v>
      </c>
      <c r="P163" s="251" t="str">
        <f>'Основні дані'!$B$1</f>
        <v>ННІХТІ-М522.з</v>
      </c>
    </row>
    <row r="164" spans="1:16" s="151" customFormat="1" ht="15.75" hidden="1">
      <c r="A164" s="258" t="str">
        <f>'План НП'!A164</f>
        <v>ВП12.4</v>
      </c>
      <c r="B164" s="283">
        <f>'План НП'!B164</f>
        <v>0</v>
      </c>
      <c r="C164" s="288">
        <f>'План НП'!F164</f>
        <v>0</v>
      </c>
      <c r="D164" s="288">
        <f>'План НП'!G164</f>
        <v>0</v>
      </c>
      <c r="E164" s="259"/>
      <c r="F164" s="260"/>
      <c r="G164" s="260"/>
      <c r="H164" s="260"/>
      <c r="I164" s="260"/>
      <c r="J164" s="260"/>
      <c r="K164" s="260"/>
      <c r="L164" s="261"/>
      <c r="M164" s="286">
        <f>'План НП'!C164</f>
        <v>0</v>
      </c>
      <c r="N164" s="286">
        <f>'План НП'!D164</f>
        <v>0</v>
      </c>
      <c r="O164" s="262">
        <f>'План НП'!U164</f>
        <v>0</v>
      </c>
      <c r="P164" s="251" t="str">
        <f>'Основні дані'!$B$1</f>
        <v>ННІХТІ-М522.з</v>
      </c>
    </row>
    <row r="165" spans="1:16" s="151" customFormat="1" ht="15.75" hidden="1">
      <c r="A165" s="258" t="str">
        <f>'План НП'!A165</f>
        <v>ВП12.5</v>
      </c>
      <c r="B165" s="283">
        <f>'План НП'!B165</f>
        <v>0</v>
      </c>
      <c r="C165" s="288">
        <f>'План НП'!F165</f>
        <v>0</v>
      </c>
      <c r="D165" s="288">
        <f>'План НП'!G165</f>
        <v>0</v>
      </c>
      <c r="E165" s="259"/>
      <c r="F165" s="260"/>
      <c r="G165" s="260"/>
      <c r="H165" s="260"/>
      <c r="I165" s="260"/>
      <c r="J165" s="260"/>
      <c r="K165" s="260"/>
      <c r="L165" s="261"/>
      <c r="M165" s="286">
        <f>'План НП'!C165</f>
        <v>0</v>
      </c>
      <c r="N165" s="286">
        <f>'План НП'!D165</f>
        <v>0</v>
      </c>
      <c r="O165" s="262">
        <f>'План НП'!U165</f>
        <v>0</v>
      </c>
      <c r="P165" s="251" t="str">
        <f>'Основні дані'!$B$1</f>
        <v>ННІХТІ-М522.з</v>
      </c>
    </row>
    <row r="166" spans="1:16" s="151" customFormat="1" ht="15.75" hidden="1">
      <c r="A166" s="258" t="str">
        <f>'План НП'!A166</f>
        <v>ВП12.6</v>
      </c>
      <c r="B166" s="283">
        <f>'План НП'!B166</f>
        <v>0</v>
      </c>
      <c r="C166" s="288">
        <f>'План НП'!F166</f>
        <v>0</v>
      </c>
      <c r="D166" s="288">
        <f>'План НП'!G166</f>
        <v>0</v>
      </c>
      <c r="E166" s="259"/>
      <c r="F166" s="260"/>
      <c r="G166" s="260"/>
      <c r="H166" s="260"/>
      <c r="I166" s="260"/>
      <c r="J166" s="260"/>
      <c r="K166" s="260"/>
      <c r="L166" s="261"/>
      <c r="M166" s="286">
        <f>'План НП'!C166</f>
        <v>0</v>
      </c>
      <c r="N166" s="286">
        <f>'План НП'!D166</f>
        <v>0</v>
      </c>
      <c r="O166" s="262">
        <f>'План НП'!U166</f>
        <v>0</v>
      </c>
      <c r="P166" s="251" t="str">
        <f>'Основні дані'!$B$1</f>
        <v>ННІХТІ-М522.з</v>
      </c>
    </row>
    <row r="167" spans="1:16" s="151" customFormat="1" ht="15.75" hidden="1">
      <c r="A167" s="258" t="str">
        <f>'План НП'!A167</f>
        <v>ВП12.7</v>
      </c>
      <c r="B167" s="283">
        <f>'План НП'!B167</f>
        <v>0</v>
      </c>
      <c r="C167" s="288">
        <f>'План НП'!F167</f>
        <v>0</v>
      </c>
      <c r="D167" s="288">
        <f>'План НП'!G167</f>
        <v>0</v>
      </c>
      <c r="E167" s="259"/>
      <c r="F167" s="260"/>
      <c r="G167" s="260"/>
      <c r="H167" s="260"/>
      <c r="I167" s="260"/>
      <c r="J167" s="260"/>
      <c r="K167" s="260"/>
      <c r="L167" s="261"/>
      <c r="M167" s="286">
        <f>'План НП'!C167</f>
        <v>0</v>
      </c>
      <c r="N167" s="286">
        <f>'План НП'!D167</f>
        <v>0</v>
      </c>
      <c r="O167" s="262">
        <f>'План НП'!U167</f>
        <v>0</v>
      </c>
      <c r="P167" s="251" t="str">
        <f>'Основні дані'!$B$1</f>
        <v>ННІХТІ-М522.з</v>
      </c>
    </row>
    <row r="168" spans="1:16" s="151" customFormat="1" ht="15.75" hidden="1">
      <c r="A168" s="258" t="str">
        <f>'План НП'!A168</f>
        <v>ВП12.8</v>
      </c>
      <c r="B168" s="283">
        <f>'План НП'!B168</f>
        <v>0</v>
      </c>
      <c r="C168" s="288">
        <f>'План НП'!F168</f>
        <v>0</v>
      </c>
      <c r="D168" s="288">
        <f>'План НП'!G168</f>
        <v>0</v>
      </c>
      <c r="E168" s="259"/>
      <c r="F168" s="260"/>
      <c r="G168" s="260"/>
      <c r="H168" s="260"/>
      <c r="I168" s="260"/>
      <c r="J168" s="260"/>
      <c r="K168" s="260"/>
      <c r="L168" s="261"/>
      <c r="M168" s="286">
        <f>'План НП'!C168</f>
        <v>0</v>
      </c>
      <c r="N168" s="286">
        <f>'План НП'!D168</f>
        <v>0</v>
      </c>
      <c r="O168" s="262">
        <f>'План НП'!U168</f>
        <v>0</v>
      </c>
      <c r="P168" s="251" t="str">
        <f>'Основні дані'!$B$1</f>
        <v>ННІХТІ-М522.з</v>
      </c>
    </row>
    <row r="169" spans="1:16" s="151" customFormat="1" ht="15.75" hidden="1">
      <c r="A169" s="258" t="str">
        <f>'План НП'!A169</f>
        <v>ВП12.9</v>
      </c>
      <c r="B169" s="283">
        <f>'План НП'!B169</f>
        <v>0</v>
      </c>
      <c r="C169" s="288">
        <f>'План НП'!F169</f>
        <v>0</v>
      </c>
      <c r="D169" s="288">
        <f>'План НП'!G169</f>
        <v>0</v>
      </c>
      <c r="E169" s="259"/>
      <c r="F169" s="260"/>
      <c r="G169" s="260"/>
      <c r="H169" s="260"/>
      <c r="I169" s="260"/>
      <c r="J169" s="260"/>
      <c r="K169" s="260"/>
      <c r="L169" s="261"/>
      <c r="M169" s="286">
        <f>'План НП'!C169</f>
        <v>0</v>
      </c>
      <c r="N169" s="286">
        <f>'План НП'!D169</f>
        <v>0</v>
      </c>
      <c r="O169" s="262">
        <f>'План НП'!U169</f>
        <v>0</v>
      </c>
      <c r="P169" s="251" t="str">
        <f>'Основні дані'!$B$1</f>
        <v>ННІХТІ-М522.з</v>
      </c>
    </row>
    <row r="170" spans="1:16" s="151" customFormat="1" ht="15.75" hidden="1">
      <c r="A170" s="258" t="str">
        <f>'План НП'!A170</f>
        <v>ВП12.10</v>
      </c>
      <c r="B170" s="283">
        <f>'План НП'!B170</f>
        <v>0</v>
      </c>
      <c r="C170" s="288">
        <f>'План НП'!F170</f>
        <v>0</v>
      </c>
      <c r="D170" s="288">
        <f>'План НП'!G170</f>
        <v>0</v>
      </c>
      <c r="E170" s="259"/>
      <c r="F170" s="260"/>
      <c r="G170" s="260"/>
      <c r="H170" s="260"/>
      <c r="I170" s="260"/>
      <c r="J170" s="260"/>
      <c r="K170" s="260"/>
      <c r="L170" s="261"/>
      <c r="M170" s="286">
        <f>'План НП'!C170</f>
        <v>0</v>
      </c>
      <c r="N170" s="286">
        <f>'План НП'!D170</f>
        <v>0</v>
      </c>
      <c r="O170" s="262">
        <f>'План НП'!U170</f>
        <v>0</v>
      </c>
      <c r="P170" s="251" t="str">
        <f>'Основні дані'!$B$1</f>
        <v>ННІХТІ-М522.з</v>
      </c>
    </row>
    <row r="171" spans="1:16" s="151" customFormat="1" ht="15.75" hidden="1">
      <c r="A171" s="453" t="str">
        <f>'План НП'!A171</f>
        <v>2.1.13</v>
      </c>
      <c r="B171" s="455" t="str">
        <f>'План НП'!B171</f>
        <v> Профільований пакет дисциплін 13"Назва пакету"</v>
      </c>
      <c r="C171" s="456" t="str">
        <f>'План НП'!F171</f>
        <v>ПОМИЛКА</v>
      </c>
      <c r="D171" s="456" t="str">
        <f>'План НП'!G171</f>
        <v>ПОМИЛКА</v>
      </c>
      <c r="E171" s="457"/>
      <c r="F171" s="458"/>
      <c r="G171" s="458"/>
      <c r="H171" s="458"/>
      <c r="I171" s="458"/>
      <c r="J171" s="458"/>
      <c r="K171" s="458"/>
      <c r="L171" s="459"/>
      <c r="M171" s="460">
        <f>'План НП'!C171</f>
        <v>0</v>
      </c>
      <c r="N171" s="460">
        <f>'План НП'!D171</f>
        <v>0</v>
      </c>
      <c r="O171" s="454">
        <f>'План НП'!U171</f>
        <v>0</v>
      </c>
      <c r="P171" s="251" t="str">
        <f>'Основні дані'!$B$1</f>
        <v>ННІХТІ-М522.з</v>
      </c>
    </row>
    <row r="172" spans="1:16" s="151" customFormat="1" ht="15.75" hidden="1">
      <c r="A172" s="258" t="str">
        <f>'План НП'!A172</f>
        <v>ВП13.1</v>
      </c>
      <c r="B172" s="283">
        <f>'План НП'!B172</f>
        <v>0</v>
      </c>
      <c r="C172" s="288">
        <f>'План НП'!F172</f>
        <v>0</v>
      </c>
      <c r="D172" s="288">
        <f>'План НП'!G172</f>
        <v>0</v>
      </c>
      <c r="E172" s="259"/>
      <c r="F172" s="260"/>
      <c r="G172" s="260"/>
      <c r="H172" s="260"/>
      <c r="I172" s="260"/>
      <c r="J172" s="260"/>
      <c r="K172" s="260"/>
      <c r="L172" s="261"/>
      <c r="M172" s="286">
        <f>'План НП'!C172</f>
        <v>0</v>
      </c>
      <c r="N172" s="286">
        <f>'План НП'!D172</f>
        <v>0</v>
      </c>
      <c r="O172" s="262">
        <f>'План НП'!U172</f>
        <v>0</v>
      </c>
      <c r="P172" s="251" t="str">
        <f>'Основні дані'!$B$1</f>
        <v>ННІХТІ-М522.з</v>
      </c>
    </row>
    <row r="173" spans="1:16" s="151" customFormat="1" ht="15.75" hidden="1">
      <c r="A173" s="258" t="str">
        <f>'План НП'!A173</f>
        <v>ВП13.2</v>
      </c>
      <c r="B173" s="283">
        <f>'План НП'!B173</f>
        <v>0</v>
      </c>
      <c r="C173" s="288">
        <f>'План НП'!F173</f>
        <v>0</v>
      </c>
      <c r="D173" s="288">
        <f>'План НП'!G173</f>
        <v>0</v>
      </c>
      <c r="E173" s="259"/>
      <c r="F173" s="260"/>
      <c r="G173" s="260"/>
      <c r="H173" s="260"/>
      <c r="I173" s="260"/>
      <c r="J173" s="260"/>
      <c r="K173" s="260"/>
      <c r="L173" s="261"/>
      <c r="M173" s="286">
        <f>'План НП'!C173</f>
        <v>0</v>
      </c>
      <c r="N173" s="286">
        <f>'План НП'!D173</f>
        <v>0</v>
      </c>
      <c r="O173" s="262">
        <f>'План НП'!U173</f>
        <v>0</v>
      </c>
      <c r="P173" s="251" t="str">
        <f>'Основні дані'!$B$1</f>
        <v>ННІХТІ-М522.з</v>
      </c>
    </row>
    <row r="174" spans="1:16" s="151" customFormat="1" ht="15.75" hidden="1">
      <c r="A174" s="258" t="str">
        <f>'План НП'!A174</f>
        <v>ВП13.3</v>
      </c>
      <c r="B174" s="283">
        <f>'План НП'!B174</f>
        <v>0</v>
      </c>
      <c r="C174" s="288">
        <f>'План НП'!F174</f>
        <v>0</v>
      </c>
      <c r="D174" s="288">
        <f>'План НП'!G174</f>
        <v>0</v>
      </c>
      <c r="E174" s="259"/>
      <c r="F174" s="260"/>
      <c r="G174" s="260"/>
      <c r="H174" s="260"/>
      <c r="I174" s="260"/>
      <c r="J174" s="260"/>
      <c r="K174" s="260"/>
      <c r="L174" s="261"/>
      <c r="M174" s="286">
        <f>'План НП'!C174</f>
        <v>0</v>
      </c>
      <c r="N174" s="286">
        <f>'План НП'!D174</f>
        <v>0</v>
      </c>
      <c r="O174" s="262">
        <f>'План НП'!U174</f>
        <v>0</v>
      </c>
      <c r="P174" s="251" t="str">
        <f>'Основні дані'!$B$1</f>
        <v>ННІХТІ-М522.з</v>
      </c>
    </row>
    <row r="175" spans="1:16" s="151" customFormat="1" ht="15.75" hidden="1">
      <c r="A175" s="258" t="str">
        <f>'План НП'!A175</f>
        <v>ВП13.4</v>
      </c>
      <c r="B175" s="283">
        <f>'План НП'!B175</f>
        <v>0</v>
      </c>
      <c r="C175" s="288">
        <f>'План НП'!F175</f>
        <v>0</v>
      </c>
      <c r="D175" s="288">
        <f>'План НП'!G175</f>
        <v>0</v>
      </c>
      <c r="E175" s="259"/>
      <c r="F175" s="260"/>
      <c r="G175" s="260"/>
      <c r="H175" s="260"/>
      <c r="I175" s="260"/>
      <c r="J175" s="260"/>
      <c r="K175" s="260"/>
      <c r="L175" s="261"/>
      <c r="M175" s="286">
        <f>'План НП'!C175</f>
        <v>0</v>
      </c>
      <c r="N175" s="286">
        <f>'План НП'!D175</f>
        <v>0</v>
      </c>
      <c r="O175" s="262">
        <f>'План НП'!U175</f>
        <v>0</v>
      </c>
      <c r="P175" s="251" t="str">
        <f>'Основні дані'!$B$1</f>
        <v>ННІХТІ-М522.з</v>
      </c>
    </row>
    <row r="176" spans="1:16" s="151" customFormat="1" ht="15.75" hidden="1">
      <c r="A176" s="258" t="str">
        <f>'План НП'!A176</f>
        <v>ВП13.5</v>
      </c>
      <c r="B176" s="283">
        <f>'План НП'!B176</f>
        <v>0</v>
      </c>
      <c r="C176" s="288">
        <f>'План НП'!F176</f>
        <v>0</v>
      </c>
      <c r="D176" s="288">
        <f>'План НП'!G176</f>
        <v>0</v>
      </c>
      <c r="E176" s="259"/>
      <c r="F176" s="260"/>
      <c r="G176" s="260"/>
      <c r="H176" s="260"/>
      <c r="I176" s="260"/>
      <c r="J176" s="260"/>
      <c r="K176" s="260"/>
      <c r="L176" s="261"/>
      <c r="M176" s="286">
        <f>'План НП'!C176</f>
        <v>0</v>
      </c>
      <c r="N176" s="286">
        <f>'План НП'!D176</f>
        <v>0</v>
      </c>
      <c r="O176" s="262">
        <f>'План НП'!U176</f>
        <v>0</v>
      </c>
      <c r="P176" s="251" t="str">
        <f>'Основні дані'!$B$1</f>
        <v>ННІХТІ-М522.з</v>
      </c>
    </row>
    <row r="177" spans="1:16" s="151" customFormat="1" ht="15.75" hidden="1">
      <c r="A177" s="258" t="str">
        <f>'План НП'!A177</f>
        <v>ВП13.6</v>
      </c>
      <c r="B177" s="283">
        <f>'План НП'!B177</f>
        <v>0</v>
      </c>
      <c r="C177" s="288">
        <f>'План НП'!F177</f>
        <v>0</v>
      </c>
      <c r="D177" s="288">
        <f>'План НП'!G177</f>
        <v>0</v>
      </c>
      <c r="E177" s="259"/>
      <c r="F177" s="260"/>
      <c r="G177" s="260"/>
      <c r="H177" s="260"/>
      <c r="I177" s="260"/>
      <c r="J177" s="260"/>
      <c r="K177" s="260"/>
      <c r="L177" s="261"/>
      <c r="M177" s="286">
        <f>'План НП'!C177</f>
        <v>0</v>
      </c>
      <c r="N177" s="286">
        <f>'План НП'!D177</f>
        <v>0</v>
      </c>
      <c r="O177" s="262">
        <f>'План НП'!U177</f>
        <v>0</v>
      </c>
      <c r="P177" s="251" t="str">
        <f>'Основні дані'!$B$1</f>
        <v>ННІХТІ-М522.з</v>
      </c>
    </row>
    <row r="178" spans="1:16" s="151" customFormat="1" ht="15.75" hidden="1">
      <c r="A178" s="258" t="str">
        <f>'План НП'!A178</f>
        <v>ВП13.7</v>
      </c>
      <c r="B178" s="283">
        <f>'План НП'!B178</f>
        <v>0</v>
      </c>
      <c r="C178" s="288">
        <f>'План НП'!F178</f>
        <v>0</v>
      </c>
      <c r="D178" s="288">
        <f>'План НП'!G178</f>
        <v>0</v>
      </c>
      <c r="E178" s="259"/>
      <c r="F178" s="260"/>
      <c r="G178" s="260"/>
      <c r="H178" s="260"/>
      <c r="I178" s="260"/>
      <c r="J178" s="260"/>
      <c r="K178" s="260"/>
      <c r="L178" s="261"/>
      <c r="M178" s="286">
        <f>'План НП'!C178</f>
        <v>0</v>
      </c>
      <c r="N178" s="286">
        <f>'План НП'!D178</f>
        <v>0</v>
      </c>
      <c r="O178" s="262">
        <f>'План НП'!U178</f>
        <v>0</v>
      </c>
      <c r="P178" s="251" t="str">
        <f>'Основні дані'!$B$1</f>
        <v>ННІХТІ-М522.з</v>
      </c>
    </row>
    <row r="179" spans="1:16" s="151" customFormat="1" ht="15.75" hidden="1">
      <c r="A179" s="258" t="str">
        <f>'План НП'!A179</f>
        <v>ВП13.8</v>
      </c>
      <c r="B179" s="283">
        <f>'План НП'!B179</f>
        <v>0</v>
      </c>
      <c r="C179" s="288">
        <f>'План НП'!F179</f>
        <v>0</v>
      </c>
      <c r="D179" s="288">
        <f>'План НП'!G179</f>
        <v>0</v>
      </c>
      <c r="E179" s="259"/>
      <c r="F179" s="260"/>
      <c r="G179" s="260"/>
      <c r="H179" s="260"/>
      <c r="I179" s="260"/>
      <c r="J179" s="260"/>
      <c r="K179" s="260"/>
      <c r="L179" s="261"/>
      <c r="M179" s="286">
        <f>'План НП'!C179</f>
        <v>0</v>
      </c>
      <c r="N179" s="286">
        <f>'План НП'!D179</f>
        <v>0</v>
      </c>
      <c r="O179" s="262">
        <f>'План НП'!U179</f>
        <v>0</v>
      </c>
      <c r="P179" s="251" t="str">
        <f>'Основні дані'!$B$1</f>
        <v>ННІХТІ-М522.з</v>
      </c>
    </row>
    <row r="180" spans="1:16" s="151" customFormat="1" ht="15.75" hidden="1">
      <c r="A180" s="258" t="str">
        <f>'План НП'!A180</f>
        <v>ВП13.9</v>
      </c>
      <c r="B180" s="283">
        <f>'План НП'!B180</f>
        <v>0</v>
      </c>
      <c r="C180" s="288">
        <f>'План НП'!F180</f>
        <v>0</v>
      </c>
      <c r="D180" s="288">
        <f>'План НП'!G180</f>
        <v>0</v>
      </c>
      <c r="E180" s="259"/>
      <c r="F180" s="260"/>
      <c r="G180" s="260"/>
      <c r="H180" s="260"/>
      <c r="I180" s="260"/>
      <c r="J180" s="260"/>
      <c r="K180" s="260"/>
      <c r="L180" s="261"/>
      <c r="M180" s="286">
        <f>'План НП'!C180</f>
        <v>0</v>
      </c>
      <c r="N180" s="286">
        <f>'План НП'!D180</f>
        <v>0</v>
      </c>
      <c r="O180" s="262">
        <f>'План НП'!U180</f>
        <v>0</v>
      </c>
      <c r="P180" s="251" t="str">
        <f>'Основні дані'!$B$1</f>
        <v>ННІХТІ-М522.з</v>
      </c>
    </row>
    <row r="181" spans="1:16" s="151" customFormat="1" ht="15.75" hidden="1">
      <c r="A181" s="258" t="str">
        <f>'План НП'!A181</f>
        <v>ВП13.10</v>
      </c>
      <c r="B181" s="283">
        <f>'План НП'!B181</f>
        <v>0</v>
      </c>
      <c r="C181" s="288">
        <f>'План НП'!F181</f>
        <v>0</v>
      </c>
      <c r="D181" s="288">
        <f>'План НП'!G181</f>
        <v>0</v>
      </c>
      <c r="E181" s="259"/>
      <c r="F181" s="260"/>
      <c r="G181" s="260"/>
      <c r="H181" s="260"/>
      <c r="I181" s="260"/>
      <c r="J181" s="260"/>
      <c r="K181" s="260"/>
      <c r="L181" s="261"/>
      <c r="M181" s="286">
        <f>'План НП'!C181</f>
        <v>0</v>
      </c>
      <c r="N181" s="286">
        <f>'План НП'!D181</f>
        <v>0</v>
      </c>
      <c r="O181" s="262">
        <f>'План НП'!U181</f>
        <v>0</v>
      </c>
      <c r="P181" s="251" t="str">
        <f>'Основні дані'!$B$1</f>
        <v>ННІХТІ-М522.з</v>
      </c>
    </row>
    <row r="182" spans="1:16" s="151" customFormat="1" ht="15.75" hidden="1">
      <c r="A182" s="453" t="str">
        <f>'План НП'!A182</f>
        <v>2.1.14</v>
      </c>
      <c r="B182" s="455" t="str">
        <f>'План НП'!B182</f>
        <v> Профільований пакет дисциплін 14"Назва пакету"</v>
      </c>
      <c r="C182" s="456" t="str">
        <f>'План НП'!F182</f>
        <v>ПОМИЛКА</v>
      </c>
      <c r="D182" s="456" t="str">
        <f>'План НП'!G182</f>
        <v>ПОМИЛКА</v>
      </c>
      <c r="E182" s="457"/>
      <c r="F182" s="458"/>
      <c r="G182" s="458"/>
      <c r="H182" s="458"/>
      <c r="I182" s="458"/>
      <c r="J182" s="458"/>
      <c r="K182" s="458"/>
      <c r="L182" s="459"/>
      <c r="M182" s="460">
        <f>'План НП'!C182</f>
        <v>0</v>
      </c>
      <c r="N182" s="460">
        <f>'План НП'!D182</f>
        <v>0</v>
      </c>
      <c r="O182" s="454">
        <f>'План НП'!U182</f>
        <v>0</v>
      </c>
      <c r="P182" s="251" t="str">
        <f>'Основні дані'!$B$1</f>
        <v>ННІХТІ-М522.з</v>
      </c>
    </row>
    <row r="183" spans="1:16" s="151" customFormat="1" ht="15.75" hidden="1">
      <c r="A183" s="258" t="str">
        <f>'План НП'!A183</f>
        <v>ВП14.1</v>
      </c>
      <c r="B183" s="283">
        <f>'План НП'!B183</f>
        <v>0</v>
      </c>
      <c r="C183" s="288">
        <f>'План НП'!F183</f>
        <v>0</v>
      </c>
      <c r="D183" s="288">
        <f>'План НП'!G183</f>
        <v>0</v>
      </c>
      <c r="E183" s="259"/>
      <c r="F183" s="260"/>
      <c r="G183" s="260"/>
      <c r="H183" s="260"/>
      <c r="I183" s="260"/>
      <c r="J183" s="260"/>
      <c r="K183" s="260"/>
      <c r="L183" s="261"/>
      <c r="M183" s="286">
        <f>'План НП'!C183</f>
        <v>0</v>
      </c>
      <c r="N183" s="286">
        <f>'План НП'!D183</f>
        <v>0</v>
      </c>
      <c r="O183" s="262">
        <f>'План НП'!U183</f>
        <v>0</v>
      </c>
      <c r="P183" s="251" t="str">
        <f>'Основні дані'!$B$1</f>
        <v>ННІХТІ-М522.з</v>
      </c>
    </row>
    <row r="184" spans="1:16" s="151" customFormat="1" ht="15.75" hidden="1">
      <c r="A184" s="258" t="str">
        <f>'План НП'!A184</f>
        <v>ВП14.2</v>
      </c>
      <c r="B184" s="283">
        <f>'План НП'!B184</f>
        <v>0</v>
      </c>
      <c r="C184" s="288">
        <f>'План НП'!F184</f>
        <v>0</v>
      </c>
      <c r="D184" s="288">
        <f>'План НП'!G184</f>
        <v>0</v>
      </c>
      <c r="E184" s="259"/>
      <c r="F184" s="260"/>
      <c r="G184" s="260"/>
      <c r="H184" s="260"/>
      <c r="I184" s="260"/>
      <c r="J184" s="260"/>
      <c r="K184" s="260"/>
      <c r="L184" s="261"/>
      <c r="M184" s="286">
        <f>'План НП'!C184</f>
        <v>0</v>
      </c>
      <c r="N184" s="286">
        <f>'План НП'!D184</f>
        <v>0</v>
      </c>
      <c r="O184" s="262">
        <f>'План НП'!U184</f>
        <v>0</v>
      </c>
      <c r="P184" s="251" t="str">
        <f>'Основні дані'!$B$1</f>
        <v>ННІХТІ-М522.з</v>
      </c>
    </row>
    <row r="185" spans="1:16" s="151" customFormat="1" ht="15.75" hidden="1">
      <c r="A185" s="258" t="str">
        <f>'План НП'!A185</f>
        <v>ВП14.3</v>
      </c>
      <c r="B185" s="283">
        <f>'План НП'!B185</f>
        <v>0</v>
      </c>
      <c r="C185" s="288">
        <f>'План НП'!F185</f>
        <v>0</v>
      </c>
      <c r="D185" s="288">
        <f>'План НП'!G185</f>
        <v>0</v>
      </c>
      <c r="E185" s="259"/>
      <c r="F185" s="260"/>
      <c r="G185" s="260"/>
      <c r="H185" s="260"/>
      <c r="I185" s="260"/>
      <c r="J185" s="260"/>
      <c r="K185" s="260"/>
      <c r="L185" s="261"/>
      <c r="M185" s="286">
        <f>'План НП'!C185</f>
        <v>0</v>
      </c>
      <c r="N185" s="286">
        <f>'План НП'!D185</f>
        <v>0</v>
      </c>
      <c r="O185" s="262">
        <f>'План НП'!U185</f>
        <v>0</v>
      </c>
      <c r="P185" s="251" t="str">
        <f>'Основні дані'!$B$1</f>
        <v>ННІХТІ-М522.з</v>
      </c>
    </row>
    <row r="186" spans="1:16" s="151" customFormat="1" ht="15.75" hidden="1">
      <c r="A186" s="258" t="str">
        <f>'План НП'!A186</f>
        <v>ВП14.4</v>
      </c>
      <c r="B186" s="283">
        <f>'План НП'!B186</f>
        <v>0</v>
      </c>
      <c r="C186" s="288">
        <f>'План НП'!F186</f>
        <v>0</v>
      </c>
      <c r="D186" s="288">
        <f>'План НП'!G186</f>
        <v>0</v>
      </c>
      <c r="E186" s="259"/>
      <c r="F186" s="260"/>
      <c r="G186" s="260"/>
      <c r="H186" s="260"/>
      <c r="I186" s="260"/>
      <c r="J186" s="260"/>
      <c r="K186" s="260"/>
      <c r="L186" s="261"/>
      <c r="M186" s="286">
        <f>'План НП'!C186</f>
        <v>0</v>
      </c>
      <c r="N186" s="286">
        <f>'План НП'!D186</f>
        <v>0</v>
      </c>
      <c r="O186" s="262">
        <f>'План НП'!U186</f>
        <v>0</v>
      </c>
      <c r="P186" s="251" t="str">
        <f>'Основні дані'!$B$1</f>
        <v>ННІХТІ-М522.з</v>
      </c>
    </row>
    <row r="187" spans="1:16" s="151" customFormat="1" ht="15.75" hidden="1">
      <c r="A187" s="258" t="str">
        <f>'План НП'!A187</f>
        <v>ВП14.5</v>
      </c>
      <c r="B187" s="283">
        <f>'План НП'!B187</f>
        <v>0</v>
      </c>
      <c r="C187" s="288">
        <f>'План НП'!F187</f>
        <v>0</v>
      </c>
      <c r="D187" s="288">
        <f>'План НП'!G187</f>
        <v>0</v>
      </c>
      <c r="E187" s="259"/>
      <c r="F187" s="260"/>
      <c r="G187" s="260"/>
      <c r="H187" s="260"/>
      <c r="I187" s="260"/>
      <c r="J187" s="260"/>
      <c r="K187" s="260"/>
      <c r="L187" s="261"/>
      <c r="M187" s="286">
        <f>'План НП'!C187</f>
        <v>0</v>
      </c>
      <c r="N187" s="286">
        <f>'План НП'!D187</f>
        <v>0</v>
      </c>
      <c r="O187" s="262">
        <f>'План НП'!U187</f>
        <v>0</v>
      </c>
      <c r="P187" s="251" t="str">
        <f>'Основні дані'!$B$1</f>
        <v>ННІХТІ-М522.з</v>
      </c>
    </row>
    <row r="188" spans="1:16" s="151" customFormat="1" ht="15.75" hidden="1">
      <c r="A188" s="258" t="str">
        <f>'План НП'!A188</f>
        <v>ВП14.6</v>
      </c>
      <c r="B188" s="283">
        <f>'План НП'!B188</f>
        <v>0</v>
      </c>
      <c r="C188" s="288">
        <f>'План НП'!F188</f>
        <v>0</v>
      </c>
      <c r="D188" s="288">
        <f>'План НП'!G188</f>
        <v>0</v>
      </c>
      <c r="E188" s="259"/>
      <c r="F188" s="260"/>
      <c r="G188" s="260"/>
      <c r="H188" s="260"/>
      <c r="I188" s="260"/>
      <c r="J188" s="260"/>
      <c r="K188" s="260"/>
      <c r="L188" s="261"/>
      <c r="M188" s="286">
        <f>'План НП'!C188</f>
        <v>0</v>
      </c>
      <c r="N188" s="286">
        <f>'План НП'!D188</f>
        <v>0</v>
      </c>
      <c r="O188" s="262">
        <f>'План НП'!U188</f>
        <v>0</v>
      </c>
      <c r="P188" s="251" t="str">
        <f>'Основні дані'!$B$1</f>
        <v>ННІХТІ-М522.з</v>
      </c>
    </row>
    <row r="189" spans="1:16" s="151" customFormat="1" ht="15.75" hidden="1">
      <c r="A189" s="258" t="str">
        <f>'План НП'!A189</f>
        <v>ВП14.7</v>
      </c>
      <c r="B189" s="283">
        <f>'План НП'!B189</f>
        <v>0</v>
      </c>
      <c r="C189" s="288">
        <f>'План НП'!F189</f>
        <v>0</v>
      </c>
      <c r="D189" s="288">
        <f>'План НП'!G189</f>
        <v>0</v>
      </c>
      <c r="E189" s="259"/>
      <c r="F189" s="260"/>
      <c r="G189" s="260"/>
      <c r="H189" s="260"/>
      <c r="I189" s="260"/>
      <c r="J189" s="260"/>
      <c r="K189" s="260"/>
      <c r="L189" s="261"/>
      <c r="M189" s="286">
        <f>'План НП'!C189</f>
        <v>0</v>
      </c>
      <c r="N189" s="286">
        <f>'План НП'!D189</f>
        <v>0</v>
      </c>
      <c r="O189" s="262">
        <f>'План НП'!U189</f>
        <v>0</v>
      </c>
      <c r="P189" s="251" t="str">
        <f>'Основні дані'!$B$1</f>
        <v>ННІХТІ-М522.з</v>
      </c>
    </row>
    <row r="190" spans="1:16" s="151" customFormat="1" ht="15.75" hidden="1">
      <c r="A190" s="258" t="str">
        <f>'План НП'!A190</f>
        <v>ВП14.8</v>
      </c>
      <c r="B190" s="283">
        <f>'План НП'!B190</f>
        <v>0</v>
      </c>
      <c r="C190" s="288">
        <f>'План НП'!F190</f>
        <v>0</v>
      </c>
      <c r="D190" s="288">
        <f>'План НП'!G190</f>
        <v>0</v>
      </c>
      <c r="E190" s="259"/>
      <c r="F190" s="260"/>
      <c r="G190" s="260"/>
      <c r="H190" s="260"/>
      <c r="I190" s="260"/>
      <c r="J190" s="260"/>
      <c r="K190" s="260"/>
      <c r="L190" s="261"/>
      <c r="M190" s="286">
        <f>'План НП'!C190</f>
        <v>0</v>
      </c>
      <c r="N190" s="286">
        <f>'План НП'!D190</f>
        <v>0</v>
      </c>
      <c r="O190" s="262">
        <f>'План НП'!U190</f>
        <v>0</v>
      </c>
      <c r="P190" s="251" t="str">
        <f>'Основні дані'!$B$1</f>
        <v>ННІХТІ-М522.з</v>
      </c>
    </row>
    <row r="191" spans="1:16" s="151" customFormat="1" ht="15.75" hidden="1">
      <c r="A191" s="258" t="str">
        <f>'План НП'!A191</f>
        <v>ВП14.9</v>
      </c>
      <c r="B191" s="283">
        <f>'План НП'!B191</f>
        <v>0</v>
      </c>
      <c r="C191" s="288">
        <f>'План НП'!F191</f>
        <v>0</v>
      </c>
      <c r="D191" s="288">
        <f>'План НП'!G191</f>
        <v>0</v>
      </c>
      <c r="E191" s="259"/>
      <c r="F191" s="260"/>
      <c r="G191" s="260"/>
      <c r="H191" s="260"/>
      <c r="I191" s="260"/>
      <c r="J191" s="260"/>
      <c r="K191" s="260"/>
      <c r="L191" s="261"/>
      <c r="M191" s="286">
        <f>'План НП'!C191</f>
        <v>0</v>
      </c>
      <c r="N191" s="286">
        <f>'План НП'!D191</f>
        <v>0</v>
      </c>
      <c r="O191" s="262">
        <f>'План НП'!U191</f>
        <v>0</v>
      </c>
      <c r="P191" s="251" t="str">
        <f>'Основні дані'!$B$1</f>
        <v>ННІХТІ-М522.з</v>
      </c>
    </row>
    <row r="192" spans="1:16" s="151" customFormat="1" ht="15.75" hidden="1">
      <c r="A192" s="258" t="str">
        <f>'План НП'!A192</f>
        <v>ВП14.10</v>
      </c>
      <c r="B192" s="283">
        <f>'План НП'!B192</f>
        <v>0</v>
      </c>
      <c r="C192" s="288">
        <f>'План НП'!F192</f>
        <v>0</v>
      </c>
      <c r="D192" s="288">
        <f>'План НП'!G192</f>
        <v>0</v>
      </c>
      <c r="E192" s="259"/>
      <c r="F192" s="260"/>
      <c r="G192" s="260"/>
      <c r="H192" s="260"/>
      <c r="I192" s="260"/>
      <c r="J192" s="260"/>
      <c r="K192" s="260"/>
      <c r="L192" s="261"/>
      <c r="M192" s="286">
        <f>'План НП'!C192</f>
        <v>0</v>
      </c>
      <c r="N192" s="286">
        <f>'План НП'!D192</f>
        <v>0</v>
      </c>
      <c r="O192" s="262">
        <f>'План НП'!U192</f>
        <v>0</v>
      </c>
      <c r="P192" s="251" t="str">
        <f>'Основні дані'!$B$1</f>
        <v>ННІХТІ-М522.з</v>
      </c>
    </row>
    <row r="193" spans="1:16" s="151" customFormat="1" ht="15.75" hidden="1">
      <c r="A193" s="453" t="str">
        <f>'План НП'!A193</f>
        <v>2.1.15</v>
      </c>
      <c r="B193" s="455" t="str">
        <f>'План НП'!B193</f>
        <v> Профільований пакет дисциплін 15"Назва пакету"</v>
      </c>
      <c r="C193" s="456" t="str">
        <f>'План НП'!F193</f>
        <v>ПОМИЛКА</v>
      </c>
      <c r="D193" s="456" t="str">
        <f>'План НП'!G193</f>
        <v>ПОМИЛКА</v>
      </c>
      <c r="E193" s="457"/>
      <c r="F193" s="458"/>
      <c r="G193" s="458"/>
      <c r="H193" s="458"/>
      <c r="I193" s="458"/>
      <c r="J193" s="458"/>
      <c r="K193" s="458"/>
      <c r="L193" s="459"/>
      <c r="M193" s="460">
        <f>'План НП'!C193</f>
        <v>0</v>
      </c>
      <c r="N193" s="460">
        <f>'План НП'!D193</f>
        <v>0</v>
      </c>
      <c r="O193" s="454">
        <f>'План НП'!U193</f>
        <v>0</v>
      </c>
      <c r="P193" s="251" t="str">
        <f>'Основні дані'!$B$1</f>
        <v>ННІХТІ-М522.з</v>
      </c>
    </row>
    <row r="194" spans="1:16" s="151" customFormat="1" ht="15.75" hidden="1">
      <c r="A194" s="258" t="str">
        <f>'План НП'!A194</f>
        <v>ВП15.1</v>
      </c>
      <c r="B194" s="283">
        <f>'План НП'!B194</f>
        <v>0</v>
      </c>
      <c r="C194" s="288">
        <f>'План НП'!F194</f>
        <v>0</v>
      </c>
      <c r="D194" s="288">
        <f>'План НП'!G194</f>
        <v>0</v>
      </c>
      <c r="E194" s="259"/>
      <c r="F194" s="260"/>
      <c r="G194" s="260"/>
      <c r="H194" s="260"/>
      <c r="I194" s="260"/>
      <c r="J194" s="260"/>
      <c r="K194" s="260"/>
      <c r="L194" s="261"/>
      <c r="M194" s="286">
        <f>'План НП'!C194</f>
        <v>0</v>
      </c>
      <c r="N194" s="286">
        <f>'План НП'!D194</f>
        <v>0</v>
      </c>
      <c r="O194" s="262">
        <f>'План НП'!U194</f>
        <v>0</v>
      </c>
      <c r="P194" s="251" t="str">
        <f>'Основні дані'!$B$1</f>
        <v>ННІХТІ-М522.з</v>
      </c>
    </row>
    <row r="195" spans="1:16" s="151" customFormat="1" ht="15.75" hidden="1">
      <c r="A195" s="258" t="str">
        <f>'План НП'!A195</f>
        <v>ВП15.2</v>
      </c>
      <c r="B195" s="283">
        <f>'План НП'!B195</f>
        <v>0</v>
      </c>
      <c r="C195" s="288">
        <f>'План НП'!F195</f>
        <v>0</v>
      </c>
      <c r="D195" s="288">
        <f>'План НП'!G195</f>
        <v>0</v>
      </c>
      <c r="E195" s="259"/>
      <c r="F195" s="260"/>
      <c r="G195" s="260"/>
      <c r="H195" s="260"/>
      <c r="I195" s="260"/>
      <c r="J195" s="260"/>
      <c r="K195" s="260"/>
      <c r="L195" s="261"/>
      <c r="M195" s="286">
        <f>'План НП'!C195</f>
        <v>0</v>
      </c>
      <c r="N195" s="286">
        <f>'План НП'!D195</f>
        <v>0</v>
      </c>
      <c r="O195" s="262">
        <f>'План НП'!U195</f>
        <v>0</v>
      </c>
      <c r="P195" s="251" t="str">
        <f>'Основні дані'!$B$1</f>
        <v>ННІХТІ-М522.з</v>
      </c>
    </row>
    <row r="196" spans="1:16" s="151" customFormat="1" ht="15.75" hidden="1">
      <c r="A196" s="258" t="str">
        <f>'План НП'!A196</f>
        <v>ВП15.3</v>
      </c>
      <c r="B196" s="283">
        <f>'План НП'!B196</f>
        <v>0</v>
      </c>
      <c r="C196" s="288">
        <f>'План НП'!F196</f>
        <v>0</v>
      </c>
      <c r="D196" s="288">
        <f>'План НП'!G196</f>
        <v>0</v>
      </c>
      <c r="E196" s="259"/>
      <c r="F196" s="260"/>
      <c r="G196" s="260"/>
      <c r="H196" s="260"/>
      <c r="I196" s="260"/>
      <c r="J196" s="260"/>
      <c r="K196" s="260"/>
      <c r="L196" s="261"/>
      <c r="M196" s="286">
        <f>'План НП'!C196</f>
        <v>0</v>
      </c>
      <c r="N196" s="286">
        <f>'План НП'!D196</f>
        <v>0</v>
      </c>
      <c r="O196" s="262">
        <f>'План НП'!U196</f>
        <v>0</v>
      </c>
      <c r="P196" s="251" t="str">
        <f>'Основні дані'!$B$1</f>
        <v>ННІХТІ-М522.з</v>
      </c>
    </row>
    <row r="197" spans="1:16" s="151" customFormat="1" ht="15.75" hidden="1">
      <c r="A197" s="258" t="str">
        <f>'План НП'!A197</f>
        <v>ВП15.4</v>
      </c>
      <c r="B197" s="283">
        <f>'План НП'!B197</f>
        <v>0</v>
      </c>
      <c r="C197" s="288">
        <f>'План НП'!F197</f>
        <v>0</v>
      </c>
      <c r="D197" s="288">
        <f>'План НП'!G197</f>
        <v>0</v>
      </c>
      <c r="E197" s="259"/>
      <c r="F197" s="260"/>
      <c r="G197" s="260"/>
      <c r="H197" s="260"/>
      <c r="I197" s="260"/>
      <c r="J197" s="260"/>
      <c r="K197" s="260"/>
      <c r="L197" s="261"/>
      <c r="M197" s="286">
        <f>'План НП'!C197</f>
        <v>0</v>
      </c>
      <c r="N197" s="286">
        <f>'План НП'!D197</f>
        <v>0</v>
      </c>
      <c r="O197" s="262">
        <f>'План НП'!U197</f>
        <v>0</v>
      </c>
      <c r="P197" s="251" t="str">
        <f>'Основні дані'!$B$1</f>
        <v>ННІХТІ-М522.з</v>
      </c>
    </row>
    <row r="198" spans="1:16" s="151" customFormat="1" ht="15.75" hidden="1">
      <c r="A198" s="258" t="str">
        <f>'План НП'!A198</f>
        <v>ВП15.5</v>
      </c>
      <c r="B198" s="283">
        <f>'План НП'!B198</f>
        <v>0</v>
      </c>
      <c r="C198" s="288">
        <f>'План НП'!F198</f>
        <v>0</v>
      </c>
      <c r="D198" s="288">
        <f>'План НП'!G198</f>
        <v>0</v>
      </c>
      <c r="E198" s="259"/>
      <c r="F198" s="260"/>
      <c r="G198" s="260"/>
      <c r="H198" s="260"/>
      <c r="I198" s="260"/>
      <c r="J198" s="260"/>
      <c r="K198" s="260"/>
      <c r="L198" s="261"/>
      <c r="M198" s="286">
        <f>'План НП'!C198</f>
        <v>0</v>
      </c>
      <c r="N198" s="286">
        <f>'План НП'!D198</f>
        <v>0</v>
      </c>
      <c r="O198" s="262">
        <f>'План НП'!U198</f>
        <v>0</v>
      </c>
      <c r="P198" s="251" t="str">
        <f>'Основні дані'!$B$1</f>
        <v>ННІХТІ-М522.з</v>
      </c>
    </row>
    <row r="199" spans="1:16" s="151" customFormat="1" ht="15.75" hidden="1">
      <c r="A199" s="258" t="str">
        <f>'План НП'!A199</f>
        <v>ВП15.6</v>
      </c>
      <c r="B199" s="283">
        <f>'План НП'!B199</f>
        <v>0</v>
      </c>
      <c r="C199" s="288">
        <f>'План НП'!F199</f>
        <v>0</v>
      </c>
      <c r="D199" s="288">
        <f>'План НП'!G199</f>
        <v>0</v>
      </c>
      <c r="E199" s="259"/>
      <c r="F199" s="260"/>
      <c r="G199" s="260"/>
      <c r="H199" s="260"/>
      <c r="I199" s="260"/>
      <c r="J199" s="260"/>
      <c r="K199" s="260"/>
      <c r="L199" s="261"/>
      <c r="M199" s="286">
        <f>'План НП'!C199</f>
        <v>0</v>
      </c>
      <c r="N199" s="286">
        <f>'План НП'!D199</f>
        <v>0</v>
      </c>
      <c r="O199" s="262">
        <f>'План НП'!U199</f>
        <v>0</v>
      </c>
      <c r="P199" s="251" t="str">
        <f>'Основні дані'!$B$1</f>
        <v>ННІХТІ-М522.з</v>
      </c>
    </row>
    <row r="200" spans="1:16" s="151" customFormat="1" ht="15.75" hidden="1">
      <c r="A200" s="258" t="str">
        <f>'План НП'!A200</f>
        <v>ВП15.7</v>
      </c>
      <c r="B200" s="283">
        <f>'План НП'!B200</f>
        <v>0</v>
      </c>
      <c r="C200" s="288">
        <f>'План НП'!F200</f>
        <v>0</v>
      </c>
      <c r="D200" s="288">
        <f>'План НП'!G200</f>
        <v>0</v>
      </c>
      <c r="E200" s="259"/>
      <c r="F200" s="260"/>
      <c r="G200" s="260"/>
      <c r="H200" s="260"/>
      <c r="I200" s="260"/>
      <c r="J200" s="260"/>
      <c r="K200" s="260"/>
      <c r="L200" s="261"/>
      <c r="M200" s="286">
        <f>'План НП'!C200</f>
        <v>0</v>
      </c>
      <c r="N200" s="286">
        <f>'План НП'!D200</f>
        <v>0</v>
      </c>
      <c r="O200" s="262">
        <f>'План НП'!U200</f>
        <v>0</v>
      </c>
      <c r="P200" s="251" t="str">
        <f>'Основні дані'!$B$1</f>
        <v>ННІХТІ-М522.з</v>
      </c>
    </row>
    <row r="201" spans="1:16" s="151" customFormat="1" ht="15.75" hidden="1">
      <c r="A201" s="258" t="str">
        <f>'План НП'!A201</f>
        <v>ВП15.8</v>
      </c>
      <c r="B201" s="283">
        <f>'План НП'!B201</f>
        <v>0</v>
      </c>
      <c r="C201" s="288">
        <f>'План НП'!F201</f>
        <v>0</v>
      </c>
      <c r="D201" s="288">
        <f>'План НП'!G201</f>
        <v>0</v>
      </c>
      <c r="E201" s="259"/>
      <c r="F201" s="260"/>
      <c r="G201" s="260"/>
      <c r="H201" s="260"/>
      <c r="I201" s="260"/>
      <c r="J201" s="260"/>
      <c r="K201" s="260"/>
      <c r="L201" s="261"/>
      <c r="M201" s="286">
        <f>'План НП'!C201</f>
        <v>0</v>
      </c>
      <c r="N201" s="286">
        <f>'План НП'!D201</f>
        <v>0</v>
      </c>
      <c r="O201" s="262">
        <f>'План НП'!U201</f>
        <v>0</v>
      </c>
      <c r="P201" s="251" t="str">
        <f>'Основні дані'!$B$1</f>
        <v>ННІХТІ-М522.з</v>
      </c>
    </row>
    <row r="202" spans="1:16" s="151" customFormat="1" ht="15.75" hidden="1">
      <c r="A202" s="258" t="str">
        <f>'План НП'!A202</f>
        <v>ВП15.9</v>
      </c>
      <c r="B202" s="283">
        <f>'План НП'!B202</f>
        <v>0</v>
      </c>
      <c r="C202" s="288">
        <f>'План НП'!F202</f>
        <v>0</v>
      </c>
      <c r="D202" s="288">
        <f>'План НП'!G202</f>
        <v>0</v>
      </c>
      <c r="E202" s="259"/>
      <c r="F202" s="260"/>
      <c r="G202" s="260"/>
      <c r="H202" s="260"/>
      <c r="I202" s="260"/>
      <c r="J202" s="260"/>
      <c r="K202" s="260"/>
      <c r="L202" s="261"/>
      <c r="M202" s="286">
        <f>'План НП'!C202</f>
        <v>0</v>
      </c>
      <c r="N202" s="286">
        <f>'План НП'!D202</f>
        <v>0</v>
      </c>
      <c r="O202" s="262">
        <f>'План НП'!U202</f>
        <v>0</v>
      </c>
      <c r="P202" s="251" t="str">
        <f>'Основні дані'!$B$1</f>
        <v>ННІХТІ-М522.з</v>
      </c>
    </row>
    <row r="203" spans="1:16" s="151" customFormat="1" ht="15.75" hidden="1">
      <c r="A203" s="258" t="str">
        <f>'План НП'!A203</f>
        <v>ВП15.10</v>
      </c>
      <c r="B203" s="283">
        <f>'План НП'!B203</f>
        <v>0</v>
      </c>
      <c r="C203" s="288">
        <f>'План НП'!F203</f>
        <v>0</v>
      </c>
      <c r="D203" s="288">
        <f>'План НП'!G203</f>
        <v>0</v>
      </c>
      <c r="E203" s="259"/>
      <c r="F203" s="260"/>
      <c r="G203" s="260"/>
      <c r="H203" s="260"/>
      <c r="I203" s="260"/>
      <c r="J203" s="260"/>
      <c r="K203" s="260"/>
      <c r="L203" s="261"/>
      <c r="M203" s="286">
        <f>'План НП'!C203</f>
        <v>0</v>
      </c>
      <c r="N203" s="286">
        <f>'План НП'!D203</f>
        <v>0</v>
      </c>
      <c r="O203" s="262">
        <f>'План НП'!U203</f>
        <v>0</v>
      </c>
      <c r="P203" s="251" t="str">
        <f>'Основні дані'!$B$1</f>
        <v>ННІХТІ-М522.з</v>
      </c>
    </row>
    <row r="204" spans="1:16" s="151" customFormat="1" ht="15.75" hidden="1">
      <c r="A204" s="453" t="str">
        <f>'План НП'!A204</f>
        <v>2.1.16</v>
      </c>
      <c r="B204" s="455" t="str">
        <f>'План НП'!B204</f>
        <v> Профільований пакет дисциплін 16"Назва пакету"</v>
      </c>
      <c r="C204" s="456" t="str">
        <f>'План НП'!F204</f>
        <v>ПОМИЛКА</v>
      </c>
      <c r="D204" s="456" t="str">
        <f>'План НП'!G204</f>
        <v>ПОМИЛКА</v>
      </c>
      <c r="E204" s="457"/>
      <c r="F204" s="458"/>
      <c r="G204" s="458"/>
      <c r="H204" s="458"/>
      <c r="I204" s="458"/>
      <c r="J204" s="458"/>
      <c r="K204" s="458"/>
      <c r="L204" s="459"/>
      <c r="M204" s="460">
        <f>'План НП'!C204</f>
        <v>0</v>
      </c>
      <c r="N204" s="460">
        <f>'План НП'!D204</f>
        <v>0</v>
      </c>
      <c r="O204" s="454">
        <f>'План НП'!U204</f>
        <v>0</v>
      </c>
      <c r="P204" s="251" t="str">
        <f>'Основні дані'!$B$1</f>
        <v>ННІХТІ-М522.з</v>
      </c>
    </row>
    <row r="205" spans="1:16" s="151" customFormat="1" ht="15.75" hidden="1">
      <c r="A205" s="258" t="str">
        <f>'План НП'!A205</f>
        <v>ВП16.1</v>
      </c>
      <c r="B205" s="283">
        <f>'План НП'!B205</f>
        <v>0</v>
      </c>
      <c r="C205" s="288">
        <f>'План НП'!F205</f>
        <v>0</v>
      </c>
      <c r="D205" s="288">
        <f>'План НП'!G205</f>
        <v>0</v>
      </c>
      <c r="E205" s="259"/>
      <c r="F205" s="260"/>
      <c r="G205" s="260"/>
      <c r="H205" s="260"/>
      <c r="I205" s="260"/>
      <c r="J205" s="260"/>
      <c r="K205" s="260"/>
      <c r="L205" s="261"/>
      <c r="M205" s="286">
        <f>'План НП'!C205</f>
        <v>0</v>
      </c>
      <c r="N205" s="286">
        <f>'План НП'!D205</f>
        <v>0</v>
      </c>
      <c r="O205" s="262">
        <f>'План НП'!U205</f>
        <v>0</v>
      </c>
      <c r="P205" s="251" t="str">
        <f>'Основні дані'!$B$1</f>
        <v>ННІХТІ-М522.з</v>
      </c>
    </row>
    <row r="206" spans="1:16" s="151" customFormat="1" ht="15.75" hidden="1">
      <c r="A206" s="258" t="str">
        <f>'План НП'!A206</f>
        <v>ВП16.2</v>
      </c>
      <c r="B206" s="283">
        <f>'План НП'!B206</f>
        <v>0</v>
      </c>
      <c r="C206" s="288">
        <f>'План НП'!F206</f>
        <v>0</v>
      </c>
      <c r="D206" s="288">
        <f>'План НП'!G206</f>
        <v>0</v>
      </c>
      <c r="E206" s="259"/>
      <c r="F206" s="260"/>
      <c r="G206" s="260"/>
      <c r="H206" s="260"/>
      <c r="I206" s="260"/>
      <c r="J206" s="260"/>
      <c r="K206" s="260"/>
      <c r="L206" s="261"/>
      <c r="M206" s="286">
        <f>'План НП'!C206</f>
        <v>0</v>
      </c>
      <c r="N206" s="286">
        <f>'План НП'!D206</f>
        <v>0</v>
      </c>
      <c r="O206" s="262">
        <f>'План НП'!U206</f>
        <v>0</v>
      </c>
      <c r="P206" s="251" t="str">
        <f>'Основні дані'!$B$1</f>
        <v>ННІХТІ-М522.з</v>
      </c>
    </row>
    <row r="207" spans="1:16" s="151" customFormat="1" ht="15.75" hidden="1">
      <c r="A207" s="258" t="str">
        <f>'План НП'!A207</f>
        <v>ВП16.3</v>
      </c>
      <c r="B207" s="283">
        <f>'План НП'!B207</f>
        <v>0</v>
      </c>
      <c r="C207" s="288">
        <f>'План НП'!F207</f>
        <v>0</v>
      </c>
      <c r="D207" s="288">
        <f>'План НП'!G207</f>
        <v>0</v>
      </c>
      <c r="E207" s="259"/>
      <c r="F207" s="260"/>
      <c r="G207" s="260"/>
      <c r="H207" s="260"/>
      <c r="I207" s="260"/>
      <c r="J207" s="260"/>
      <c r="K207" s="260"/>
      <c r="L207" s="261"/>
      <c r="M207" s="286">
        <f>'План НП'!C207</f>
        <v>0</v>
      </c>
      <c r="N207" s="286">
        <f>'План НП'!D207</f>
        <v>0</v>
      </c>
      <c r="O207" s="262">
        <f>'План НП'!U207</f>
        <v>0</v>
      </c>
      <c r="P207" s="251" t="str">
        <f>'Основні дані'!$B$1</f>
        <v>ННІХТІ-М522.з</v>
      </c>
    </row>
    <row r="208" spans="1:16" s="151" customFormat="1" ht="15.75" hidden="1">
      <c r="A208" s="258" t="str">
        <f>'План НП'!A208</f>
        <v>ВП16.4</v>
      </c>
      <c r="B208" s="283">
        <f>'План НП'!B208</f>
        <v>0</v>
      </c>
      <c r="C208" s="288">
        <f>'План НП'!F208</f>
        <v>0</v>
      </c>
      <c r="D208" s="288">
        <f>'План НП'!G208</f>
        <v>0</v>
      </c>
      <c r="E208" s="259"/>
      <c r="F208" s="260"/>
      <c r="G208" s="260"/>
      <c r="H208" s="260"/>
      <c r="I208" s="260"/>
      <c r="J208" s="260"/>
      <c r="K208" s="260"/>
      <c r="L208" s="261"/>
      <c r="M208" s="286">
        <f>'План НП'!C208</f>
        <v>0</v>
      </c>
      <c r="N208" s="286">
        <f>'План НП'!D208</f>
        <v>0</v>
      </c>
      <c r="O208" s="262">
        <f>'План НП'!U208</f>
        <v>0</v>
      </c>
      <c r="P208" s="251" t="str">
        <f>'Основні дані'!$B$1</f>
        <v>ННІХТІ-М522.з</v>
      </c>
    </row>
    <row r="209" spans="1:16" s="151" customFormat="1" ht="15.75" hidden="1">
      <c r="A209" s="258" t="str">
        <f>'План НП'!A209</f>
        <v>ВП16.5</v>
      </c>
      <c r="B209" s="283">
        <f>'План НП'!B209</f>
        <v>0</v>
      </c>
      <c r="C209" s="288">
        <f>'План НП'!F209</f>
        <v>0</v>
      </c>
      <c r="D209" s="288">
        <f>'План НП'!G209</f>
        <v>0</v>
      </c>
      <c r="E209" s="259"/>
      <c r="F209" s="260"/>
      <c r="G209" s="260"/>
      <c r="H209" s="260"/>
      <c r="I209" s="260"/>
      <c r="J209" s="260"/>
      <c r="K209" s="260"/>
      <c r="L209" s="261"/>
      <c r="M209" s="286">
        <f>'План НП'!C209</f>
        <v>0</v>
      </c>
      <c r="N209" s="286">
        <f>'План НП'!D209</f>
        <v>0</v>
      </c>
      <c r="O209" s="262">
        <f>'План НП'!U209</f>
        <v>0</v>
      </c>
      <c r="P209" s="251" t="str">
        <f>'Основні дані'!$B$1</f>
        <v>ННІХТІ-М522.з</v>
      </c>
    </row>
    <row r="210" spans="1:16" s="151" customFormat="1" ht="15.75" hidden="1">
      <c r="A210" s="258" t="str">
        <f>'План НП'!A210</f>
        <v>ВП16.6</v>
      </c>
      <c r="B210" s="283">
        <f>'План НП'!B210</f>
        <v>0</v>
      </c>
      <c r="C210" s="288">
        <f>'План НП'!F210</f>
        <v>0</v>
      </c>
      <c r="D210" s="288">
        <f>'План НП'!G210</f>
        <v>0</v>
      </c>
      <c r="E210" s="259"/>
      <c r="F210" s="260"/>
      <c r="G210" s="260"/>
      <c r="H210" s="260"/>
      <c r="I210" s="260"/>
      <c r="J210" s="260"/>
      <c r="K210" s="260"/>
      <c r="L210" s="261"/>
      <c r="M210" s="286">
        <f>'План НП'!C210</f>
        <v>0</v>
      </c>
      <c r="N210" s="286">
        <f>'План НП'!D210</f>
        <v>0</v>
      </c>
      <c r="O210" s="262">
        <f>'План НП'!U210</f>
        <v>0</v>
      </c>
      <c r="P210" s="251" t="str">
        <f>'Основні дані'!$B$1</f>
        <v>ННІХТІ-М522.з</v>
      </c>
    </row>
    <row r="211" spans="1:16" s="151" customFormat="1" ht="15.75" hidden="1">
      <c r="A211" s="258" t="str">
        <f>'План НП'!A211</f>
        <v>ВП16.7</v>
      </c>
      <c r="B211" s="283">
        <f>'План НП'!B211</f>
        <v>0</v>
      </c>
      <c r="C211" s="288">
        <f>'План НП'!F211</f>
        <v>0</v>
      </c>
      <c r="D211" s="288">
        <f>'План НП'!G211</f>
        <v>0</v>
      </c>
      <c r="E211" s="259"/>
      <c r="F211" s="260"/>
      <c r="G211" s="260"/>
      <c r="H211" s="260"/>
      <c r="I211" s="260"/>
      <c r="J211" s="260"/>
      <c r="K211" s="260"/>
      <c r="L211" s="261"/>
      <c r="M211" s="286">
        <f>'План НП'!C211</f>
        <v>0</v>
      </c>
      <c r="N211" s="286">
        <f>'План НП'!D211</f>
        <v>0</v>
      </c>
      <c r="O211" s="262">
        <f>'План НП'!U211</f>
        <v>0</v>
      </c>
      <c r="P211" s="251" t="str">
        <f>'Основні дані'!$B$1</f>
        <v>ННІХТІ-М522.з</v>
      </c>
    </row>
    <row r="212" spans="1:16" s="151" customFormat="1" ht="15.75" hidden="1">
      <c r="A212" s="258" t="str">
        <f>'План НП'!A212</f>
        <v>ВП16.8</v>
      </c>
      <c r="B212" s="283">
        <f>'План НП'!B212</f>
        <v>0</v>
      </c>
      <c r="C212" s="288">
        <f>'План НП'!F212</f>
        <v>0</v>
      </c>
      <c r="D212" s="288">
        <f>'План НП'!G212</f>
        <v>0</v>
      </c>
      <c r="E212" s="259"/>
      <c r="F212" s="260"/>
      <c r="G212" s="260"/>
      <c r="H212" s="260"/>
      <c r="I212" s="260"/>
      <c r="J212" s="260"/>
      <c r="K212" s="260"/>
      <c r="L212" s="261"/>
      <c r="M212" s="286">
        <f>'План НП'!C212</f>
        <v>0</v>
      </c>
      <c r="N212" s="286">
        <f>'План НП'!D212</f>
        <v>0</v>
      </c>
      <c r="O212" s="262">
        <f>'План НП'!U212</f>
        <v>0</v>
      </c>
      <c r="P212" s="251" t="str">
        <f>'Основні дані'!$B$1</f>
        <v>ННІХТІ-М522.з</v>
      </c>
    </row>
    <row r="213" spans="1:16" s="151" customFormat="1" ht="15.75" hidden="1">
      <c r="A213" s="258" t="str">
        <f>'План НП'!A213</f>
        <v>ВП16.9</v>
      </c>
      <c r="B213" s="283">
        <f>'План НП'!B213</f>
        <v>0</v>
      </c>
      <c r="C213" s="288">
        <f>'План НП'!F213</f>
        <v>0</v>
      </c>
      <c r="D213" s="288">
        <f>'План НП'!G213</f>
        <v>0</v>
      </c>
      <c r="E213" s="259"/>
      <c r="F213" s="260"/>
      <c r="G213" s="260"/>
      <c r="H213" s="260"/>
      <c r="I213" s="260"/>
      <c r="J213" s="260"/>
      <c r="K213" s="260"/>
      <c r="L213" s="261"/>
      <c r="M213" s="286">
        <f>'План НП'!C213</f>
        <v>0</v>
      </c>
      <c r="N213" s="286">
        <f>'План НП'!D213</f>
        <v>0</v>
      </c>
      <c r="O213" s="262">
        <f>'План НП'!U213</f>
        <v>0</v>
      </c>
      <c r="P213" s="251" t="str">
        <f>'Основні дані'!$B$1</f>
        <v>ННІХТІ-М522.з</v>
      </c>
    </row>
    <row r="214" spans="1:16" s="151" customFormat="1" ht="16.5" hidden="1" thickBot="1">
      <c r="A214" s="258" t="str">
        <f>'План НП'!A214</f>
        <v>ВП16.10</v>
      </c>
      <c r="B214" s="283">
        <f>'План НП'!B214</f>
        <v>0</v>
      </c>
      <c r="C214" s="288">
        <f>'План НП'!F214</f>
        <v>0</v>
      </c>
      <c r="D214" s="288">
        <f>'План НП'!G214</f>
        <v>0</v>
      </c>
      <c r="E214" s="259"/>
      <c r="F214" s="260"/>
      <c r="G214" s="260"/>
      <c r="H214" s="260"/>
      <c r="I214" s="260"/>
      <c r="J214" s="260"/>
      <c r="K214" s="260"/>
      <c r="L214" s="261"/>
      <c r="M214" s="286">
        <f>'План НП'!C214</f>
        <v>0</v>
      </c>
      <c r="N214" s="286">
        <f>'План НП'!D214</f>
        <v>0</v>
      </c>
      <c r="O214" s="262">
        <f>'План НП'!U214</f>
        <v>0</v>
      </c>
      <c r="P214" s="251" t="str">
        <f>'Основні дані'!$B$1</f>
        <v>ННІХТІ-М522.з</v>
      </c>
    </row>
    <row r="215" spans="1:16" ht="45.75" customHeight="1" thickBot="1">
      <c r="A215" s="523" t="str">
        <f>'План НП'!A215</f>
        <v>2.2</v>
      </c>
      <c r="B215" s="524" t="str">
        <f>'План НП'!B215</f>
        <v>Дисципліни вільного вибору  профільної підготовки згідно переліку  (перелік додається) </v>
      </c>
      <c r="C215" s="525">
        <f>'План НП'!F215</f>
        <v>10.5</v>
      </c>
      <c r="D215" s="525">
        <f>'План НП'!G215</f>
        <v>315</v>
      </c>
      <c r="E215" s="526"/>
      <c r="F215" s="527"/>
      <c r="G215" s="527"/>
      <c r="H215" s="527"/>
      <c r="I215" s="527"/>
      <c r="J215" s="527"/>
      <c r="K215" s="527"/>
      <c r="L215" s="528"/>
      <c r="M215" s="545">
        <f>'План НП'!C215</f>
        <v>0</v>
      </c>
      <c r="N215" s="544">
        <f>'План НП'!D215</f>
        <v>0</v>
      </c>
      <c r="O215" s="529">
        <f>'План НП'!U215</f>
        <v>186</v>
      </c>
      <c r="P215" s="251" t="str">
        <f>'Основні дані'!$B$1</f>
        <v>ННІХТІ-М522.з</v>
      </c>
    </row>
    <row r="216" spans="1:16" s="370" customFormat="1" ht="21" thickBot="1">
      <c r="A216" s="419">
        <f>'План НП'!A216</f>
        <v>0</v>
      </c>
      <c r="B216" s="420" t="str">
        <f>'План НП'!B216</f>
        <v>Загальна кількість за термін підготовки</v>
      </c>
      <c r="C216" s="421">
        <f>'План НП'!F216</f>
        <v>90</v>
      </c>
      <c r="D216" s="421">
        <f>'План НП'!G216</f>
        <v>2700</v>
      </c>
      <c r="E216" s="422"/>
      <c r="F216" s="423"/>
      <c r="G216" s="423"/>
      <c r="H216" s="423"/>
      <c r="I216" s="423"/>
      <c r="J216" s="423"/>
      <c r="K216" s="423"/>
      <c r="L216" s="424"/>
      <c r="M216" s="425">
        <f>'План НП'!C216</f>
        <v>0</v>
      </c>
      <c r="N216" s="426">
        <f>'План НП'!D216</f>
        <v>0</v>
      </c>
      <c r="O216" s="427">
        <f>'План НП'!U216</f>
        <v>0</v>
      </c>
      <c r="P216" s="251" t="str">
        <f>'Основні дані'!$B$1</f>
        <v>ННІХТІ-М522.з</v>
      </c>
    </row>
  </sheetData>
  <sheetProtection password="CC79" sheet="1" formatCells="0" formatColumns="0" formatRows="0" insertRows="0" insertHyperlinks="0" deleteRows="0" sort="0" autoFilter="0" pivotTables="0"/>
  <autoFilter ref="A12:P215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НП-2021</dc:title>
  <dc:subject/>
  <dc:creator>Друзь И.Н.</dc:creator>
  <cp:keywords/>
  <dc:description/>
  <cp:lastModifiedBy>Таня</cp:lastModifiedBy>
  <cp:lastPrinted>2021-06-17T07:00:39Z</cp:lastPrinted>
  <dcterms:created xsi:type="dcterms:W3CDTF">2002-01-25T08:51:42Z</dcterms:created>
  <dcterms:modified xsi:type="dcterms:W3CDTF">2022-10-09T07:22:49Z</dcterms:modified>
  <cp:category/>
  <cp:version/>
  <cp:contentType/>
  <cp:contentStatus/>
</cp:coreProperties>
</file>