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25" windowWidth="11955" windowHeight="2745" tabRatio="598" activeTab="3"/>
  </bookViews>
  <sheets>
    <sheet name="Довідник" sheetId="1" r:id="rId1"/>
    <sheet name="Основні дані" sheetId="2" r:id="rId2"/>
    <sheet name="Титул" sheetId="3" r:id="rId3"/>
    <sheet name="План НП" sheetId="4" r:id="rId4"/>
    <sheet name="Зміст" sheetId="5" r:id="rId5"/>
    <sheet name="Інструкція" sheetId="6" r:id="rId6"/>
  </sheets>
  <definedNames>
    <definedName name="_xlnm._FilterDatabase" localSheetId="4" hidden="1">'Зміст'!$A$12:$P$240</definedName>
    <definedName name="_xlnm._FilterDatabase" localSheetId="3" hidden="1">'План НП'!$A$11:$V$260</definedName>
    <definedName name="_xlnm.Print_Titles" localSheetId="4">'Зміст'!$12:$12</definedName>
    <definedName name="_xlnm.Print_Titles" localSheetId="3">'План НП'!$11:$11</definedName>
    <definedName name="_xlnm.Print_Area" localSheetId="4">'Зміст'!$A$4:$O$241</definedName>
    <definedName name="_xlnm.Print_Area" localSheetId="5">'Інструкція'!$A$1:$Q$41</definedName>
    <definedName name="_xlnm.Print_Area" localSheetId="1">'Основні дані'!$A$1:$B$21</definedName>
    <definedName name="_xlnm.Print_Area" localSheetId="3">'План НП'!$A$1:$U$301</definedName>
    <definedName name="_xlnm.Print_Area" localSheetId="2">'Титул'!$A$1:$BA$38</definedName>
  </definedNames>
  <calcPr fullCalcOnLoad="1"/>
</workbook>
</file>

<file path=xl/sharedStrings.xml><?xml version="1.0" encoding="utf-8"?>
<sst xmlns="http://schemas.openxmlformats.org/spreadsheetml/2006/main" count="740" uniqueCount="562">
  <si>
    <t>Т</t>
  </si>
  <si>
    <t>сум</t>
  </si>
  <si>
    <t>Т теор.навчання</t>
  </si>
  <si>
    <t>буквы укр</t>
  </si>
  <si>
    <t>Сокол Є.І.</t>
  </si>
  <si>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</si>
  <si>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</si>
  <si>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</si>
  <si>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</si>
  <si>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</si>
  <si>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</si>
  <si>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</si>
  <si>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</si>
  <si>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</si>
  <si>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</si>
  <si>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</si>
  <si>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</si>
  <si>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</si>
  <si>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</si>
  <si>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</si>
  <si>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</si>
  <si>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</si>
  <si>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</si>
  <si>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</si>
  <si>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</si>
  <si>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</si>
  <si>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</si>
  <si>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</si>
  <si>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</si>
  <si>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</si>
  <si>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</si>
  <si>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</si>
  <si>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</si>
  <si>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</si>
  <si>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Ректор НТУ "ХПІ"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</si>
  <si>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</si>
  <si>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</si>
  <si>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</si>
  <si>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</si>
  <si>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</si>
  <si>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</si>
  <si>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(шифр і назва галузі знань)</t>
  </si>
  <si>
    <t>Строк навчання</t>
  </si>
  <si>
    <t>на основі</t>
  </si>
  <si>
    <t>ІІ. Зведені бюджети часу (у тижнях)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</si>
  <si>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</si>
  <si>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</si>
  <si>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</si>
  <si>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</si>
  <si>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</si>
  <si>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</si>
  <si>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</si>
  <si>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</si>
  <si>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</si>
  <si>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</si>
  <si>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</si>
  <si>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</si>
  <si>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</si>
  <si>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</si>
  <si>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</si>
  <si>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Теоретичне навчання</t>
  </si>
  <si>
    <t>Екзаменаційна сесія</t>
  </si>
  <si>
    <t>Дипломний проект</t>
  </si>
  <si>
    <t>III. Практика</t>
  </si>
  <si>
    <t>Виконання дипломного проекту (роботи)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</si>
  <si>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</si>
  <si>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</si>
  <si>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</si>
  <si>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</si>
  <si>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</si>
  <si>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</si>
  <si>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</si>
  <si>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</si>
  <si>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</si>
  <si>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</si>
  <si>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</si>
  <si>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</si>
  <si>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</si>
  <si>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</si>
  <si>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</si>
  <si>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</si>
  <si>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</si>
  <si>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</si>
  <si>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</si>
  <si>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</si>
  <si>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</si>
  <si>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</si>
  <si>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</si>
  <si>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</si>
  <si>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</si>
  <si>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</si>
  <si>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</si>
  <si>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</si>
  <si>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</si>
  <si>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</si>
  <si>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</si>
  <si>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</si>
  <si>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</si>
  <si>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</si>
  <si>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</si>
  <si>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Форма навчання</t>
  </si>
  <si>
    <t>Рік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</si>
  <si>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</si>
  <si>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</si>
  <si>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</si>
  <si>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</si>
  <si>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</si>
  <si>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IV. Атестація</t>
  </si>
  <si>
    <t>Атестація</t>
  </si>
  <si>
    <t>Заходи</t>
  </si>
  <si>
    <t>1. Дипломне проектування</t>
  </si>
  <si>
    <t>2. Форми атестації</t>
  </si>
  <si>
    <t>- захист дипломного проекту</t>
  </si>
  <si>
    <t>- екзамени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</si>
  <si>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</si>
  <si>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</si>
  <si>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</si>
  <si>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</si>
  <si>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Після заповнення листа «Основні дані» автоматично заповнюються відповідні поля у листах «Титул», «План НП» і «Зміст».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</si>
  <si>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</si>
  <si>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</si>
  <si>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</si>
  <si>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</si>
  <si>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</si>
  <si>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</si>
  <si>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</si>
  <si>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</si>
  <si>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</si>
  <si>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</si>
  <si>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</si>
  <si>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</si>
  <si>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</si>
  <si>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</si>
  <si>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</si>
  <si>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</si>
  <si>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</si>
  <si>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t>колонка 5 – вид індивідуального завдання, для багатосеместрових з вказівкою семестру, в якому воно виконується;</t>
  </si>
  <si>
    <t>підготовки магістра:</t>
  </si>
  <si>
    <t>С сесія</t>
  </si>
  <si>
    <t>П практика</t>
  </si>
  <si>
    <t>Д диплом.проект</t>
  </si>
  <si>
    <t>К каникули</t>
  </si>
  <si>
    <t>А атестація</t>
  </si>
  <si>
    <t>Це можливо зробити  за допомогою фільтра у ячейці В11 стовбця № 2 "Назва навчальної дисципліни" вибрати "НЕ ПУСТЫЕ", або власноручно приховати!</t>
  </si>
  <si>
    <r>
      <t xml:space="preserve">        </t>
    </r>
    <r>
      <rPr>
        <b/>
        <i/>
        <sz val="12"/>
        <color indexed="12"/>
        <rFont val="Times New Roman"/>
        <family val="1"/>
      </rPr>
      <t>Рядки, які залишилися незаповненими у «Плані НП», потрібно прибрати не видаляючи , а приховуючи їх! ДЛЯ ЦЬОГО:</t>
    </r>
  </si>
  <si>
    <r>
      <t xml:space="preserve">        </t>
    </r>
    <r>
      <rPr>
        <b/>
        <i/>
        <sz val="12"/>
        <color indexed="12"/>
        <rFont val="Times New Roman"/>
        <family val="1"/>
      </rPr>
      <t>Рядки, які залишилися незаповненими у  «Змісті», потрібно прибрати не видаляючи , а приховуючи їх! ДЛЯ ЦЬОГО:</t>
    </r>
  </si>
  <si>
    <t>Це можливо зробити  за допомогою фільтра у ячейці В8 стовбця № 2 "Назва дисципліни" вибрати "НЕ ПУСТЫЕ", або власноручно приховати!</t>
  </si>
  <si>
    <t>5 курс</t>
  </si>
  <si>
    <t>6 курс</t>
  </si>
  <si>
    <t>Назва спеціальності</t>
  </si>
  <si>
    <t>Рівень вищої освіти: </t>
  </si>
  <si>
    <t>ЗП 1</t>
  </si>
  <si>
    <t>ЗП 2</t>
  </si>
  <si>
    <t>ЗП 3</t>
  </si>
  <si>
    <t>ЗП 4</t>
  </si>
  <si>
    <t>ЗП 5</t>
  </si>
  <si>
    <t>ЗП 6</t>
  </si>
  <si>
    <t xml:space="preserve">Кількість дисциплін у семестрі </t>
  </si>
  <si>
    <t>(освітній рівень)</t>
  </si>
  <si>
    <t>за спеціальністю</t>
  </si>
  <si>
    <t xml:space="preserve">При цьому сума кредитів ЕCTS повинна дорівнювати 30 за кожний семестр. </t>
  </si>
  <si>
    <t>Шифр спеціальності</t>
  </si>
  <si>
    <t>Затверджено Вченою радою НТУ "ХПІ"</t>
  </si>
  <si>
    <t>Проректор з науково-педагогічної роботи</t>
  </si>
  <si>
    <t>в галузі знань</t>
  </si>
  <si>
    <t>ПП1</t>
  </si>
  <si>
    <t>ПП2</t>
  </si>
  <si>
    <t>ПП3</t>
  </si>
  <si>
    <t>ПП4</t>
  </si>
  <si>
    <t>ПП5</t>
  </si>
  <si>
    <t>ПП6</t>
  </si>
  <si>
    <t>ПП7</t>
  </si>
  <si>
    <t>ПП8</t>
  </si>
  <si>
    <t>ПП9</t>
  </si>
  <si>
    <t>ПП10</t>
  </si>
  <si>
    <t>3</t>
  </si>
  <si>
    <t>Форма : плани МАГІСТР</t>
  </si>
  <si>
    <t>другого (магістерського) рівня</t>
  </si>
  <si>
    <t xml:space="preserve">Кваліфікація  </t>
  </si>
  <si>
    <t>НДР</t>
  </si>
  <si>
    <t>Науково-дослідна робота</t>
  </si>
  <si>
    <t>№ зп</t>
  </si>
  <si>
    <t>Електричні станції</t>
  </si>
  <si>
    <t>________________Мигущенко Р.П.</t>
  </si>
  <si>
    <t xml:space="preserve">                       підпис                                ПІБ</t>
  </si>
  <si>
    <t xml:space="preserve">                підпис                                         ПІБ</t>
  </si>
  <si>
    <t xml:space="preserve">                    підпис                                    ПІБ</t>
  </si>
  <si>
    <t>Шифр інституту (факультету)</t>
  </si>
  <si>
    <t>Назва  інституту (факультету)</t>
  </si>
  <si>
    <t>2018</t>
  </si>
  <si>
    <t>"___"_______________ 2018 р.</t>
  </si>
  <si>
    <r>
      <t xml:space="preserve">освітнього ступеня </t>
    </r>
    <r>
      <rPr>
        <b/>
        <sz val="16"/>
        <rFont val="Arial"/>
        <family val="2"/>
      </rPr>
      <t>бакалавра</t>
    </r>
  </si>
  <si>
    <t>Загальна підготовка</t>
  </si>
  <si>
    <t>Професійна підготовка</t>
  </si>
  <si>
    <t>Дисципліни вільного вибору</t>
  </si>
  <si>
    <t>3.1</t>
  </si>
  <si>
    <t>3.1.1</t>
  </si>
  <si>
    <t>ВБ1.1</t>
  </si>
  <si>
    <t>ВБ1.2</t>
  </si>
  <si>
    <t>ВБ1.3</t>
  </si>
  <si>
    <t>ВБ1.4</t>
  </si>
  <si>
    <t>ВБ1.5</t>
  </si>
  <si>
    <t>ВБ1.6</t>
  </si>
  <si>
    <t>ВБ1.7</t>
  </si>
  <si>
    <t>ВБ1.8</t>
  </si>
  <si>
    <t>ВБ1.9</t>
  </si>
  <si>
    <t>ВБ1.10</t>
  </si>
  <si>
    <t>3.1.2</t>
  </si>
  <si>
    <t>ВБ2.1</t>
  </si>
  <si>
    <t>ВБ2.2</t>
  </si>
  <si>
    <t>ВБ2.3</t>
  </si>
  <si>
    <t>ВБ2.4</t>
  </si>
  <si>
    <t>ВБ2.5</t>
  </si>
  <si>
    <t>ВБ2.6</t>
  </si>
  <si>
    <t>ВБ2.7</t>
  </si>
  <si>
    <t>ВБ2.8</t>
  </si>
  <si>
    <t>ВБ2.9</t>
  </si>
  <si>
    <t>ВБ2.10</t>
  </si>
  <si>
    <t>Блок дисциплін 03 "Назва блоку"</t>
  </si>
  <si>
    <t>3.1.3</t>
  </si>
  <si>
    <t>ВБ3.1</t>
  </si>
  <si>
    <t>ВБ3.2</t>
  </si>
  <si>
    <t>ВБ3.3</t>
  </si>
  <si>
    <t>ВБ3.4</t>
  </si>
  <si>
    <t>ВБ3.5</t>
  </si>
  <si>
    <t>ВБ3.6</t>
  </si>
  <si>
    <t>ВБ3.7</t>
  </si>
  <si>
    <t>ВБ3.8</t>
  </si>
  <si>
    <t>ВБ3.9</t>
  </si>
  <si>
    <t>ВБ3.10</t>
  </si>
  <si>
    <t>3.1.4</t>
  </si>
  <si>
    <t>Блок дисциплін 04 "Назва блоку"</t>
  </si>
  <si>
    <t>ВБ4.1</t>
  </si>
  <si>
    <t>ВБ4.2</t>
  </si>
  <si>
    <t>ВБ4.3</t>
  </si>
  <si>
    <t>ВБ4.4</t>
  </si>
  <si>
    <t>ВБ4.5</t>
  </si>
  <si>
    <t>ВБ4.6</t>
  </si>
  <si>
    <t>ВБ4.7</t>
  </si>
  <si>
    <t>ВБ4.8</t>
  </si>
  <si>
    <t>ВБ4.9</t>
  </si>
  <si>
    <t>ВБ4.10</t>
  </si>
  <si>
    <t>3.1.5</t>
  </si>
  <si>
    <t>ВБ5.1</t>
  </si>
  <si>
    <t>ВБ5.2</t>
  </si>
  <si>
    <t>ВБ5.3</t>
  </si>
  <si>
    <t>ВБ5.4</t>
  </si>
  <si>
    <t>ВБ5.5</t>
  </si>
  <si>
    <t>ВБ5.6</t>
  </si>
  <si>
    <t>ВБ5.7</t>
  </si>
  <si>
    <t>ВБ5.8</t>
  </si>
  <si>
    <t>ВБ5.9</t>
  </si>
  <si>
    <t>ВБ5.10</t>
  </si>
  <si>
    <t>Блок дисциплін 05 "Назва блоку"</t>
  </si>
  <si>
    <t>Блок дисциплін 06 "Назва блоку"</t>
  </si>
  <si>
    <t>3.1.6</t>
  </si>
  <si>
    <t>ВБ6.1</t>
  </si>
  <si>
    <t>ВБ6.2</t>
  </si>
  <si>
    <t>ВБ6.3</t>
  </si>
  <si>
    <t>ВБ6.4</t>
  </si>
  <si>
    <t>ВБ6.5</t>
  </si>
  <si>
    <t>ВБ6.6</t>
  </si>
  <si>
    <t>ВБ6.7</t>
  </si>
  <si>
    <t>ВБ6.8</t>
  </si>
  <si>
    <t>ВБ6.9</t>
  </si>
  <si>
    <t>ВБ6.10</t>
  </si>
  <si>
    <t>3.1.7</t>
  </si>
  <si>
    <t>Блок дисциплін 07 "Назва блоку"</t>
  </si>
  <si>
    <t>ВБ7.1</t>
  </si>
  <si>
    <t>ВБ7.2</t>
  </si>
  <si>
    <t>ВБ7.3</t>
  </si>
  <si>
    <t>ВБ7.4</t>
  </si>
  <si>
    <t>ВБ7.5</t>
  </si>
  <si>
    <t>ВБ7.6</t>
  </si>
  <si>
    <t>ВБ7.7</t>
  </si>
  <si>
    <t>ВБ7.8</t>
  </si>
  <si>
    <t>ВБ7.9</t>
  </si>
  <si>
    <t>ВБ7.10</t>
  </si>
  <si>
    <t>3.1.8</t>
  </si>
  <si>
    <t>Блок дисциплін 08 "Назва блоку"</t>
  </si>
  <si>
    <t>ВБ8.1</t>
  </si>
  <si>
    <t>ВБ8.2</t>
  </si>
  <si>
    <t>ВБ8.3</t>
  </si>
  <si>
    <t>ВБ8.4</t>
  </si>
  <si>
    <t>ВБ8.5</t>
  </si>
  <si>
    <t>ВБ8.6</t>
  </si>
  <si>
    <t>ВБ8.7</t>
  </si>
  <si>
    <t>ВБ8.8</t>
  </si>
  <si>
    <t>ВБ8.9</t>
  </si>
  <si>
    <t>ВБ8.10</t>
  </si>
  <si>
    <t>3.1.9</t>
  </si>
  <si>
    <t>Блок дисциплін 09 "Назва блоку"</t>
  </si>
  <si>
    <t>ВБ9.1</t>
  </si>
  <si>
    <t>ВБ9.2</t>
  </si>
  <si>
    <t>ВБ9.3</t>
  </si>
  <si>
    <t>ВБ9.4</t>
  </si>
  <si>
    <t>ВБ9.5</t>
  </si>
  <si>
    <t>ВБ9.6</t>
  </si>
  <si>
    <t>ВБ9.7</t>
  </si>
  <si>
    <t>ВБ9.8</t>
  </si>
  <si>
    <t>ВБ9.9</t>
  </si>
  <si>
    <t>ВБ9.10</t>
  </si>
  <si>
    <t>3.1.10</t>
  </si>
  <si>
    <t>Блок дисциплін 10 "Назва блоку"</t>
  </si>
  <si>
    <t>ВБ10.1</t>
  </si>
  <si>
    <t>ВБ10.2</t>
  </si>
  <si>
    <t>ВБ10.3</t>
  </si>
  <si>
    <t>ВБ10.4</t>
  </si>
  <si>
    <t>ВБ10.5</t>
  </si>
  <si>
    <t>ВБ10.6</t>
  </si>
  <si>
    <t>ВБ10.7</t>
  </si>
  <si>
    <t>ВБ10.8</t>
  </si>
  <si>
    <t>ВБ10.9</t>
  </si>
  <si>
    <t>ВБ10.10</t>
  </si>
  <si>
    <t>3.1.11</t>
  </si>
  <si>
    <t>Блок дисциплін 11 "Назва блоку"</t>
  </si>
  <si>
    <t>ВБ11.1</t>
  </si>
  <si>
    <t>ВБ11.2</t>
  </si>
  <si>
    <t>ВБ11.3</t>
  </si>
  <si>
    <t>ВБ11.4</t>
  </si>
  <si>
    <t>ВБ11.5</t>
  </si>
  <si>
    <t>ВБ11.6</t>
  </si>
  <si>
    <t>ВБ11.7</t>
  </si>
  <si>
    <t>ВБ11.8</t>
  </si>
  <si>
    <t>ВБ11.9</t>
  </si>
  <si>
    <t>ВБ11.10</t>
  </si>
  <si>
    <t>3.1.12</t>
  </si>
  <si>
    <t>Блок дисциплін 12 "Назва блоку"</t>
  </si>
  <si>
    <t>ВБ12.1</t>
  </si>
  <si>
    <t>ВБ12.2</t>
  </si>
  <si>
    <t>ВБ12.3</t>
  </si>
  <si>
    <t>ВБ12.4</t>
  </si>
  <si>
    <t>ВБ12.5</t>
  </si>
  <si>
    <t>ВБ12.6</t>
  </si>
  <si>
    <t>ВБ12.7</t>
  </si>
  <si>
    <t>ВБ12.8</t>
  </si>
  <si>
    <t>ВБ12.9</t>
  </si>
  <si>
    <t>ВБ12.10</t>
  </si>
  <si>
    <t>3.1.13</t>
  </si>
  <si>
    <t>Блок дисциплін 13 "Назва блоку"</t>
  </si>
  <si>
    <t>ВБ13.1</t>
  </si>
  <si>
    <t>ВБ13.2</t>
  </si>
  <si>
    <t>ВБ13.3</t>
  </si>
  <si>
    <t>ВБ13.4</t>
  </si>
  <si>
    <t>ВБ13.5</t>
  </si>
  <si>
    <t>ВБ13.6</t>
  </si>
  <si>
    <t>ВБ13.7</t>
  </si>
  <si>
    <t>ВБ13.8</t>
  </si>
  <si>
    <t>ВБ13.9</t>
  </si>
  <si>
    <t>ВБ13.10</t>
  </si>
  <si>
    <t>3.1.14</t>
  </si>
  <si>
    <t>Блок дисциплін 14 "Назва блоку"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</si>
  <si>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</si>
  <si>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</si>
  <si>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</si>
  <si>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</si>
  <si>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</si>
  <si>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</si>
  <si>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</si>
  <si>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</si>
  <si>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ВБ14.9</t>
  </si>
  <si>
    <t>ВБ14.10</t>
  </si>
  <si>
    <t>3.1.15</t>
  </si>
  <si>
    <t>Блок дисциплін 15 "Назва блоку"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</si>
  <si>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</si>
  <si>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</si>
  <si>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</si>
  <si>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</si>
  <si>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</si>
  <si>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</si>
  <si>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</si>
  <si>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</si>
  <si>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ВБ15.9</t>
  </si>
  <si>
    <t>ВБ15.10</t>
  </si>
  <si>
    <t>3.1.16</t>
  </si>
  <si>
    <t>Блок дисциплін 16 "Назва блоку"</t>
  </si>
  <si>
    <t>ВБ16.1</t>
  </si>
  <si>
    <t>ВБ16.2</t>
  </si>
  <si>
    <t>ВБ16.3</t>
  </si>
  <si>
    <t>ВБ16.4</t>
  </si>
  <si>
    <t>ВБ16.5</t>
  </si>
  <si>
    <t>ВБ16.6</t>
  </si>
  <si>
    <t>ВБ16.7</t>
  </si>
  <si>
    <t>ВБ16.8</t>
  </si>
  <si>
    <t>ВБ16.9</t>
  </si>
  <si>
    <t>ВБ16.10</t>
  </si>
  <si>
    <t>___________________</t>
  </si>
  <si>
    <t>Підрозділ</t>
  </si>
  <si>
    <t>№ підрозділу</t>
  </si>
  <si>
    <t>новий №</t>
  </si>
  <si>
    <t>Е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</si>
  <si>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</si>
  <si>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</si>
  <si>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</si>
  <si>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</si>
  <si>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</si>
  <si>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</si>
  <si>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</si>
  <si>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</si>
  <si>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</si>
  <si>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</si>
  <si>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</si>
  <si>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</si>
  <si>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</si>
  <si>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</si>
  <si>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</si>
  <si>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</si>
  <si>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</si>
  <si>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</si>
  <si>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</si>
  <si>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</si>
  <si>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Охорона праці і навколишнього середовища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</si>
  <si>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</si>
  <si>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</si>
  <si>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</si>
  <si>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</si>
  <si>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</si>
  <si>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</si>
  <si>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</si>
  <si>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</si>
  <si>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</si>
  <si>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</si>
  <si>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</si>
  <si>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</si>
  <si>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</si>
  <si>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</si>
  <si>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</si>
  <si>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</si>
  <si>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</si>
  <si>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</si>
  <si>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</si>
  <si>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</si>
  <si>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</si>
  <si>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</si>
  <si>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</si>
  <si>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</si>
  <si>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</si>
  <si>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</si>
  <si>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</si>
  <si>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полімерних композиційних матеріалів та покритів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</si>
  <si>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</si>
  <si>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</si>
  <si>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</si>
  <si>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</si>
  <si>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</si>
  <si>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</si>
  <si>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</si>
  <si>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Органічна хімія, біохімія та мікробіологія</t>
  </si>
  <si>
    <t>Фізична хімія</t>
  </si>
  <si>
    <t>БЕМ</t>
  </si>
  <si>
    <t>Економіка та маркетинг</t>
  </si>
  <si>
    <t>Організація виробництва і управління персоналом</t>
  </si>
  <si>
    <t>Економічний аналіз і облік</t>
  </si>
  <si>
    <t>Менеджмент та оподаткування</t>
  </si>
  <si>
    <t>Менеджмент зовнішньоекономічної діяльності та фінансів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</si>
  <si>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</si>
  <si>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</si>
  <si>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</si>
  <si>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</si>
  <si>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</si>
  <si>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</si>
  <si>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</si>
  <si>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</si>
  <si>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</si>
  <si>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</si>
  <si>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</si>
  <si>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</si>
  <si>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Фізичне виховання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</si>
  <si>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</si>
  <si>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</si>
  <si>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</si>
  <si>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</si>
  <si>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</si>
  <si>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Етика, естетика та історія культури</t>
  </si>
  <si>
    <t>Політична історія</t>
  </si>
  <si>
    <t>Історія науки і техніки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</si>
  <si>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</si>
  <si>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</si>
  <si>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</si>
  <si>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</si>
  <si>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</si>
  <si>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</si>
  <si>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</si>
  <si>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</si>
  <si>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</si>
  <si>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</si>
  <si>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</si>
  <si>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</si>
  <si>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</si>
  <si>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</si>
  <si>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</si>
  <si>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120141Мон.xls</t>
  </si>
  <si>
    <t>Кількість дисциплін у семестрі - блок 2</t>
  </si>
  <si>
    <t>Кількість дисциплін у семестрі - блок 3</t>
  </si>
  <si>
    <t>Кількість дисциплін у семестрі - блок 4</t>
  </si>
  <si>
    <t>Кількість дисциплін у семестрі - блок 5</t>
  </si>
  <si>
    <t>Кількість дисциплін у семестрі - блок 6</t>
  </si>
  <si>
    <t>Кількість дисциплін у семестрі - блок 7</t>
  </si>
  <si>
    <t>Кількість дисциплін у семестрі - блок 8</t>
  </si>
  <si>
    <t>Кількість дисциплін у семестрі - блок 9</t>
  </si>
  <si>
    <t>Кількість дисциплін у семестрі - блок 10</t>
  </si>
  <si>
    <t>Кількість дисциплін у семестрі - блок 11</t>
  </si>
  <si>
    <t>Кількість дисциплін у семестрі - блок 12</t>
  </si>
  <si>
    <t>Кількість дисциплін у семестрі - блок 13</t>
  </si>
  <si>
    <t>Кількість дисциплін у семестрі - блок 14</t>
  </si>
  <si>
    <t>Кількість дисциплін у семестрі - блок 15</t>
  </si>
  <si>
    <t>Кількість дисциплін у семестрі - блок 16</t>
  </si>
  <si>
    <t>Завідувач кафедри</t>
  </si>
  <si>
    <t>Дисципліни вільного вибору професійної підготовки за блоками</t>
  </si>
  <si>
    <t>шифр інстуту (факультету);</t>
  </si>
  <si>
    <t>назва інстуту (факультету);</t>
  </si>
  <si>
    <t>шифр галузі знань;</t>
  </si>
  <si>
    <t>назва галузі;</t>
  </si>
  <si>
    <t>шифр спеціальності;</t>
  </si>
  <si>
    <t>назва спеціальності;</t>
  </si>
  <si>
    <t>кваліфікація;</t>
  </si>
  <si>
    <t>рік;</t>
  </si>
  <si>
    <t>відповідальний за інформацію, телефон.</t>
  </si>
  <si>
    <t xml:space="preserve">З шифра інституту (факультету), кода спеціальності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</si>
  <si>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>Шифри і назви інстуту (факультету) і кафедр можна звірити з «Довідником» (перший лист електронної форми навчального плану).</t>
  </si>
  <si>
    <t>ОСВІТНЬО-ПРОФЕСІЙНА ПРОГРАМА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</si>
  <si>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</si>
  <si>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Шифр кафедри</t>
  </si>
  <si>
    <t>Назва кафедри</t>
  </si>
  <si>
    <t>Форма МоП3-18</t>
  </si>
  <si>
    <t>Організація виробництва і маркетинг</t>
  </si>
  <si>
    <t>9</t>
  </si>
  <si>
    <t>Інтелектуальна власність</t>
  </si>
  <si>
    <t>10</t>
  </si>
  <si>
    <t>Основи наукових досліджень</t>
  </si>
  <si>
    <t>Теорія технічних систем</t>
  </si>
  <si>
    <t>Проектування техічних об'єктів та обладнання, ч.1</t>
  </si>
  <si>
    <t>Проектування техічних об'єктів та обладнання, ч.2</t>
  </si>
  <si>
    <t>Моделювання процесів в галузевому машинобудуванні</t>
  </si>
  <si>
    <t>Безпека праці та професійної діяльності</t>
  </si>
  <si>
    <t xml:space="preserve">механічної інженерії і транспорту </t>
  </si>
  <si>
    <t xml:space="preserve">Директор інстуту </t>
  </si>
  <si>
    <t>________________Єпіфанов В.В.</t>
  </si>
  <si>
    <t>Голова науково-методичної комісії зі спеціальності 133 "Галузеве машинобудування"</t>
  </si>
  <si>
    <t>___________________Дущенко В.В.</t>
  </si>
  <si>
    <t>протокол № 5 від 25 травня 2018р.</t>
  </si>
  <si>
    <t>140</t>
  </si>
  <si>
    <t>механічної інженерії і транспорту</t>
  </si>
  <si>
    <t>13</t>
  </si>
  <si>
    <t>Механічна інженерія</t>
  </si>
  <si>
    <t>133</t>
  </si>
  <si>
    <t>Галузеве машинобудування</t>
  </si>
  <si>
    <t>магістр з галузевого машинобудування</t>
  </si>
  <si>
    <t>Блок дисциплін 02 "Транспортні засоби високої прохідності"</t>
  </si>
  <si>
    <t>Блок дисциплін 09 "Мехатронні системи транспортних засобів"</t>
  </si>
  <si>
    <t>Керованість та стійкість руху транспортних засобів високої прохідності (ТЗВП)</t>
  </si>
  <si>
    <t>Автоматичне регулювання в ТЗВП</t>
  </si>
  <si>
    <t>Спецпитання конструювання і розрахунку ТЗВП</t>
  </si>
  <si>
    <t>Синтез планетарних передач</t>
  </si>
  <si>
    <t>Ергономіка та обитаємість ТЗВП</t>
  </si>
  <si>
    <t>Трьохмірне моделювання в транспортному машинобудуванні</t>
  </si>
  <si>
    <t>Конструювання мехатронних систем транспортних засобів</t>
  </si>
  <si>
    <t>САПР мехатронних систем транспортних засобів</t>
  </si>
  <si>
    <t>Конструювання і розрахунок транспортних засобів</t>
  </si>
  <si>
    <t>Теорія автоматичного керування</t>
  </si>
  <si>
    <t>Ергономіка та обитаємість транспортних засобів</t>
  </si>
  <si>
    <t>Моніторинг та телеметрія мехатронних систем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</si>
</sst>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0.000"/>
    <numFmt numFmtId="186" formatCode="[$-422]d\ mmmm\ yyyy&quot; р.&quot;"/>
  </numFmts>
  <fonts count="1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color indexed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b/>
      <sz val="18"/>
      <name val="Arial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b/>
      <sz val="12"/>
      <color indexed="9"/>
      <name val="Arial Cyr"/>
      <family val="0"/>
    </font>
    <font>
      <b/>
      <sz val="16"/>
      <color indexed="9"/>
      <name val="Arial Cyr"/>
      <family val="0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 Cyr"/>
      <family val="2"/>
    </font>
    <font>
      <sz val="14"/>
      <color indexed="22"/>
      <name val="Arial"/>
      <family val="2"/>
    </font>
    <font>
      <sz val="12"/>
      <color indexed="22"/>
      <name val="Arial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8"/>
      <color indexed="18"/>
      <name val="Arial"/>
      <family val="2"/>
    </font>
    <font>
      <vertAlign val="subscript"/>
      <sz val="20"/>
      <name val="Arial"/>
      <family val="2"/>
    </font>
    <font>
      <sz val="20"/>
      <name val="Arial Cyr"/>
      <family val="0"/>
    </font>
    <font>
      <b/>
      <sz val="20"/>
      <color indexed="12"/>
      <name val="Arial"/>
      <family val="2"/>
    </font>
    <font>
      <sz val="24"/>
      <name val="Arial"/>
      <family val="2"/>
    </font>
    <font>
      <sz val="24"/>
      <name val="Arial Cyr"/>
      <family val="0"/>
    </font>
    <font>
      <b/>
      <sz val="20"/>
      <color indexed="48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b/>
      <sz val="20"/>
      <color indexed="10"/>
      <name val="Arial"/>
      <family val="2"/>
    </font>
    <font>
      <b/>
      <i/>
      <sz val="8"/>
      <color indexed="10"/>
      <name val="Arial Cyr"/>
      <family val="0"/>
    </font>
    <font>
      <sz val="2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10" fillId="25" borderId="1" applyNumberFormat="0" applyAlignment="0" applyProtection="0"/>
    <xf numFmtId="0" fontId="111" fillId="26" borderId="2" applyNumberFormat="0" applyAlignment="0" applyProtection="0"/>
    <xf numFmtId="0" fontId="11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27" borderId="7" applyNumberFormat="0" applyAlignment="0" applyProtection="0"/>
    <xf numFmtId="0" fontId="118" fillId="0" borderId="0" applyNumberFormat="0" applyFill="0" applyBorder="0" applyAlignment="0" applyProtection="0"/>
    <xf numFmtId="0" fontId="11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20" fillId="29" borderId="0" applyNumberFormat="0" applyBorder="0" applyAlignment="0" applyProtection="0"/>
    <xf numFmtId="0" fontId="12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4" fillId="31" borderId="0" applyNumberFormat="0" applyBorder="0" applyAlignment="0" applyProtection="0"/>
  </cellStyleXfs>
  <cellXfs count="83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83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0" fontId="32" fillId="33" borderId="16" xfId="0" applyFont="1" applyFill="1" applyBorder="1" applyAlignment="1" applyProtection="1">
      <alignment vertical="top" shrinkToFit="1"/>
      <protection hidden="1"/>
    </xf>
    <xf numFmtId="49" fontId="33" fillId="0" borderId="17" xfId="0" applyNumberFormat="1" applyFont="1" applyFill="1" applyBorder="1" applyAlignment="1" applyProtection="1">
      <alignment vertical="top" wrapText="1"/>
      <protection locked="0"/>
    </xf>
    <xf numFmtId="49" fontId="35" fillId="0" borderId="18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0" fontId="30" fillId="34" borderId="16" xfId="0" applyFont="1" applyFill="1" applyBorder="1" applyAlignment="1" applyProtection="1">
      <alignment shrinkToFit="1"/>
      <protection hidden="1"/>
    </xf>
    <xf numFmtId="0" fontId="39" fillId="0" borderId="18" xfId="0" applyFont="1" applyFill="1" applyBorder="1" applyAlignment="1" applyProtection="1">
      <alignment vertical="top" wrapText="1"/>
      <protection locked="0"/>
    </xf>
    <xf numFmtId="49" fontId="40" fillId="0" borderId="13" xfId="0" applyNumberFormat="1" applyFont="1" applyFill="1" applyBorder="1" applyAlignment="1" applyProtection="1">
      <alignment horizontal="left" wrapText="1"/>
      <protection locked="0"/>
    </xf>
    <xf numFmtId="0" fontId="42" fillId="0" borderId="19" xfId="0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0" fontId="16" fillId="0" borderId="0" xfId="0" applyNumberFormat="1" applyFont="1" applyAlignment="1" applyProtection="1">
      <alignment horizontal="right" wrapText="1"/>
      <protection hidden="1"/>
    </xf>
    <xf numFmtId="0" fontId="11" fillId="0" borderId="20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7" fillId="0" borderId="21" xfId="0" applyNumberFormat="1" applyFont="1" applyFill="1" applyBorder="1" applyAlignment="1" applyProtection="1">
      <alignment vertical="top" wrapText="1"/>
      <protection locked="0"/>
    </xf>
    <xf numFmtId="0" fontId="30" fillId="34" borderId="22" xfId="0" applyFont="1" applyFill="1" applyBorder="1" applyAlignment="1" applyProtection="1">
      <alignment shrinkToFit="1"/>
      <protection hidden="1"/>
    </xf>
    <xf numFmtId="49" fontId="38" fillId="0" borderId="23" xfId="0" applyNumberFormat="1" applyFont="1" applyFill="1" applyBorder="1" applyAlignment="1" applyProtection="1">
      <alignment horizontal="left" wrapText="1"/>
      <protection locked="0"/>
    </xf>
    <xf numFmtId="0" fontId="36" fillId="5" borderId="14" xfId="0" applyFont="1" applyFill="1" applyBorder="1" applyAlignment="1" applyProtection="1">
      <alignment shrinkToFit="1"/>
      <protection hidden="1"/>
    </xf>
    <xf numFmtId="49" fontId="37" fillId="0" borderId="18" xfId="0" applyNumberFormat="1" applyFont="1" applyFill="1" applyBorder="1" applyAlignment="1" applyProtection="1">
      <alignment vertical="top" wrapText="1"/>
      <protection locked="0"/>
    </xf>
    <xf numFmtId="0" fontId="36" fillId="5" borderId="16" xfId="0" applyFont="1" applyFill="1" applyBorder="1" applyAlignment="1" applyProtection="1">
      <alignment shrinkToFit="1"/>
      <protection hidden="1"/>
    </xf>
    <xf numFmtId="0" fontId="36" fillId="0" borderId="24" xfId="0" applyFont="1" applyFill="1" applyBorder="1" applyAlignment="1" applyProtection="1">
      <alignment shrinkToFit="1"/>
      <protection hidden="1"/>
    </xf>
    <xf numFmtId="0" fontId="41" fillId="35" borderId="25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48" fillId="33" borderId="12" xfId="0" applyFont="1" applyFill="1" applyBorder="1" applyAlignment="1" applyProtection="1">
      <alignment shrinkToFit="1"/>
      <protection hidden="1"/>
    </xf>
    <xf numFmtId="49" fontId="42" fillId="0" borderId="13" xfId="0" applyNumberFormat="1" applyFont="1" applyFill="1" applyBorder="1" applyAlignment="1" applyProtection="1">
      <alignment wrapText="1"/>
      <protection locked="0"/>
    </xf>
    <xf numFmtId="0" fontId="40" fillId="0" borderId="18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1" fillId="0" borderId="0" xfId="0" applyFont="1" applyAlignment="1">
      <alignment horizontal="left" indent="2"/>
    </xf>
    <xf numFmtId="0" fontId="55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4" fillId="0" borderId="26" xfId="0" applyFont="1" applyBorder="1" applyAlignment="1" applyProtection="1">
      <alignment horizontal="center" textRotation="90" wrapText="1"/>
      <protection hidden="1"/>
    </xf>
    <xf numFmtId="0" fontId="46" fillId="0" borderId="27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6" fillId="0" borderId="28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2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9" xfId="0" applyNumberFormat="1" applyFont="1" applyBorder="1" applyAlignment="1" applyProtection="1">
      <alignment horizontal="center"/>
      <protection hidden="1"/>
    </xf>
    <xf numFmtId="0" fontId="9" fillId="0" borderId="3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31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57" fillId="0" borderId="0" xfId="0" applyFont="1" applyAlignment="1">
      <alignment/>
    </xf>
    <xf numFmtId="0" fontId="11" fillId="0" borderId="33" xfId="0" applyNumberFormat="1" applyFont="1" applyBorder="1" applyAlignment="1" applyProtection="1">
      <alignment horizontal="center" vertical="center" wrapText="1"/>
      <protection hidden="1"/>
    </xf>
    <xf numFmtId="0" fontId="11" fillId="0" borderId="31" xfId="0" applyNumberFormat="1" applyFont="1" applyBorder="1" applyAlignment="1" applyProtection="1">
      <alignment horizontal="center" vertical="center" wrapText="1"/>
      <protection hidden="1"/>
    </xf>
    <xf numFmtId="0" fontId="11" fillId="0" borderId="34" xfId="0" applyNumberFormat="1" applyFont="1" applyBorder="1" applyAlignment="1" applyProtection="1">
      <alignment vertical="center" wrapText="1"/>
      <protection hidden="1"/>
    </xf>
    <xf numFmtId="0" fontId="11" fillId="0" borderId="35" xfId="0" applyNumberFormat="1" applyFont="1" applyBorder="1" applyAlignment="1" applyProtection="1">
      <alignment vertical="center" wrapText="1"/>
      <protection hidden="1"/>
    </xf>
    <xf numFmtId="0" fontId="11" fillId="0" borderId="36" xfId="0" applyNumberFormat="1" applyFont="1" applyBorder="1" applyAlignment="1" applyProtection="1">
      <alignment vertical="center" wrapText="1"/>
      <protection hidden="1"/>
    </xf>
    <xf numFmtId="0" fontId="47" fillId="33" borderId="0" xfId="0" applyFont="1" applyFill="1" applyAlignment="1">
      <alignment/>
    </xf>
    <xf numFmtId="49" fontId="28" fillId="0" borderId="27" xfId="0" applyNumberFormat="1" applyFont="1" applyBorder="1" applyAlignment="1" applyProtection="1">
      <alignment horizontal="left" vertical="top" wrapText="1"/>
      <protection locked="0"/>
    </xf>
    <xf numFmtId="49" fontId="28" fillId="0" borderId="37" xfId="0" applyNumberFormat="1" applyFont="1" applyBorder="1" applyAlignment="1" applyProtection="1">
      <alignment horizontal="left" vertical="top" wrapText="1"/>
      <protection locked="0"/>
    </xf>
    <xf numFmtId="49" fontId="58" fillId="33" borderId="31" xfId="0" applyNumberFormat="1" applyFont="1" applyFill="1" applyBorder="1" applyAlignment="1" applyProtection="1">
      <alignment horizontal="left" vertical="top" wrapText="1"/>
      <protection hidden="1"/>
    </xf>
    <xf numFmtId="49" fontId="29" fillId="33" borderId="31" xfId="0" applyNumberFormat="1" applyFont="1" applyFill="1" applyBorder="1" applyAlignment="1" applyProtection="1">
      <alignment horizontal="left" vertical="top"/>
      <protection hidden="1"/>
    </xf>
    <xf numFmtId="0" fontId="53" fillId="0" borderId="0" xfId="0" applyFont="1" applyAlignment="1">
      <alignment horizontal="left" indent="2"/>
    </xf>
    <xf numFmtId="0" fontId="50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83" fontId="5" fillId="33" borderId="38" xfId="0" applyNumberFormat="1" applyFont="1" applyFill="1" applyBorder="1" applyAlignment="1" applyProtection="1">
      <alignment horizontal="center" vertical="center"/>
      <protection hidden="1"/>
    </xf>
    <xf numFmtId="183" fontId="46" fillId="2" borderId="28" xfId="0" applyNumberFormat="1" applyFont="1" applyFill="1" applyBorder="1" applyAlignment="1" applyProtection="1">
      <alignment horizontal="center" vertical="center"/>
      <protection hidden="1"/>
    </xf>
    <xf numFmtId="183" fontId="46" fillId="2" borderId="27" xfId="0" applyNumberFormat="1" applyFont="1" applyFill="1" applyBorder="1" applyAlignment="1" applyProtection="1">
      <alignment horizontal="center" vertical="center"/>
      <protection hidden="1"/>
    </xf>
    <xf numFmtId="183" fontId="46" fillId="0" borderId="39" xfId="0" applyNumberFormat="1" applyFont="1" applyBorder="1" applyAlignment="1" applyProtection="1">
      <alignment horizontal="center" vertical="center"/>
      <protection locked="0"/>
    </xf>
    <xf numFmtId="183" fontId="46" fillId="0" borderId="27" xfId="0" applyNumberFormat="1" applyFont="1" applyBorder="1" applyAlignment="1" applyProtection="1">
      <alignment horizontal="center" vertical="center"/>
      <protection locked="0"/>
    </xf>
    <xf numFmtId="183" fontId="46" fillId="0" borderId="40" xfId="0" applyNumberFormat="1" applyFont="1" applyBorder="1" applyAlignment="1" applyProtection="1">
      <alignment horizontal="center" vertical="center"/>
      <protection locked="0"/>
    </xf>
    <xf numFmtId="183" fontId="46" fillId="0" borderId="37" xfId="0" applyNumberFormat="1" applyFont="1" applyBorder="1" applyAlignment="1" applyProtection="1">
      <alignment horizontal="center" vertical="center"/>
      <protection locked="0"/>
    </xf>
    <xf numFmtId="183" fontId="46" fillId="2" borderId="41" xfId="0" applyNumberFormat="1" applyFont="1" applyFill="1" applyBorder="1" applyAlignment="1" applyProtection="1">
      <alignment horizontal="center" vertical="center"/>
      <protection hidden="1"/>
    </xf>
    <xf numFmtId="183" fontId="5" fillId="33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hidden="1"/>
    </xf>
    <xf numFmtId="49" fontId="43" fillId="0" borderId="37" xfId="0" applyNumberFormat="1" applyFont="1" applyBorder="1" applyAlignment="1" applyProtection="1">
      <alignment horizontal="center" vertical="center" wrapText="1"/>
      <protection locked="0"/>
    </xf>
    <xf numFmtId="49" fontId="43" fillId="0" borderId="27" xfId="0" applyNumberFormat="1" applyFont="1" applyBorder="1" applyAlignment="1" applyProtection="1">
      <alignment horizontal="center" vertical="center" wrapText="1"/>
      <protection locked="0"/>
    </xf>
    <xf numFmtId="49" fontId="29" fillId="33" borderId="31" xfId="0" applyNumberFormat="1" applyFont="1" applyFill="1" applyBorder="1" applyAlignment="1" applyProtection="1">
      <alignment horizontal="center" vertical="center"/>
      <protection hidden="1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4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6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22" xfId="0" applyNumberFormat="1" applyFont="1" applyBorder="1" applyAlignment="1" applyProtection="1">
      <alignment horizontal="left" vertical="center" wrapText="1"/>
      <protection hidden="1"/>
    </xf>
    <xf numFmtId="0" fontId="10" fillId="0" borderId="43" xfId="0" applyNumberFormat="1" applyFont="1" applyBorder="1" applyAlignment="1" applyProtection="1">
      <alignment horizontal="center" vertical="center" wrapText="1"/>
      <protection hidden="1"/>
    </xf>
    <xf numFmtId="0" fontId="10" fillId="0" borderId="44" xfId="0" applyNumberFormat="1" applyFont="1" applyBorder="1" applyAlignment="1" applyProtection="1">
      <alignment horizontal="center" vertical="center" wrapText="1"/>
      <protection hidden="1"/>
    </xf>
    <xf numFmtId="0" fontId="10" fillId="0" borderId="45" xfId="0" applyNumberFormat="1" applyFont="1" applyBorder="1" applyAlignment="1" applyProtection="1">
      <alignment horizontal="center" vertical="center" wrapText="1"/>
      <protection hidden="1"/>
    </xf>
    <xf numFmtId="0" fontId="56" fillId="0" borderId="37" xfId="0" applyNumberFormat="1" applyFont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Border="1" applyAlignment="1" applyProtection="1">
      <alignment horizontal="center" vertical="center" wrapText="1"/>
      <protection hidden="1"/>
    </xf>
    <xf numFmtId="0" fontId="13" fillId="0" borderId="46" xfId="0" applyNumberFormat="1" applyFont="1" applyBorder="1" applyAlignment="1" applyProtection="1">
      <alignment horizontal="center" vertical="center" wrapText="1"/>
      <protection hidden="1"/>
    </xf>
    <xf numFmtId="0" fontId="13" fillId="0" borderId="47" xfId="0" applyNumberFormat="1" applyFont="1" applyBorder="1" applyAlignment="1" applyProtection="1">
      <alignment horizontal="center" vertical="center" wrapText="1"/>
      <protection hidden="1"/>
    </xf>
    <xf numFmtId="0" fontId="13" fillId="0" borderId="35" xfId="0" applyNumberFormat="1" applyFont="1" applyBorder="1" applyAlignment="1" applyProtection="1">
      <alignment vertical="center" textRotation="90" wrapText="1"/>
      <protection hidden="1"/>
    </xf>
    <xf numFmtId="0" fontId="13" fillId="0" borderId="42" xfId="0" applyNumberFormat="1" applyFont="1" applyBorder="1" applyAlignment="1" applyProtection="1">
      <alignment vertical="center" textRotation="90" wrapText="1"/>
      <protection hidden="1"/>
    </xf>
    <xf numFmtId="0" fontId="13" fillId="0" borderId="36" xfId="0" applyNumberFormat="1" applyFont="1" applyBorder="1" applyAlignment="1" applyProtection="1">
      <alignment vertical="center" textRotation="90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49" fontId="58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47" fillId="0" borderId="0" xfId="0" applyFont="1" applyAlignment="1">
      <alignment vertical="center"/>
    </xf>
    <xf numFmtId="0" fontId="9" fillId="0" borderId="30" xfId="0" applyNumberFormat="1" applyFont="1" applyFill="1" applyBorder="1" applyAlignment="1" applyProtection="1">
      <alignment horizontal="center"/>
      <protection hidden="1"/>
    </xf>
    <xf numFmtId="0" fontId="9" fillId="0" borderId="3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49" fontId="43" fillId="0" borderId="48" xfId="0" applyNumberFormat="1" applyFont="1" applyBorder="1" applyAlignment="1" applyProtection="1">
      <alignment horizontal="center" vertical="center" wrapText="1"/>
      <protection locked="0"/>
    </xf>
    <xf numFmtId="49" fontId="44" fillId="0" borderId="37" xfId="0" applyNumberFormat="1" applyFont="1" applyBorder="1" applyAlignment="1" applyProtection="1">
      <alignment horizontal="left" vertical="center"/>
      <protection locked="0"/>
    </xf>
    <xf numFmtId="0" fontId="43" fillId="33" borderId="31" xfId="0" applyFont="1" applyFill="1" applyBorder="1" applyAlignment="1" applyProtection="1">
      <alignment/>
      <protection locked="0"/>
    </xf>
    <xf numFmtId="0" fontId="11" fillId="0" borderId="45" xfId="0" applyNumberFormat="1" applyFont="1" applyBorder="1" applyAlignment="1" applyProtection="1">
      <alignment horizontal="left" vertical="center" wrapText="1" shrinkToFit="1"/>
      <protection hidden="1"/>
    </xf>
    <xf numFmtId="0" fontId="8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37" xfId="0" applyNumberFormat="1" applyFont="1" applyBorder="1" applyAlignment="1" applyProtection="1">
      <alignment horizontal="center" vertical="center" wrapText="1"/>
      <protection hidden="1"/>
    </xf>
    <xf numFmtId="183" fontId="8" fillId="33" borderId="31" xfId="0" applyNumberFormat="1" applyFont="1" applyFill="1" applyBorder="1" applyAlignment="1" applyProtection="1">
      <alignment horizontal="center" vertical="center" wrapText="1"/>
      <protection hidden="1"/>
    </xf>
    <xf numFmtId="183" fontId="10" fillId="0" borderId="37" xfId="0" applyNumberFormat="1" applyFont="1" applyBorder="1" applyAlignment="1" applyProtection="1">
      <alignment horizontal="center" vertical="center" wrapText="1"/>
      <protection hidden="1"/>
    </xf>
    <xf numFmtId="0" fontId="50" fillId="36" borderId="0" xfId="0" applyFont="1" applyFill="1" applyAlignment="1" applyProtection="1">
      <alignment/>
      <protection hidden="1"/>
    </xf>
    <xf numFmtId="0" fontId="63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>
      <alignment horizontal="center" vertical="center"/>
    </xf>
    <xf numFmtId="0" fontId="9" fillId="0" borderId="18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7" fillId="0" borderId="0" xfId="0" applyFont="1" applyBorder="1" applyAlignment="1" applyProtection="1">
      <alignment horizontal="center" vertical="top"/>
      <protection hidden="1"/>
    </xf>
    <xf numFmtId="0" fontId="68" fillId="0" borderId="44" xfId="0" applyFont="1" applyBorder="1" applyAlignment="1" applyProtection="1">
      <alignment horizontal="center" vertical="top"/>
      <protection hidden="1"/>
    </xf>
    <xf numFmtId="0" fontId="68" fillId="0" borderId="49" xfId="0" applyFont="1" applyBorder="1" applyAlignment="1" applyProtection="1">
      <alignment horizontal="center" vertical="top"/>
      <protection hidden="1"/>
    </xf>
    <xf numFmtId="0" fontId="68" fillId="0" borderId="0" xfId="0" applyFont="1" applyBorder="1" applyAlignment="1" applyProtection="1">
      <alignment horizontal="center" vertical="top"/>
      <protection hidden="1"/>
    </xf>
    <xf numFmtId="0" fontId="68" fillId="0" borderId="49" xfId="0" applyFont="1" applyBorder="1" applyAlignment="1" applyProtection="1">
      <alignment horizontal="center"/>
      <protection hidden="1"/>
    </xf>
    <xf numFmtId="0" fontId="68" fillId="0" borderId="50" xfId="0" applyFont="1" applyBorder="1" applyAlignment="1" applyProtection="1">
      <alignment horizontal="center"/>
      <protection hidden="1"/>
    </xf>
    <xf numFmtId="0" fontId="68" fillId="0" borderId="51" xfId="0" applyFont="1" applyBorder="1" applyAlignment="1" applyProtection="1">
      <alignment horizontal="center"/>
      <protection hidden="1"/>
    </xf>
    <xf numFmtId="0" fontId="68" fillId="0" borderId="49" xfId="0" applyFont="1" applyBorder="1" applyAlignment="1" applyProtection="1">
      <alignment horizontal="left"/>
      <protection hidden="1"/>
    </xf>
    <xf numFmtId="0" fontId="68" fillId="0" borderId="52" xfId="0" applyFont="1" applyBorder="1" applyAlignment="1" applyProtection="1">
      <alignment horizontal="center"/>
      <protection hidden="1"/>
    </xf>
    <xf numFmtId="0" fontId="69" fillId="0" borderId="49" xfId="0" applyFont="1" applyBorder="1" applyAlignment="1" applyProtection="1">
      <alignment horizontal="center"/>
      <protection hidden="1"/>
    </xf>
    <xf numFmtId="0" fontId="69" fillId="0" borderId="50" xfId="0" applyFont="1" applyBorder="1" applyAlignment="1" applyProtection="1">
      <alignment horizontal="center"/>
      <protection hidden="1"/>
    </xf>
    <xf numFmtId="0" fontId="69" fillId="0" borderId="49" xfId="0" applyFont="1" applyBorder="1" applyAlignment="1" applyProtection="1">
      <alignment horizontal="left"/>
      <protection hidden="1"/>
    </xf>
    <xf numFmtId="0" fontId="68" fillId="0" borderId="53" xfId="0" applyFont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 horizontal="center"/>
      <protection hidden="1"/>
    </xf>
    <xf numFmtId="0" fontId="67" fillId="0" borderId="52" xfId="0" applyFont="1" applyBorder="1" applyAlignment="1" applyProtection="1">
      <alignment horizontal="center" vertical="center"/>
      <protection hidden="1"/>
    </xf>
    <xf numFmtId="0" fontId="68" fillId="0" borderId="54" xfId="0" applyFont="1" applyBorder="1" applyAlignment="1" applyProtection="1">
      <alignment horizontal="center" vertical="center" wrapText="1"/>
      <protection hidden="1"/>
    </xf>
    <xf numFmtId="0" fontId="69" fillId="0" borderId="54" xfId="0" applyNumberFormat="1" applyFont="1" applyBorder="1" applyAlignment="1" applyProtection="1">
      <alignment horizontal="right"/>
      <protection hidden="1"/>
    </xf>
    <xf numFmtId="0" fontId="69" fillId="0" borderId="52" xfId="0" applyNumberFormat="1" applyFont="1" applyBorder="1" applyAlignment="1" applyProtection="1">
      <alignment horizontal="center"/>
      <protection hidden="1"/>
    </xf>
    <xf numFmtId="0" fontId="10" fillId="0" borderId="52" xfId="0" applyNumberFormat="1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left"/>
      <protection hidden="1"/>
    </xf>
    <xf numFmtId="0" fontId="3" fillId="0" borderId="55" xfId="0" applyFont="1" applyBorder="1" applyAlignment="1" applyProtection="1">
      <alignment/>
      <protection hidden="1"/>
    </xf>
    <xf numFmtId="0" fontId="9" fillId="0" borderId="55" xfId="0" applyFont="1" applyBorder="1" applyAlignment="1" applyProtection="1">
      <alignment horizontal="left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52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65" fillId="0" borderId="52" xfId="0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 horizontal="center" vertical="top"/>
      <protection hidden="1"/>
    </xf>
    <xf numFmtId="0" fontId="13" fillId="0" borderId="19" xfId="0" applyFont="1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left"/>
      <protection hidden="1"/>
    </xf>
    <xf numFmtId="0" fontId="10" fillId="0" borderId="19" xfId="0" applyFont="1" applyBorder="1" applyAlignment="1" applyProtection="1">
      <alignment/>
      <protection hidden="1"/>
    </xf>
    <xf numFmtId="0" fontId="50" fillId="0" borderId="53" xfId="0" applyFont="1" applyBorder="1" applyAlignment="1" applyProtection="1">
      <alignment/>
      <protection hidden="1"/>
    </xf>
    <xf numFmtId="0" fontId="10" fillId="0" borderId="56" xfId="0" applyFont="1" applyBorder="1" applyAlignment="1" applyProtection="1">
      <alignment/>
      <protection hidden="1"/>
    </xf>
    <xf numFmtId="0" fontId="10" fillId="0" borderId="56" xfId="0" applyFont="1" applyBorder="1" applyAlignment="1" applyProtection="1">
      <alignment horizontal="center"/>
      <protection hidden="1"/>
    </xf>
    <xf numFmtId="0" fontId="10" fillId="0" borderId="38" xfId="0" applyFont="1" applyBorder="1" applyAlignment="1" applyProtection="1">
      <alignment/>
      <protection hidden="1"/>
    </xf>
    <xf numFmtId="0" fontId="69" fillId="0" borderId="0" xfId="0" applyFont="1" applyFill="1" applyBorder="1" applyAlignment="1" applyProtection="1">
      <alignment/>
      <protection hidden="1"/>
    </xf>
    <xf numFmtId="0" fontId="41" fillId="0" borderId="49" xfId="0" applyFont="1" applyBorder="1" applyAlignment="1" applyProtection="1">
      <alignment/>
      <protection hidden="1"/>
    </xf>
    <xf numFmtId="183" fontId="46" fillId="0" borderId="28" xfId="0" applyNumberFormat="1" applyFont="1" applyBorder="1" applyAlignment="1" applyProtection="1">
      <alignment horizontal="center" vertical="center"/>
      <protection locked="0"/>
    </xf>
    <xf numFmtId="183" fontId="46" fillId="0" borderId="57" xfId="0" applyNumberFormat="1" applyFont="1" applyBorder="1" applyAlignment="1" applyProtection="1">
      <alignment horizontal="center" vertical="center"/>
      <protection locked="0"/>
    </xf>
    <xf numFmtId="183" fontId="46" fillId="0" borderId="58" xfId="0" applyNumberFormat="1" applyFont="1" applyBorder="1" applyAlignment="1" applyProtection="1">
      <alignment horizontal="center" vertical="center"/>
      <protection locked="0"/>
    </xf>
    <xf numFmtId="0" fontId="72" fillId="37" borderId="3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3" fillId="0" borderId="49" xfId="0" applyFont="1" applyBorder="1" applyAlignment="1" applyProtection="1">
      <alignment horizontal="center"/>
      <protection hidden="1"/>
    </xf>
    <xf numFmtId="0" fontId="10" fillId="0" borderId="49" xfId="0" applyFont="1" applyBorder="1" applyAlignment="1" applyProtection="1">
      <alignment horizontal="left"/>
      <protection hidden="1"/>
    </xf>
    <xf numFmtId="0" fontId="10" fillId="0" borderId="49" xfId="0" applyFont="1" applyBorder="1" applyAlignment="1" applyProtection="1">
      <alignment horizontal="center"/>
      <protection hidden="1"/>
    </xf>
    <xf numFmtId="0" fontId="73" fillId="0" borderId="0" xfId="0" applyFont="1" applyAlignment="1">
      <alignment horizontal="left" indent="2"/>
    </xf>
    <xf numFmtId="0" fontId="74" fillId="0" borderId="0" xfId="0" applyFont="1" applyAlignment="1">
      <alignment horizontal="left" indent="2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hidden="1"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4" fillId="0" borderId="0" xfId="0" applyFont="1" applyFill="1" applyBorder="1" applyAlignment="1" applyProtection="1">
      <alignment horizontal="center" vertical="top"/>
      <protection hidden="1"/>
    </xf>
    <xf numFmtId="0" fontId="4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/>
      <protection hidden="1"/>
    </xf>
    <xf numFmtId="0" fontId="57" fillId="0" borderId="0" xfId="0" applyFont="1" applyAlignment="1">
      <alignment/>
    </xf>
    <xf numFmtId="0" fontId="32" fillId="38" borderId="14" xfId="0" applyFont="1" applyFill="1" applyBorder="1" applyAlignment="1" applyProtection="1">
      <alignment vertical="top" shrinkToFit="1"/>
      <protection hidden="1"/>
    </xf>
    <xf numFmtId="0" fontId="76" fillId="38" borderId="14" xfId="0" applyFont="1" applyFill="1" applyBorder="1" applyAlignment="1" applyProtection="1">
      <alignment vertical="top" shrinkToFit="1"/>
      <protection hidden="1"/>
    </xf>
    <xf numFmtId="0" fontId="68" fillId="0" borderId="59" xfId="0" applyFont="1" applyBorder="1" applyAlignment="1" applyProtection="1">
      <alignment horizontal="right" vertical="center" wrapText="1"/>
      <protection hidden="1"/>
    </xf>
    <xf numFmtId="0" fontId="68" fillId="0" borderId="59" xfId="0" applyNumberFormat="1" applyFont="1" applyBorder="1" applyAlignment="1" applyProtection="1">
      <alignment horizontal="right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6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61" xfId="0" applyFont="1" applyBorder="1" applyAlignment="1" applyProtection="1">
      <alignment horizontal="center" vertical="center" wrapText="1"/>
      <protection hidden="1"/>
    </xf>
    <xf numFmtId="0" fontId="9" fillId="0" borderId="62" xfId="0" applyFont="1" applyBorder="1" applyAlignment="1" applyProtection="1">
      <alignment horizontal="center" vertical="center" wrapText="1"/>
      <protection hidden="1"/>
    </xf>
    <xf numFmtId="0" fontId="9" fillId="0" borderId="51" xfId="0" applyFont="1" applyBorder="1" applyAlignment="1" applyProtection="1">
      <alignment horizontal="center" vertical="center" wrapText="1"/>
      <protection hidden="1"/>
    </xf>
    <xf numFmtId="0" fontId="9" fillId="0" borderId="55" xfId="0" applyFont="1" applyBorder="1" applyAlignment="1" applyProtection="1">
      <alignment horizontal="center" vertical="center" wrapText="1"/>
      <protection hidden="1"/>
    </xf>
    <xf numFmtId="0" fontId="71" fillId="37" borderId="29" xfId="0" applyFont="1" applyFill="1" applyBorder="1" applyAlignment="1" applyProtection="1">
      <alignment horizontal="center" wrapText="1"/>
      <protection hidden="1"/>
    </xf>
    <xf numFmtId="0" fontId="58" fillId="33" borderId="31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183" fontId="5" fillId="33" borderId="31" xfId="0" applyNumberFormat="1" applyFont="1" applyFill="1" applyBorder="1" applyAlignment="1" applyProtection="1">
      <alignment horizontal="center" vertical="center"/>
      <protection hidden="1"/>
    </xf>
    <xf numFmtId="0" fontId="77" fillId="0" borderId="0" xfId="0" applyNumberFormat="1" applyFont="1" applyBorder="1" applyAlignment="1" applyProtection="1">
      <alignment horizontal="center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hidden="1"/>
    </xf>
    <xf numFmtId="1" fontId="4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0" fontId="16" fillId="0" borderId="0" xfId="0" applyNumberFormat="1" applyFont="1" applyAlignment="1" applyProtection="1">
      <alignment horizontal="right" vertical="center" wrapText="1"/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locked="0"/>
    </xf>
    <xf numFmtId="0" fontId="20" fillId="0" borderId="0" xfId="0" applyFont="1" applyAlignment="1" applyProtection="1">
      <alignment horizontal="center" vertical="justify"/>
      <protection locked="0"/>
    </xf>
    <xf numFmtId="49" fontId="78" fillId="0" borderId="17" xfId="0" applyNumberFormat="1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/>
    </xf>
    <xf numFmtId="49" fontId="6" fillId="0" borderId="0" xfId="0" applyNumberFormat="1" applyFont="1" applyBorder="1" applyAlignment="1" applyProtection="1">
      <alignment horizontal="centerContinuous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3" fillId="0" borderId="58" xfId="0" applyNumberFormat="1" applyFont="1" applyBorder="1" applyAlignment="1" applyProtection="1">
      <alignment/>
      <protection locked="0"/>
    </xf>
    <xf numFmtId="0" fontId="8" fillId="0" borderId="58" xfId="0" applyNumberFormat="1" applyFont="1" applyBorder="1" applyAlignment="1" applyProtection="1">
      <alignment horizontal="left"/>
      <protection locked="0"/>
    </xf>
    <xf numFmtId="49" fontId="8" fillId="0" borderId="58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wrapText="1" shrinkToFit="1"/>
      <protection hidden="1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49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36" xfId="0" applyNumberFormat="1" applyFont="1" applyFill="1" applyBorder="1" applyAlignment="1" applyProtection="1">
      <alignment horizontal="left" vertical="center" wrapText="1" shrinkToFit="1"/>
      <protection hidden="1"/>
    </xf>
    <xf numFmtId="183" fontId="7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31" xfId="0" applyNumberFormat="1" applyFont="1" applyFill="1" applyBorder="1" applyAlignment="1" applyProtection="1">
      <alignment horizontal="center" vertical="center" wrapText="1"/>
      <protection hidden="1"/>
    </xf>
    <xf numFmtId="183" fontId="46" fillId="0" borderId="63" xfId="0" applyNumberFormat="1" applyFont="1" applyBorder="1" applyAlignment="1" applyProtection="1">
      <alignment horizontal="center" vertical="center"/>
      <protection locked="0"/>
    </xf>
    <xf numFmtId="183" fontId="46" fillId="0" borderId="41" xfId="0" applyNumberFormat="1" applyFont="1" applyBorder="1" applyAlignment="1" applyProtection="1">
      <alignment horizontal="center" vertical="center"/>
      <protection locked="0"/>
    </xf>
    <xf numFmtId="183" fontId="46" fillId="0" borderId="48" xfId="0" applyNumberFormat="1" applyFont="1" applyBorder="1" applyAlignment="1" applyProtection="1">
      <alignment horizontal="center" vertical="center"/>
      <protection locked="0"/>
    </xf>
    <xf numFmtId="1" fontId="81" fillId="0" borderId="37" xfId="0" applyNumberFormat="1" applyFont="1" applyBorder="1" applyAlignment="1" applyProtection="1">
      <alignment horizontal="center" vertical="center" wrapText="1"/>
      <protection locked="0"/>
    </xf>
    <xf numFmtId="0" fontId="81" fillId="0" borderId="37" xfId="0" applyFont="1" applyBorder="1" applyAlignment="1" applyProtection="1">
      <alignment horizontal="center" vertical="center" wrapText="1"/>
      <protection locked="0"/>
    </xf>
    <xf numFmtId="0" fontId="81" fillId="0" borderId="27" xfId="0" applyFont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wrapText="1"/>
      <protection hidden="1" locked="0"/>
    </xf>
    <xf numFmtId="49" fontId="44" fillId="0" borderId="64" xfId="0" applyNumberFormat="1" applyFont="1" applyBorder="1" applyAlignment="1" applyProtection="1">
      <alignment horizontal="left" vertical="center"/>
      <protection locked="0"/>
    </xf>
    <xf numFmtId="49" fontId="78" fillId="0" borderId="21" xfId="0" applyNumberFormat="1" applyFont="1" applyFill="1" applyBorder="1" applyAlignment="1" applyProtection="1">
      <alignment vertical="top" wrapText="1"/>
      <protection locked="0"/>
    </xf>
    <xf numFmtId="0" fontId="7" fillId="0" borderId="24" xfId="0" applyFont="1" applyFill="1" applyBorder="1" applyAlignment="1" applyProtection="1">
      <alignment shrinkToFit="1"/>
      <protection hidden="1"/>
    </xf>
    <xf numFmtId="49" fontId="11" fillId="0" borderId="56" xfId="0" applyNumberFormat="1" applyFont="1" applyBorder="1" applyAlignment="1" applyProtection="1">
      <alignment vertical="center" wrapText="1"/>
      <protection hidden="1"/>
    </xf>
    <xf numFmtId="0" fontId="46" fillId="0" borderId="26" xfId="0" applyFont="1" applyBorder="1" applyAlignment="1" applyProtection="1">
      <alignment horizontal="center"/>
      <protection locked="0"/>
    </xf>
    <xf numFmtId="49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79" fillId="0" borderId="0" xfId="0" applyFont="1" applyBorder="1" applyAlignment="1" applyProtection="1">
      <alignment horizontal="left" vertical="justify"/>
      <protection locked="0"/>
    </xf>
    <xf numFmtId="0" fontId="80" fillId="0" borderId="0" xfId="0" applyFont="1" applyAlignment="1" applyProtection="1">
      <alignment horizontal="left"/>
      <protection locked="0"/>
    </xf>
    <xf numFmtId="0" fontId="0" fillId="0" borderId="49" xfId="0" applyBorder="1" applyAlignment="1">
      <alignment horizontal="center"/>
    </xf>
    <xf numFmtId="49" fontId="44" fillId="2" borderId="37" xfId="0" applyNumberFormat="1" applyFont="1" applyFill="1" applyBorder="1" applyAlignment="1" applyProtection="1">
      <alignment horizontal="left" vertical="center"/>
      <protection locked="0"/>
    </xf>
    <xf numFmtId="49" fontId="43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81" fillId="2" borderId="37" xfId="0" applyFont="1" applyFill="1" applyBorder="1" applyAlignment="1" applyProtection="1">
      <alignment horizontal="center" vertical="center" wrapText="1"/>
      <protection locked="0"/>
    </xf>
    <xf numFmtId="49" fontId="44" fillId="10" borderId="37" xfId="0" applyNumberFormat="1" applyFont="1" applyFill="1" applyBorder="1" applyAlignment="1" applyProtection="1">
      <alignment horizontal="left" vertical="center"/>
      <protection locked="0"/>
    </xf>
    <xf numFmtId="49" fontId="43" fillId="10" borderId="37" xfId="0" applyNumberFormat="1" applyFont="1" applyFill="1" applyBorder="1" applyAlignment="1" applyProtection="1">
      <alignment horizontal="center" vertical="center" wrapText="1"/>
      <protection locked="0"/>
    </xf>
    <xf numFmtId="183" fontId="46" fillId="10" borderId="27" xfId="0" applyNumberFormat="1" applyFont="1" applyFill="1" applyBorder="1" applyAlignment="1" applyProtection="1">
      <alignment horizontal="center" vertical="center"/>
      <protection hidden="1"/>
    </xf>
    <xf numFmtId="183" fontId="46" fillId="10" borderId="58" xfId="0" applyNumberFormat="1" applyFont="1" applyFill="1" applyBorder="1" applyAlignment="1" applyProtection="1">
      <alignment horizontal="center" vertical="center"/>
      <protection locked="0"/>
    </xf>
    <xf numFmtId="183" fontId="46" fillId="10" borderId="27" xfId="0" applyNumberFormat="1" applyFont="1" applyFill="1" applyBorder="1" applyAlignment="1" applyProtection="1">
      <alignment horizontal="center" vertical="center"/>
      <protection locked="0"/>
    </xf>
    <xf numFmtId="183" fontId="46" fillId="10" borderId="40" xfId="0" applyNumberFormat="1" applyFont="1" applyFill="1" applyBorder="1" applyAlignment="1" applyProtection="1">
      <alignment horizontal="center" vertical="center"/>
      <protection locked="0"/>
    </xf>
    <xf numFmtId="183" fontId="46" fillId="10" borderId="37" xfId="0" applyNumberFormat="1" applyFont="1" applyFill="1" applyBorder="1" applyAlignment="1" applyProtection="1">
      <alignment horizontal="center" vertical="center"/>
      <protection locked="0"/>
    </xf>
    <xf numFmtId="0" fontId="81" fillId="10" borderId="37" xfId="0" applyFont="1" applyFill="1" applyBorder="1" applyAlignment="1" applyProtection="1">
      <alignment horizontal="center" vertical="center" wrapText="1"/>
      <protection locked="0"/>
    </xf>
    <xf numFmtId="183" fontId="46" fillId="2" borderId="37" xfId="0" applyNumberFormat="1" applyFont="1" applyFill="1" applyBorder="1" applyAlignment="1" applyProtection="1">
      <alignment horizontal="center" vertical="center"/>
      <protection hidden="1"/>
    </xf>
    <xf numFmtId="49" fontId="5" fillId="33" borderId="31" xfId="0" applyNumberFormat="1" applyFont="1" applyFill="1" applyBorder="1" applyAlignment="1" applyProtection="1">
      <alignment horizontal="left" vertical="center"/>
      <protection locked="0"/>
    </xf>
    <xf numFmtId="49" fontId="5" fillId="10" borderId="37" xfId="0" applyNumberFormat="1" applyFont="1" applyFill="1" applyBorder="1" applyAlignment="1" applyProtection="1">
      <alignment horizontal="left" vertical="top" wrapText="1"/>
      <protection locked="0"/>
    </xf>
    <xf numFmtId="183" fontId="46" fillId="39" borderId="27" xfId="0" applyNumberFormat="1" applyFont="1" applyFill="1" applyBorder="1" applyAlignment="1" applyProtection="1">
      <alignment horizontal="center" vertical="center"/>
      <protection hidden="1"/>
    </xf>
    <xf numFmtId="49" fontId="43" fillId="10" borderId="37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49" fontId="10" fillId="2" borderId="2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45" xfId="0" applyNumberFormat="1" applyFont="1" applyFill="1" applyBorder="1" applyAlignment="1" applyProtection="1">
      <alignment horizontal="left" vertical="center" wrapText="1" shrinkToFit="1"/>
      <protection hidden="1"/>
    </xf>
    <xf numFmtId="183" fontId="11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45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56" fillId="2" borderId="37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22" xfId="0" applyNumberFormat="1" applyFont="1" applyFill="1" applyBorder="1" applyAlignment="1" applyProtection="1">
      <alignment horizontal="left" vertical="center" wrapText="1"/>
      <protection hidden="1"/>
    </xf>
    <xf numFmtId="0" fontId="56" fillId="10" borderId="37" xfId="0" applyNumberFormat="1" applyFont="1" applyFill="1" applyBorder="1" applyAlignment="1" applyProtection="1">
      <alignment horizontal="center" vertical="center" wrapText="1"/>
      <protection hidden="1"/>
    </xf>
    <xf numFmtId="0" fontId="11" fillId="10" borderId="45" xfId="0" applyNumberFormat="1" applyFont="1" applyFill="1" applyBorder="1" applyAlignment="1" applyProtection="1">
      <alignment horizontal="left" vertical="center" wrapText="1" shrinkToFit="1"/>
      <protection hidden="1"/>
    </xf>
    <xf numFmtId="183" fontId="10" fillId="10" borderId="3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4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44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45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7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5" fillId="35" borderId="49" xfId="0" applyFont="1" applyFill="1" applyBorder="1" applyAlignment="1">
      <alignment/>
    </xf>
    <xf numFmtId="0" fontId="85" fillId="35" borderId="4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65" xfId="0" applyFont="1" applyBorder="1" applyAlignment="1">
      <alignment horizontal="center"/>
    </xf>
    <xf numFmtId="183" fontId="46" fillId="39" borderId="37" xfId="0" applyNumberFormat="1" applyFont="1" applyFill="1" applyBorder="1" applyAlignment="1" applyProtection="1">
      <alignment horizontal="center" vertical="center"/>
      <protection hidden="1"/>
    </xf>
    <xf numFmtId="183" fontId="46" fillId="10" borderId="65" xfId="0" applyNumberFormat="1" applyFont="1" applyFill="1" applyBorder="1" applyAlignment="1" applyProtection="1">
      <alignment horizontal="center" vertical="center"/>
      <protection locked="0"/>
    </xf>
    <xf numFmtId="183" fontId="46" fillId="10" borderId="37" xfId="0" applyNumberFormat="1" applyFont="1" applyFill="1" applyBorder="1" applyAlignment="1" applyProtection="1">
      <alignment horizontal="center" vertical="center"/>
      <protection hidden="1"/>
    </xf>
    <xf numFmtId="49" fontId="28" fillId="34" borderId="66" xfId="0" applyNumberFormat="1" applyFont="1" applyFill="1" applyBorder="1" applyAlignment="1" applyProtection="1">
      <alignment horizontal="left" indent="1"/>
      <protection locked="0"/>
    </xf>
    <xf numFmtId="183" fontId="5" fillId="34" borderId="27" xfId="0" applyNumberFormat="1" applyFont="1" applyFill="1" applyBorder="1" applyAlignment="1" applyProtection="1">
      <alignment horizontal="center" vertical="center"/>
      <protection locked="0"/>
    </xf>
    <xf numFmtId="0" fontId="84" fillId="0" borderId="54" xfId="0" applyFont="1" applyFill="1" applyBorder="1" applyAlignment="1" applyProtection="1">
      <alignment horizontal="center" wrapText="1"/>
      <protection locked="0"/>
    </xf>
    <xf numFmtId="49" fontId="28" fillId="32" borderId="66" xfId="0" applyNumberFormat="1" applyFont="1" applyFill="1" applyBorder="1" applyAlignment="1" applyProtection="1">
      <alignment horizontal="left" indent="1"/>
      <protection locked="0"/>
    </xf>
    <xf numFmtId="183" fontId="5" fillId="32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54" xfId="0" applyFont="1" applyFill="1" applyBorder="1" applyAlignment="1" applyProtection="1">
      <alignment wrapText="1"/>
      <protection locked="0"/>
    </xf>
    <xf numFmtId="0" fontId="50" fillId="0" borderId="0" xfId="0" applyFont="1" applyAlignment="1" applyProtection="1">
      <alignment/>
      <protection locked="0"/>
    </xf>
    <xf numFmtId="49" fontId="28" fillId="2" borderId="37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64" xfId="0" applyNumberFormat="1" applyFont="1" applyBorder="1" applyAlignment="1" applyProtection="1">
      <alignment horizontal="center" vertical="center" wrapText="1"/>
      <protection hidden="1"/>
    </xf>
    <xf numFmtId="49" fontId="10" fillId="32" borderId="54" xfId="0" applyNumberFormat="1" applyFont="1" applyFill="1" applyBorder="1" applyAlignment="1" applyProtection="1">
      <alignment horizontal="center" vertical="center" wrapText="1"/>
      <protection hidden="1"/>
    </xf>
    <xf numFmtId="49" fontId="10" fillId="34" borderId="67" xfId="0" applyNumberFormat="1" applyFont="1" applyFill="1" applyBorder="1" applyAlignment="1" applyProtection="1">
      <alignment horizontal="center" vertical="center" wrapText="1"/>
      <protection hidden="1"/>
    </xf>
    <xf numFmtId="49" fontId="10" fillId="32" borderId="59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68" xfId="0" applyNumberFormat="1" applyFont="1" applyFill="1" applyBorder="1" applyAlignment="1" applyProtection="1">
      <alignment horizontal="left" vertical="center" wrapText="1"/>
      <protection hidden="1"/>
    </xf>
    <xf numFmtId="49" fontId="10" fillId="32" borderId="49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49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69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59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54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54" xfId="0" applyNumberFormat="1" applyFont="1" applyBorder="1" applyAlignment="1" applyProtection="1">
      <alignment horizontal="center" vertical="center" wrapText="1"/>
      <protection hidden="1"/>
    </xf>
    <xf numFmtId="49" fontId="5" fillId="32" borderId="27" xfId="0" applyNumberFormat="1" applyFont="1" applyFill="1" applyBorder="1" applyAlignment="1" applyProtection="1">
      <alignment horizontal="left" vertical="top" wrapText="1"/>
      <protection locked="0"/>
    </xf>
    <xf numFmtId="49" fontId="5" fillId="34" borderId="27" xfId="0" applyNumberFormat="1" applyFont="1" applyFill="1" applyBorder="1" applyAlignment="1" applyProtection="1">
      <alignment horizontal="left" vertical="top" wrapText="1"/>
      <protection locked="0"/>
    </xf>
    <xf numFmtId="49" fontId="87" fillId="32" borderId="27" xfId="0" applyNumberFormat="1" applyFont="1" applyFill="1" applyBorder="1" applyAlignment="1" applyProtection="1">
      <alignment horizontal="center" vertical="center"/>
      <protection locked="0"/>
    </xf>
    <xf numFmtId="0" fontId="5" fillId="32" borderId="27" xfId="0" applyNumberFormat="1" applyFont="1" applyFill="1" applyBorder="1" applyAlignment="1" applyProtection="1">
      <alignment horizontal="center" vertical="center"/>
      <protection locked="0"/>
    </xf>
    <xf numFmtId="49" fontId="5" fillId="32" borderId="27" xfId="0" applyNumberFormat="1" applyFont="1" applyFill="1" applyBorder="1" applyAlignment="1" applyProtection="1">
      <alignment horizontal="center" vertical="center" wrapText="1"/>
      <protection locked="0"/>
    </xf>
    <xf numFmtId="49" fontId="87" fillId="34" borderId="27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46" fillId="0" borderId="0" xfId="0" applyFont="1" applyBorder="1" applyAlignment="1" applyProtection="1">
      <alignment vertical="center"/>
      <protection hidden="1" locked="0"/>
    </xf>
    <xf numFmtId="0" fontId="25" fillId="0" borderId="0" xfId="0" applyFont="1" applyAlignment="1">
      <alignment/>
    </xf>
    <xf numFmtId="1" fontId="18" fillId="33" borderId="20" xfId="0" applyNumberFormat="1" applyFont="1" applyFill="1" applyBorder="1" applyAlignment="1" applyProtection="1">
      <alignment horizontal="center" vertical="center" wrapText="1"/>
      <protection hidden="1"/>
    </xf>
    <xf numFmtId="183" fontId="70" fillId="0" borderId="0" xfId="0" applyNumberFormat="1" applyFont="1" applyAlignment="1" applyProtection="1">
      <alignment horizontal="left"/>
      <protection hidden="1"/>
    </xf>
    <xf numFmtId="1" fontId="46" fillId="33" borderId="0" xfId="0" applyNumberFormat="1" applyFont="1" applyFill="1" applyBorder="1" applyAlignment="1" applyProtection="1">
      <alignment horizontal="center" vertical="center"/>
      <protection locked="0"/>
    </xf>
    <xf numFmtId="183" fontId="5" fillId="34" borderId="27" xfId="0" applyNumberFormat="1" applyFont="1" applyFill="1" applyBorder="1" applyAlignment="1" applyProtection="1">
      <alignment horizontal="center" vertical="center"/>
      <protection hidden="1"/>
    </xf>
    <xf numFmtId="183" fontId="5" fillId="32" borderId="27" xfId="0" applyNumberFormat="1" applyFont="1" applyFill="1" applyBorder="1" applyAlignment="1" applyProtection="1">
      <alignment horizontal="center" vertical="center"/>
      <protection locked="0"/>
    </xf>
    <xf numFmtId="0" fontId="71" fillId="37" borderId="70" xfId="0" applyFont="1" applyFill="1" applyBorder="1" applyAlignment="1" applyProtection="1">
      <alignment horizontal="center" wrapText="1"/>
      <protection hidden="1"/>
    </xf>
    <xf numFmtId="0" fontId="9" fillId="0" borderId="71" xfId="0" applyNumberFormat="1" applyFont="1" applyFill="1" applyBorder="1" applyAlignment="1" applyProtection="1">
      <alignment horizontal="center"/>
      <protection hidden="1"/>
    </xf>
    <xf numFmtId="0" fontId="9" fillId="0" borderId="28" xfId="0" applyFont="1" applyBorder="1" applyAlignment="1" applyProtection="1">
      <alignment horizontal="center" wrapText="1"/>
      <protection hidden="1"/>
    </xf>
    <xf numFmtId="0" fontId="9" fillId="0" borderId="72" xfId="0" applyFont="1" applyBorder="1" applyAlignment="1" applyProtection="1">
      <alignment horizontal="center" wrapText="1"/>
      <protection hidden="1"/>
    </xf>
    <xf numFmtId="0" fontId="5" fillId="34" borderId="27" xfId="0" applyNumberFormat="1" applyFont="1" applyFill="1" applyBorder="1" applyAlignment="1" applyProtection="1">
      <alignment horizontal="center" vertical="center"/>
      <protection locked="0"/>
    </xf>
    <xf numFmtId="0" fontId="34" fillId="4" borderId="14" xfId="0" applyFont="1" applyFill="1" applyBorder="1" applyAlignment="1" applyProtection="1">
      <alignment vertical="top" shrinkToFit="1"/>
      <protection hidden="1"/>
    </xf>
    <xf numFmtId="0" fontId="36" fillId="4" borderId="16" xfId="0" applyFont="1" applyFill="1" applyBorder="1" applyAlignment="1" applyProtection="1">
      <alignment shrinkToFit="1"/>
      <protection hidden="1"/>
    </xf>
    <xf numFmtId="0" fontId="45" fillId="0" borderId="0" xfId="0" applyFont="1" applyBorder="1" applyAlignment="1" applyProtection="1">
      <alignment vertical="center"/>
      <protection locked="0"/>
    </xf>
    <xf numFmtId="0" fontId="82" fillId="0" borderId="0" xfId="0" applyFont="1" applyBorder="1" applyAlignment="1" applyProtection="1">
      <alignment/>
      <protection locked="0"/>
    </xf>
    <xf numFmtId="49" fontId="28" fillId="0" borderId="37" xfId="0" applyNumberFormat="1" applyFont="1" applyFill="1" applyBorder="1" applyAlignment="1" applyProtection="1">
      <alignment horizontal="left" vertical="top" wrapText="1"/>
      <protection locked="0"/>
    </xf>
    <xf numFmtId="49" fontId="28" fillId="0" borderId="27" xfId="0" applyNumberFormat="1" applyFont="1" applyFill="1" applyBorder="1" applyAlignment="1" applyProtection="1">
      <alignment horizontal="left" vertical="top" wrapText="1"/>
      <protection locked="0"/>
    </xf>
    <xf numFmtId="183" fontId="89" fillId="0" borderId="37" xfId="0" applyNumberFormat="1" applyFont="1" applyFill="1" applyBorder="1" applyAlignment="1" applyProtection="1">
      <alignment horizontal="center" vertical="center"/>
      <protection locked="0"/>
    </xf>
    <xf numFmtId="0" fontId="21" fillId="0" borderId="6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88" fillId="0" borderId="69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6" fillId="0" borderId="4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5" xfId="0" applyFont="1" applyBorder="1" applyAlignment="1">
      <alignment/>
    </xf>
    <xf numFmtId="0" fontId="15" fillId="0" borderId="44" xfId="0" applyFont="1" applyBorder="1" applyAlignment="1">
      <alignment/>
    </xf>
    <xf numFmtId="1" fontId="9" fillId="0" borderId="31" xfId="0" applyNumberFormat="1" applyFont="1" applyBorder="1" applyAlignment="1" applyProtection="1">
      <alignment horizontal="center"/>
      <protection hidden="1"/>
    </xf>
    <xf numFmtId="0" fontId="11" fillId="0" borderId="51" xfId="0" applyFont="1" applyBorder="1" applyAlignment="1" applyProtection="1">
      <alignment horizontal="center" vertical="center" wrapText="1"/>
      <protection hidden="1"/>
    </xf>
    <xf numFmtId="0" fontId="11" fillId="0" borderId="55" xfId="0" applyFont="1" applyBorder="1" applyAlignment="1" applyProtection="1">
      <alignment horizontal="center" vertical="center" wrapText="1"/>
      <protection hidden="1"/>
    </xf>
    <xf numFmtId="0" fontId="11" fillId="0" borderId="53" xfId="0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center" vertical="center" wrapText="1"/>
      <protection hidden="1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49" fontId="8" fillId="0" borderId="65" xfId="0" applyNumberFormat="1" applyFont="1" applyBorder="1" applyAlignment="1" applyProtection="1">
      <alignment horizontal="left"/>
      <protection locked="0"/>
    </xf>
    <xf numFmtId="49" fontId="8" fillId="0" borderId="65" xfId="0" applyNumberFormat="1" applyFont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65" xfId="0" applyNumberFormat="1" applyFont="1" applyBorder="1" applyAlignment="1" applyProtection="1">
      <alignment horizontal="left" wrapText="1"/>
      <protection locked="0"/>
    </xf>
    <xf numFmtId="0" fontId="8" fillId="0" borderId="65" xfId="0" applyNumberFormat="1" applyFont="1" applyBorder="1" applyAlignment="1" applyProtection="1">
      <alignment horizontal="left"/>
      <protection locked="0"/>
    </xf>
    <xf numFmtId="1" fontId="8" fillId="4" borderId="33" xfId="0" applyNumberFormat="1" applyFont="1" applyFill="1" applyBorder="1" applyAlignment="1" applyProtection="1">
      <alignment horizontal="center"/>
      <protection hidden="1"/>
    </xf>
    <xf numFmtId="1" fontId="8" fillId="4" borderId="34" xfId="0" applyNumberFormat="1" applyFont="1" applyFill="1" applyBorder="1" applyAlignment="1" applyProtection="1">
      <alignment horizontal="center"/>
      <protection hidden="1"/>
    </xf>
    <xf numFmtId="1" fontId="8" fillId="4" borderId="20" xfId="0" applyNumberFormat="1" applyFont="1" applyFill="1" applyBorder="1" applyAlignment="1" applyProtection="1">
      <alignment horizontal="center"/>
      <protection hidden="1"/>
    </xf>
    <xf numFmtId="1" fontId="8" fillId="4" borderId="31" xfId="0" applyNumberFormat="1" applyFont="1" applyFill="1" applyBorder="1" applyAlignment="1" applyProtection="1">
      <alignment horizontal="center"/>
      <protection hidden="1"/>
    </xf>
    <xf numFmtId="0" fontId="8" fillId="0" borderId="12" xfId="0" applyNumberFormat="1" applyFont="1" applyBorder="1" applyAlignment="1" applyProtection="1">
      <alignment horizontal="center" vertical="center"/>
      <protection hidden="1"/>
    </xf>
    <xf numFmtId="0" fontId="8" fillId="0" borderId="42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1" fontId="9" fillId="0" borderId="33" xfId="0" applyNumberFormat="1" applyFont="1" applyBorder="1" applyAlignment="1" applyProtection="1">
      <alignment horizontal="center"/>
      <protection hidden="1"/>
    </xf>
    <xf numFmtId="1" fontId="9" fillId="0" borderId="34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1" fontId="8" fillId="0" borderId="12" xfId="0" applyNumberFormat="1" applyFont="1" applyBorder="1" applyAlignment="1" applyProtection="1">
      <alignment horizontal="center" vertical="center"/>
      <protection hidden="1"/>
    </xf>
    <xf numFmtId="1" fontId="8" fillId="0" borderId="42" xfId="0" applyNumberFormat="1" applyFont="1" applyBorder="1" applyAlignment="1" applyProtection="1">
      <alignment horizontal="center" vertical="center"/>
      <protection hidden="1"/>
    </xf>
    <xf numFmtId="1" fontId="8" fillId="0" borderId="13" xfId="0" applyNumberFormat="1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48" fillId="0" borderId="0" xfId="0" applyFont="1" applyAlignment="1" applyProtection="1">
      <alignment/>
      <protection hidden="1"/>
    </xf>
    <xf numFmtId="1" fontId="8" fillId="34" borderId="31" xfId="0" applyNumberFormat="1" applyFont="1" applyFill="1" applyBorder="1" applyAlignment="1" applyProtection="1">
      <alignment horizontal="center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49" fontId="8" fillId="0" borderId="0" xfId="0" applyNumberFormat="1" applyFont="1" applyBorder="1" applyAlignment="1" applyProtection="1">
      <alignment horizontal="left"/>
      <protection locked="0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49" fontId="0" fillId="0" borderId="65" xfId="0" applyNumberForma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38" xfId="0" applyFont="1" applyBorder="1" applyAlignment="1" applyProtection="1">
      <alignment horizontal="center" vertical="center" wrapText="1"/>
      <protection hidden="1"/>
    </xf>
    <xf numFmtId="0" fontId="11" fillId="0" borderId="32" xfId="0" applyFont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 applyProtection="1">
      <alignment horizontal="center" vertical="center" textRotation="90"/>
      <protection hidden="1"/>
    </xf>
    <xf numFmtId="0" fontId="8" fillId="0" borderId="26" xfId="0" applyFont="1" applyBorder="1" applyAlignment="1" applyProtection="1">
      <alignment horizontal="center" vertical="center" textRotation="90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33" xfId="0" applyNumberFormat="1" applyFont="1" applyBorder="1" applyAlignment="1" applyProtection="1">
      <alignment horizontal="center" vertical="center"/>
      <protection hidden="1"/>
    </xf>
    <xf numFmtId="0" fontId="8" fillId="0" borderId="34" xfId="0" applyNumberFormat="1" applyFont="1" applyBorder="1" applyAlignment="1" applyProtection="1">
      <alignment horizontal="center" vertical="center"/>
      <protection hidden="1"/>
    </xf>
    <xf numFmtId="49" fontId="9" fillId="0" borderId="51" xfId="0" applyNumberFormat="1" applyFont="1" applyBorder="1" applyAlignment="1" applyProtection="1">
      <alignment horizontal="center"/>
      <protection hidden="1"/>
    </xf>
    <xf numFmtId="49" fontId="9" fillId="0" borderId="55" xfId="0" applyNumberFormat="1" applyFont="1" applyBorder="1" applyAlignment="1" applyProtection="1">
      <alignment horizontal="center"/>
      <protection hidden="1"/>
    </xf>
    <xf numFmtId="49" fontId="9" fillId="0" borderId="15" xfId="0" applyNumberFormat="1" applyFont="1" applyBorder="1" applyAlignment="1" applyProtection="1">
      <alignment horizontal="center"/>
      <protection hidden="1"/>
    </xf>
    <xf numFmtId="49" fontId="10" fillId="0" borderId="51" xfId="0" applyNumberFormat="1" applyFont="1" applyBorder="1" applyAlignment="1" applyProtection="1">
      <alignment horizontal="left" vertical="center" wrapText="1"/>
      <protection locked="0"/>
    </xf>
    <xf numFmtId="49" fontId="10" fillId="0" borderId="5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183" fontId="9" fillId="0" borderId="51" xfId="0" applyNumberFormat="1" applyFont="1" applyBorder="1" applyAlignment="1" applyProtection="1">
      <alignment horizontal="center"/>
      <protection hidden="1"/>
    </xf>
    <xf numFmtId="183" fontId="9" fillId="0" borderId="55" xfId="0" applyNumberFormat="1" applyFont="1" applyBorder="1" applyAlignment="1" applyProtection="1">
      <alignment horizontal="center"/>
      <protection hidden="1"/>
    </xf>
    <xf numFmtId="183" fontId="9" fillId="0" borderId="15" xfId="0" applyNumberFormat="1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34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1" fillId="0" borderId="52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2" fillId="0" borderId="51" xfId="0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42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65" xfId="0" applyNumberFormat="1" applyFont="1" applyBorder="1" applyAlignment="1" applyProtection="1">
      <alignment horizontal="left" vertical="center" wrapText="1"/>
      <protection locked="0"/>
    </xf>
    <xf numFmtId="0" fontId="0" fillId="0" borderId="65" xfId="0" applyNumberFormat="1" applyBorder="1" applyAlignment="1" applyProtection="1">
      <alignment vertical="center" wrapText="1"/>
      <protection locked="0"/>
    </xf>
    <xf numFmtId="49" fontId="8" fillId="0" borderId="33" xfId="0" applyNumberFormat="1" applyFont="1" applyBorder="1" applyAlignment="1" applyProtection="1">
      <alignment horizontal="center" vertical="center"/>
      <protection hidden="1"/>
    </xf>
    <xf numFmtId="49" fontId="8" fillId="0" borderId="34" xfId="0" applyNumberFormat="1" applyFont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49" fontId="13" fillId="0" borderId="53" xfId="0" applyNumberFormat="1" applyFont="1" applyBorder="1" applyAlignment="1" applyProtection="1">
      <alignment/>
      <protection locked="0"/>
    </xf>
    <xf numFmtId="49" fontId="13" fillId="0" borderId="56" xfId="0" applyNumberFormat="1" applyFont="1" applyBorder="1" applyAlignment="1" applyProtection="1">
      <alignment/>
      <protection locked="0"/>
    </xf>
    <xf numFmtId="49" fontId="13" fillId="0" borderId="38" xfId="0" applyNumberFormat="1" applyFont="1" applyBorder="1" applyAlignment="1" applyProtection="1">
      <alignment/>
      <protection locked="0"/>
    </xf>
    <xf numFmtId="183" fontId="8" fillId="0" borderId="53" xfId="0" applyNumberFormat="1" applyFont="1" applyBorder="1" applyAlignment="1" applyProtection="1">
      <alignment horizontal="center" vertical="center"/>
      <protection hidden="1"/>
    </xf>
    <xf numFmtId="183" fontId="8" fillId="0" borderId="56" xfId="0" applyNumberFormat="1" applyFont="1" applyBorder="1" applyAlignment="1" applyProtection="1">
      <alignment horizontal="center" vertical="center"/>
      <protection hidden="1"/>
    </xf>
    <xf numFmtId="183" fontId="8" fillId="0" borderId="38" xfId="0" applyNumberFormat="1" applyFont="1" applyBorder="1" applyAlignment="1" applyProtection="1">
      <alignment horizontal="center" vertical="center"/>
      <protection hidden="1"/>
    </xf>
    <xf numFmtId="49" fontId="9" fillId="0" borderId="53" xfId="0" applyNumberFormat="1" applyFont="1" applyBorder="1" applyAlignment="1" applyProtection="1">
      <alignment/>
      <protection hidden="1"/>
    </xf>
    <xf numFmtId="49" fontId="15" fillId="0" borderId="56" xfId="0" applyNumberFormat="1" applyFont="1" applyBorder="1" applyAlignment="1" applyProtection="1">
      <alignment/>
      <protection hidden="1"/>
    </xf>
    <xf numFmtId="49" fontId="15" fillId="0" borderId="38" xfId="0" applyNumberFormat="1" applyFont="1" applyBorder="1" applyAlignment="1" applyProtection="1">
      <alignment/>
      <protection hidden="1"/>
    </xf>
    <xf numFmtId="183" fontId="8" fillId="0" borderId="52" xfId="0" applyNumberFormat="1" applyFont="1" applyBorder="1" applyAlignment="1" applyProtection="1">
      <alignment horizontal="center" vertic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183" fontId="8" fillId="0" borderId="19" xfId="0" applyNumberFormat="1" applyFont="1" applyBorder="1" applyAlignment="1" applyProtection="1">
      <alignment horizontal="center" vertical="center"/>
      <protection hidden="1"/>
    </xf>
    <xf numFmtId="183" fontId="18" fillId="0" borderId="52" xfId="0" applyNumberFormat="1" applyFont="1" applyBorder="1" applyAlignment="1" applyProtection="1">
      <alignment horizontal="center" vertical="center"/>
      <protection hidden="1"/>
    </xf>
    <xf numFmtId="183" fontId="18" fillId="0" borderId="0" xfId="0" applyNumberFormat="1" applyFont="1" applyBorder="1" applyAlignment="1" applyProtection="1">
      <alignment horizontal="center" vertical="center"/>
      <protection hidden="1"/>
    </xf>
    <xf numFmtId="183" fontId="18" fillId="0" borderId="19" xfId="0" applyNumberFormat="1" applyFont="1" applyBorder="1" applyAlignment="1" applyProtection="1">
      <alignment horizontal="center" vertical="center"/>
      <protection hidden="1"/>
    </xf>
    <xf numFmtId="0" fontId="8" fillId="0" borderId="52" xfId="0" applyNumberFormat="1" applyFont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19" xfId="0" applyNumberFormat="1" applyFont="1" applyBorder="1" applyAlignment="1" applyProtection="1">
      <alignment horizontal="center" vertical="center"/>
      <protection hidden="1"/>
    </xf>
    <xf numFmtId="49" fontId="13" fillId="0" borderId="52" xfId="0" applyNumberFormat="1" applyFont="1" applyBorder="1" applyAlignment="1" applyProtection="1">
      <alignment horizontal="left" wrapText="1"/>
      <protection locked="0"/>
    </xf>
    <xf numFmtId="49" fontId="13" fillId="0" borderId="0" xfId="0" applyNumberFormat="1" applyFont="1" applyBorder="1" applyAlignment="1" applyProtection="1">
      <alignment horizontal="left" wrapText="1"/>
      <protection locked="0"/>
    </xf>
    <xf numFmtId="49" fontId="13" fillId="0" borderId="19" xfId="0" applyNumberFormat="1" applyFont="1" applyBorder="1" applyAlignment="1" applyProtection="1">
      <alignment horizontal="left" wrapText="1"/>
      <protection locked="0"/>
    </xf>
    <xf numFmtId="0" fontId="49" fillId="0" borderId="52" xfId="0" applyFont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 horizontal="left"/>
      <protection locked="0"/>
    </xf>
    <xf numFmtId="0" fontId="49" fillId="0" borderId="19" xfId="0" applyFont="1" applyBorder="1" applyAlignment="1" applyProtection="1">
      <alignment horizontal="left"/>
      <protection locked="0"/>
    </xf>
    <xf numFmtId="0" fontId="68" fillId="0" borderId="65" xfId="0" applyFont="1" applyBorder="1" applyAlignment="1" applyProtection="1">
      <alignment horizontal="center" vertical="top"/>
      <protection hidden="1"/>
    </xf>
    <xf numFmtId="0" fontId="66" fillId="0" borderId="33" xfId="0" applyFont="1" applyBorder="1" applyAlignment="1" applyProtection="1">
      <alignment horizontal="center" vertical="top"/>
      <protection hidden="1"/>
    </xf>
    <xf numFmtId="0" fontId="66" fillId="0" borderId="20" xfId="0" applyFont="1" applyBorder="1" applyAlignment="1" applyProtection="1">
      <alignment horizontal="center" vertical="top"/>
      <protection hidden="1"/>
    </xf>
    <xf numFmtId="0" fontId="66" fillId="0" borderId="33" xfId="0" applyFont="1" applyBorder="1" applyAlignment="1" applyProtection="1">
      <alignment horizontal="center"/>
      <protection hidden="1"/>
    </xf>
    <xf numFmtId="0" fontId="66" fillId="0" borderId="34" xfId="0" applyFont="1" applyBorder="1" applyAlignment="1" applyProtection="1">
      <alignment horizontal="center"/>
      <protection hidden="1"/>
    </xf>
    <xf numFmtId="0" fontId="66" fillId="0" borderId="20" xfId="0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51" xfId="0" applyNumberFormat="1" applyFont="1" applyBorder="1" applyAlignment="1" applyProtection="1">
      <alignment horizontal="center"/>
      <protection locked="0"/>
    </xf>
    <xf numFmtId="0" fontId="10" fillId="0" borderId="55" xfId="0" applyNumberFormat="1" applyFont="1" applyBorder="1" applyAlignment="1" applyProtection="1">
      <alignment horizontal="center"/>
      <protection locked="0"/>
    </xf>
    <xf numFmtId="0" fontId="10" fillId="0" borderId="15" xfId="0" applyNumberFormat="1" applyFont="1" applyBorder="1" applyAlignment="1" applyProtection="1">
      <alignment horizontal="center"/>
      <protection locked="0"/>
    </xf>
    <xf numFmtId="183" fontId="8" fillId="0" borderId="51" xfId="0" applyNumberFormat="1" applyFont="1" applyBorder="1" applyAlignment="1" applyProtection="1">
      <alignment horizontal="center" vertical="center"/>
      <protection hidden="1"/>
    </xf>
    <xf numFmtId="183" fontId="8" fillId="0" borderId="55" xfId="0" applyNumberFormat="1" applyFont="1" applyBorder="1" applyAlignment="1" applyProtection="1">
      <alignment horizontal="center" vertical="center"/>
      <protection hidden="1"/>
    </xf>
    <xf numFmtId="183" fontId="8" fillId="0" borderId="15" xfId="0" applyNumberFormat="1" applyFont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/>
      <protection locked="0"/>
    </xf>
    <xf numFmtId="0" fontId="83" fillId="0" borderId="0" xfId="0" applyFont="1" applyAlignment="1" applyProtection="1">
      <alignment/>
      <protection locked="0"/>
    </xf>
    <xf numFmtId="0" fontId="79" fillId="0" borderId="0" xfId="0" applyFont="1" applyBorder="1" applyAlignment="1" applyProtection="1">
      <alignment horizontal="left" vertical="justify"/>
      <protection locked="0"/>
    </xf>
    <xf numFmtId="0" fontId="80" fillId="0" borderId="0" xfId="0" applyFont="1" applyAlignment="1" applyProtection="1">
      <alignment horizontal="left" vertical="justify"/>
      <protection locked="0"/>
    </xf>
    <xf numFmtId="0" fontId="80" fillId="0" borderId="0" xfId="0" applyFont="1" applyAlignment="1" applyProtection="1">
      <alignment horizontal="left"/>
      <protection locked="0"/>
    </xf>
    <xf numFmtId="183" fontId="46" fillId="0" borderId="49" xfId="0" applyNumberFormat="1" applyFont="1" applyFill="1" applyBorder="1" applyAlignment="1" applyProtection="1">
      <alignment horizontal="center"/>
      <protection hidden="1"/>
    </xf>
    <xf numFmtId="0" fontId="46" fillId="0" borderId="49" xfId="0" applyNumberFormat="1" applyFont="1" applyFill="1" applyBorder="1" applyAlignment="1" applyProtection="1">
      <alignment horizontal="center"/>
      <protection hidden="1"/>
    </xf>
    <xf numFmtId="0" fontId="46" fillId="0" borderId="50" xfId="0" applyFont="1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183" fontId="46" fillId="32" borderId="33" xfId="0" applyNumberFormat="1" applyFont="1" applyFill="1" applyBorder="1" applyAlignment="1" applyProtection="1">
      <alignment horizontal="center" vertical="center"/>
      <protection hidden="1"/>
    </xf>
    <xf numFmtId="183" fontId="46" fillId="32" borderId="20" xfId="0" applyNumberFormat="1" applyFont="1" applyFill="1" applyBorder="1" applyAlignment="1" applyProtection="1">
      <alignment horizontal="center" vertical="center"/>
      <protection hidden="1"/>
    </xf>
    <xf numFmtId="1" fontId="46" fillId="0" borderId="33" xfId="0" applyNumberFormat="1" applyFont="1" applyBorder="1" applyAlignment="1" applyProtection="1">
      <alignment horizontal="center" vertical="center"/>
      <protection locked="0"/>
    </xf>
    <xf numFmtId="1" fontId="46" fillId="0" borderId="20" xfId="0" applyNumberFormat="1" applyFont="1" applyBorder="1" applyAlignment="1" applyProtection="1">
      <alignment horizontal="center" vertical="center"/>
      <protection locked="0"/>
    </xf>
    <xf numFmtId="0" fontId="46" fillId="0" borderId="56" xfId="0" applyFont="1" applyBorder="1" applyAlignment="1" applyProtection="1">
      <alignment horizontal="left"/>
      <protection locked="0"/>
    </xf>
    <xf numFmtId="0" fontId="46" fillId="0" borderId="38" xfId="0" applyFont="1" applyBorder="1" applyAlignment="1" applyProtection="1">
      <alignment horizontal="left"/>
      <protection locked="0"/>
    </xf>
    <xf numFmtId="183" fontId="46" fillId="33" borderId="33" xfId="0" applyNumberFormat="1" applyFont="1" applyFill="1" applyBorder="1" applyAlignment="1" applyProtection="1">
      <alignment horizontal="center"/>
      <protection hidden="1"/>
    </xf>
    <xf numFmtId="0" fontId="46" fillId="33" borderId="20" xfId="0" applyNumberFormat="1" applyFont="1" applyFill="1" applyBorder="1" applyAlignment="1" applyProtection="1">
      <alignment horizontal="center"/>
      <protection hidden="1"/>
    </xf>
    <xf numFmtId="0" fontId="58" fillId="0" borderId="0" xfId="0" applyFont="1" applyBorder="1" applyAlignment="1" applyProtection="1">
      <alignment wrapText="1"/>
      <protection locked="0"/>
    </xf>
    <xf numFmtId="0" fontId="46" fillId="0" borderId="58" xfId="0" applyFont="1" applyBorder="1" applyAlignment="1" applyProtection="1">
      <alignment vertical="center"/>
      <protection hidden="1"/>
    </xf>
    <xf numFmtId="0" fontId="46" fillId="0" borderId="39" xfId="0" applyFont="1" applyBorder="1" applyAlignment="1" applyProtection="1">
      <alignment vertical="center"/>
      <protection hidden="1"/>
    </xf>
    <xf numFmtId="0" fontId="46" fillId="0" borderId="57" xfId="0" applyFont="1" applyBorder="1" applyAlignment="1" applyProtection="1">
      <alignment vertical="center"/>
      <protection hidden="1"/>
    </xf>
    <xf numFmtId="0" fontId="46" fillId="0" borderId="73" xfId="0" applyFont="1" applyBorder="1" applyAlignment="1" applyProtection="1">
      <alignment vertical="center"/>
      <protection hidden="1"/>
    </xf>
    <xf numFmtId="0" fontId="44" fillId="0" borderId="33" xfId="0" applyFont="1" applyFill="1" applyBorder="1" applyAlignment="1" applyProtection="1">
      <alignment horizontal="center" vertical="top"/>
      <protection hidden="1"/>
    </xf>
    <xf numFmtId="0" fontId="44" fillId="0" borderId="20" xfId="0" applyFont="1" applyFill="1" applyBorder="1" applyAlignment="1" applyProtection="1">
      <alignment horizontal="center" vertical="top"/>
      <protection hidden="1"/>
    </xf>
    <xf numFmtId="183" fontId="46" fillId="0" borderId="44" xfId="0" applyNumberFormat="1" applyFont="1" applyFill="1" applyBorder="1" applyAlignment="1" applyProtection="1">
      <alignment horizontal="center"/>
      <protection hidden="1"/>
    </xf>
    <xf numFmtId="0" fontId="46" fillId="0" borderId="44" xfId="0" applyNumberFormat="1" applyFont="1" applyFill="1" applyBorder="1" applyAlignment="1" applyProtection="1">
      <alignment horizontal="center"/>
      <protection hidden="1"/>
    </xf>
    <xf numFmtId="0" fontId="46" fillId="0" borderId="33" xfId="0" applyFon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/>
      <protection locked="0"/>
    </xf>
    <xf numFmtId="0" fontId="44" fillId="0" borderId="33" xfId="0" applyFont="1" applyFill="1" applyBorder="1" applyAlignment="1" applyProtection="1">
      <alignment horizontal="center" vertical="center"/>
      <protection hidden="1"/>
    </xf>
    <xf numFmtId="0" fontId="44" fillId="0" borderId="34" xfId="0" applyFont="1" applyFill="1" applyBorder="1" applyAlignment="1" applyProtection="1">
      <alignment horizontal="center" vertical="center"/>
      <protection hidden="1"/>
    </xf>
    <xf numFmtId="0" fontId="44" fillId="0" borderId="20" xfId="0" applyFont="1" applyFill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/>
      <protection locked="0"/>
    </xf>
    <xf numFmtId="49" fontId="45" fillId="0" borderId="33" xfId="0" applyNumberFormat="1" applyFont="1" applyBorder="1" applyAlignment="1" applyProtection="1">
      <alignment horizontal="left" vertical="top"/>
      <protection hidden="1"/>
    </xf>
    <xf numFmtId="49" fontId="45" fillId="0" borderId="34" xfId="0" applyNumberFormat="1" applyFont="1" applyBorder="1" applyAlignment="1" applyProtection="1">
      <alignment horizontal="left" vertical="top"/>
      <protection hidden="1"/>
    </xf>
    <xf numFmtId="49" fontId="45" fillId="0" borderId="20" xfId="0" applyNumberFormat="1" applyFont="1" applyBorder="1" applyAlignment="1" applyProtection="1">
      <alignment horizontal="left" vertical="top"/>
      <protection hidden="1"/>
    </xf>
    <xf numFmtId="0" fontId="60" fillId="0" borderId="0" xfId="0" applyFont="1" applyAlignment="1" applyProtection="1">
      <alignment/>
      <protection hidden="1"/>
    </xf>
    <xf numFmtId="0" fontId="44" fillId="0" borderId="32" xfId="0" applyFont="1" applyBorder="1" applyAlignment="1" applyProtection="1">
      <alignment horizontal="center" textRotation="90"/>
      <protection hidden="1"/>
    </xf>
    <xf numFmtId="0" fontId="44" fillId="0" borderId="64" xfId="0" applyFont="1" applyBorder="1" applyAlignment="1" applyProtection="1">
      <alignment horizontal="center" textRotation="90"/>
      <protection hidden="1"/>
    </xf>
    <xf numFmtId="0" fontId="44" fillId="0" borderId="26" xfId="0" applyFont="1" applyBorder="1" applyAlignment="1" applyProtection="1">
      <alignment horizontal="center" textRotation="90"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44" fillId="0" borderId="55" xfId="0" applyFont="1" applyBorder="1" applyAlignment="1" applyProtection="1">
      <alignment horizontal="center" textRotation="90"/>
      <protection hidden="1"/>
    </xf>
    <xf numFmtId="0" fontId="44" fillId="0" borderId="0" xfId="0" applyFont="1" applyBorder="1" applyAlignment="1" applyProtection="1">
      <alignment horizontal="center" textRotation="90"/>
      <protection hidden="1"/>
    </xf>
    <xf numFmtId="0" fontId="44" fillId="0" borderId="56" xfId="0" applyFont="1" applyBorder="1" applyAlignment="1" applyProtection="1">
      <alignment horizontal="center" textRotation="90"/>
      <protection hidden="1"/>
    </xf>
    <xf numFmtId="0" fontId="44" fillId="0" borderId="32" xfId="0" applyFont="1" applyBorder="1" applyAlignment="1" applyProtection="1">
      <alignment horizontal="center" vertical="center" textRotation="90"/>
      <protection hidden="1"/>
    </xf>
    <xf numFmtId="0" fontId="44" fillId="0" borderId="64" xfId="0" applyFont="1" applyBorder="1" applyAlignment="1" applyProtection="1">
      <alignment horizontal="center"/>
      <protection hidden="1"/>
    </xf>
    <xf numFmtId="0" fontId="44" fillId="0" borderId="26" xfId="0" applyFont="1" applyBorder="1" applyAlignment="1" applyProtection="1">
      <alignment horizontal="center"/>
      <protection hidden="1"/>
    </xf>
    <xf numFmtId="0" fontId="46" fillId="0" borderId="58" xfId="0" applyFont="1" applyBorder="1" applyAlignment="1" applyProtection="1">
      <alignment vertical="center" wrapText="1"/>
      <protection hidden="1"/>
    </xf>
    <xf numFmtId="0" fontId="46" fillId="0" borderId="39" xfId="0" applyFont="1" applyBorder="1" applyAlignment="1" applyProtection="1">
      <alignment vertical="center" wrapText="1"/>
      <protection hidden="1"/>
    </xf>
    <xf numFmtId="0" fontId="44" fillId="0" borderId="33" xfId="0" applyFont="1" applyFill="1" applyBorder="1" applyAlignment="1" applyProtection="1">
      <alignment horizontal="center" vertical="center" wrapText="1"/>
      <protection hidden="1"/>
    </xf>
    <xf numFmtId="0" fontId="44" fillId="0" borderId="34" xfId="0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Fill="1" applyBorder="1" applyAlignment="1" applyProtection="1">
      <alignment horizontal="center" vertical="center" wrapText="1"/>
      <protection hidden="1"/>
    </xf>
    <xf numFmtId="0" fontId="44" fillId="0" borderId="34" xfId="0" applyFont="1" applyFill="1" applyBorder="1" applyAlignment="1" applyProtection="1">
      <alignment horizontal="center" vertical="top"/>
      <protection hidden="1"/>
    </xf>
    <xf numFmtId="1" fontId="46" fillId="33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33" xfId="0" applyFont="1" applyBorder="1" applyAlignment="1" applyProtection="1">
      <alignment horizontal="center" vertical="center"/>
      <protection hidden="1"/>
    </xf>
    <xf numFmtId="0" fontId="46" fillId="0" borderId="34" xfId="0" applyFont="1" applyBorder="1" applyAlignment="1" applyProtection="1">
      <alignment horizontal="center" vertical="center"/>
      <protection hidden="1"/>
    </xf>
    <xf numFmtId="0" fontId="46" fillId="0" borderId="20" xfId="0" applyFont="1" applyBorder="1" applyAlignment="1" applyProtection="1">
      <alignment horizontal="center" vertical="center"/>
      <protection hidden="1"/>
    </xf>
    <xf numFmtId="49" fontId="45" fillId="33" borderId="33" xfId="0" applyNumberFormat="1" applyFont="1" applyFill="1" applyBorder="1" applyAlignment="1" applyProtection="1">
      <alignment horizontal="left" vertical="top"/>
      <protection hidden="1"/>
    </xf>
    <xf numFmtId="49" fontId="45" fillId="33" borderId="34" xfId="0" applyNumberFormat="1" applyFont="1" applyFill="1" applyBorder="1" applyAlignment="1" applyProtection="1">
      <alignment horizontal="left" vertical="top"/>
      <protection hidden="1"/>
    </xf>
    <xf numFmtId="49" fontId="45" fillId="33" borderId="20" xfId="0" applyNumberFormat="1" applyFont="1" applyFill="1" applyBorder="1" applyAlignment="1" applyProtection="1">
      <alignment horizontal="left" vertical="top"/>
      <protection hidden="1"/>
    </xf>
    <xf numFmtId="49" fontId="28" fillId="33" borderId="33" xfId="0" applyNumberFormat="1" applyFont="1" applyFill="1" applyBorder="1" applyAlignment="1" applyProtection="1">
      <alignment horizontal="left" vertical="top"/>
      <protection hidden="1"/>
    </xf>
    <xf numFmtId="49" fontId="28" fillId="33" borderId="34" xfId="0" applyNumberFormat="1" applyFont="1" applyFill="1" applyBorder="1" applyAlignment="1" applyProtection="1">
      <alignment horizontal="left" vertical="top"/>
      <protection hidden="1"/>
    </xf>
    <xf numFmtId="49" fontId="28" fillId="33" borderId="20" xfId="0" applyNumberFormat="1" applyFont="1" applyFill="1" applyBorder="1" applyAlignment="1" applyProtection="1">
      <alignment horizontal="left" vertical="top"/>
      <protection hidden="1"/>
    </xf>
    <xf numFmtId="0" fontId="44" fillId="0" borderId="32" xfId="0" applyFont="1" applyBorder="1" applyAlignment="1" applyProtection="1">
      <alignment horizontal="center" vertical="center"/>
      <protection hidden="1"/>
    </xf>
    <xf numFmtId="0" fontId="44" fillId="0" borderId="64" xfId="0" applyFont="1" applyBorder="1" applyAlignment="1" applyProtection="1">
      <alignment horizontal="center" vertical="center"/>
      <protection hidden="1"/>
    </xf>
    <xf numFmtId="0" fontId="44" fillId="0" borderId="26" xfId="0" applyFont="1" applyBorder="1" applyAlignment="1" applyProtection="1">
      <alignment horizontal="center" vertical="center"/>
      <protection hidden="1"/>
    </xf>
    <xf numFmtId="0" fontId="44" fillId="0" borderId="33" xfId="0" applyFont="1" applyBorder="1" applyAlignment="1" applyProtection="1">
      <alignment horizontal="center" vertical="center"/>
      <protection hidden="1"/>
    </xf>
    <xf numFmtId="0" fontId="44" fillId="0" borderId="34" xfId="0" applyFont="1" applyBorder="1" applyAlignment="1" applyProtection="1">
      <alignment horizontal="center" vertical="center"/>
      <protection hidden="1"/>
    </xf>
    <xf numFmtId="0" fontId="44" fillId="0" borderId="20" xfId="0" applyFont="1" applyBorder="1" applyAlignment="1" applyProtection="1">
      <alignment horizontal="center" vertical="center"/>
      <protection hidden="1"/>
    </xf>
    <xf numFmtId="0" fontId="44" fillId="0" borderId="51" xfId="0" applyFont="1" applyBorder="1" applyAlignment="1" applyProtection="1">
      <alignment horizontal="center" vertical="center"/>
      <protection hidden="1"/>
    </xf>
    <xf numFmtId="0" fontId="44" fillId="0" borderId="55" xfId="0" applyFont="1" applyBorder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0" fontId="44" fillId="0" borderId="53" xfId="0" applyFont="1" applyBorder="1" applyAlignment="1" applyProtection="1">
      <alignment horizontal="center" vertical="center"/>
      <protection hidden="1"/>
    </xf>
    <xf numFmtId="0" fontId="44" fillId="0" borderId="56" xfId="0" applyFont="1" applyBorder="1" applyAlignment="1" applyProtection="1">
      <alignment horizontal="center" vertical="center"/>
      <protection hidden="1"/>
    </xf>
    <xf numFmtId="0" fontId="44" fillId="0" borderId="38" xfId="0" applyFont="1" applyBorder="1" applyAlignment="1" applyProtection="1">
      <alignment horizontal="center" vertical="center"/>
      <protection hidden="1"/>
    </xf>
    <xf numFmtId="0" fontId="44" fillId="0" borderId="33" xfId="0" applyFont="1" applyBorder="1" applyAlignment="1" applyProtection="1">
      <alignment horizontal="center" vertical="center" wrapText="1"/>
      <protection hidden="1"/>
    </xf>
    <xf numFmtId="0" fontId="44" fillId="0" borderId="34" xfId="0" applyFont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 applyProtection="1">
      <alignment horizontal="center" vertical="center" wrapText="1"/>
      <protection hidden="1"/>
    </xf>
    <xf numFmtId="0" fontId="46" fillId="0" borderId="74" xfId="0" applyFont="1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0" borderId="70" xfId="0" applyBorder="1" applyAlignment="1" applyProtection="1">
      <alignment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26" xfId="0" applyNumberFormat="1" applyFont="1" applyBorder="1" applyAlignment="1" applyProtection="1">
      <alignment horizontal="center" vertical="center" wrapText="1"/>
      <protection hidden="1"/>
    </xf>
    <xf numFmtId="49" fontId="11" fillId="0" borderId="56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56" xfId="0" applyNumberFormat="1" applyFont="1" applyBorder="1" applyAlignment="1" applyProtection="1">
      <alignment horizontal="center" vertical="center" wrapText="1"/>
      <protection hidden="1"/>
    </xf>
    <xf numFmtId="0" fontId="13" fillId="0" borderId="75" xfId="0" applyNumberFormat="1" applyFont="1" applyBorder="1" applyAlignment="1" applyProtection="1">
      <alignment horizontal="center" vertical="center" wrapText="1"/>
      <protection hidden="1"/>
    </xf>
    <xf numFmtId="0" fontId="13" fillId="0" borderId="38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28" xfId="0" applyNumberFormat="1" applyFont="1" applyBorder="1" applyAlignment="1" applyProtection="1">
      <alignment horizontal="center" vertical="center" wrapText="1"/>
      <protection hidden="1"/>
    </xf>
    <xf numFmtId="0" fontId="13" fillId="0" borderId="27" xfId="0" applyNumberFormat="1" applyFont="1" applyBorder="1" applyAlignment="1" applyProtection="1">
      <alignment horizontal="center" vertical="center" wrapText="1"/>
      <protection hidden="1"/>
    </xf>
    <xf numFmtId="0" fontId="13" fillId="0" borderId="72" xfId="0" applyNumberFormat="1" applyFont="1" applyBorder="1" applyAlignment="1" applyProtection="1">
      <alignment horizontal="center" vertical="center" wrapText="1"/>
      <protection hidden="1"/>
    </xf>
    <xf numFmtId="0" fontId="13" fillId="0" borderId="57" xfId="0" applyNumberFormat="1" applyFont="1" applyBorder="1" applyAlignment="1" applyProtection="1">
      <alignment horizontal="center" vertical="center" wrapText="1"/>
      <protection hidden="1"/>
    </xf>
    <xf numFmtId="0" fontId="13" fillId="0" borderId="58" xfId="0" applyNumberFormat="1" applyFont="1" applyBorder="1" applyAlignment="1" applyProtection="1">
      <alignment horizontal="center" vertical="center" wrapText="1"/>
      <protection hidden="1"/>
    </xf>
    <xf numFmtId="0" fontId="13" fillId="0" borderId="76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9" xfId="0" applyNumberFormat="1" applyFont="1" applyBorder="1" applyAlignment="1" applyProtection="1">
      <alignment horizontal="center" vertical="center" wrapText="1"/>
      <protection hidden="1"/>
    </xf>
    <xf numFmtId="0" fontId="12" fillId="0" borderId="38" xfId="0" applyNumberFormat="1" applyFont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3" fillId="0" borderId="33" xfId="0" applyNumberFormat="1" applyFont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Border="1" applyAlignment="1" applyProtection="1">
      <alignment horizontal="center" vertical="center" wrapText="1"/>
      <protection hidden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54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763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04850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5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763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04850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2"/>
  <sheetViews>
    <sheetView zoomScaleSheetLayoutView="100" zoomScalePageLayoutView="0" workbookViewId="0" topLeftCell="A1">
      <selection activeCell="C11" sqref="A11:IV13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59.375" style="0" customWidth="1"/>
    <col min="4" max="4" width="6.875" style="502" customWidth="1"/>
  </cols>
  <sheetData>
    <row r="2" spans="3:4" ht="14.25">
      <c r="C2" s="509"/>
      <c r="D2" s="503"/>
    </row>
    <row r="3" spans="1:4" ht="12.75">
      <c r="A3" s="558" t="s">
        <v>387</v>
      </c>
      <c r="B3" s="560" t="s">
        <v>388</v>
      </c>
      <c r="C3" s="562" t="s">
        <v>67</v>
      </c>
      <c r="D3" s="563" t="s">
        <v>389</v>
      </c>
    </row>
    <row r="4" spans="1:4" ht="12.75">
      <c r="A4" s="559"/>
      <c r="B4" s="561"/>
      <c r="C4" s="558"/>
      <c r="D4" s="564"/>
    </row>
    <row r="5" spans="1:4" ht="14.25">
      <c r="A5" s="565" t="s">
        <v>390</v>
      </c>
      <c r="B5" s="565">
        <v>120</v>
      </c>
      <c r="C5" s="504" t="s">
        <v>391</v>
      </c>
      <c r="D5" s="505">
        <v>121</v>
      </c>
    </row>
    <row r="6" spans="1:4" ht="14.25">
      <c r="A6" s="566"/>
      <c r="B6" s="566"/>
      <c r="C6" s="504" t="s">
        <v>392</v>
      </c>
      <c r="D6" s="505">
        <v>122</v>
      </c>
    </row>
    <row r="7" spans="1:4" ht="14.25">
      <c r="A7" s="566"/>
      <c r="B7" s="566"/>
      <c r="C7" s="504" t="s">
        <v>393</v>
      </c>
      <c r="D7" s="505">
        <v>123</v>
      </c>
    </row>
    <row r="8" spans="1:4" ht="14.25">
      <c r="A8" s="566"/>
      <c r="B8" s="566"/>
      <c r="C8" s="504" t="s">
        <v>394</v>
      </c>
      <c r="D8" s="505">
        <v>124</v>
      </c>
    </row>
    <row r="9" spans="1:4" ht="14.25">
      <c r="A9" s="566"/>
      <c r="B9" s="566"/>
      <c r="C9" s="504" t="s">
        <v>395</v>
      </c>
      <c r="D9" s="505">
        <v>125</v>
      </c>
    </row>
    <row r="10" spans="1:4" ht="14.25">
      <c r="A10" s="566"/>
      <c r="B10" s="566"/>
      <c r="C10" s="504" t="s">
        <v>396</v>
      </c>
      <c r="D10" s="505">
        <v>126</v>
      </c>
    </row>
    <row r="11" spans="1:4" ht="14.25">
      <c r="A11" s="566"/>
      <c r="B11" s="566"/>
      <c r="C11" s="504" t="s">
        <v>397</v>
      </c>
      <c r="D11" s="505">
        <v>127</v>
      </c>
    </row>
    <row r="12" spans="1:4" ht="14.25">
      <c r="A12" s="566"/>
      <c r="B12" s="566"/>
      <c r="C12" s="504" t="s">
        <v>398</v>
      </c>
      <c r="D12" s="505">
        <v>128</v>
      </c>
    </row>
    <row r="13" spans="1:4" ht="14.25">
      <c r="A13" s="566"/>
      <c r="B13" s="566"/>
      <c r="C13" s="504" t="s">
        <v>399</v>
      </c>
      <c r="D13" s="505">
        <v>129</v>
      </c>
    </row>
    <row r="14" spans="1:4" ht="14.25">
      <c r="A14" s="566"/>
      <c r="B14" s="566"/>
      <c r="C14" s="504" t="s">
        <v>182</v>
      </c>
      <c r="D14" s="505">
        <v>130</v>
      </c>
    </row>
    <row r="15" spans="1:4" ht="14.25">
      <c r="A15" s="566"/>
      <c r="B15" s="566"/>
      <c r="C15" s="504" t="s">
        <v>400</v>
      </c>
      <c r="D15" s="505">
        <v>131</v>
      </c>
    </row>
    <row r="16" spans="1:4" ht="14.25">
      <c r="A16" s="566"/>
      <c r="B16" s="566"/>
      <c r="C16" s="504" t="s">
        <v>401</v>
      </c>
      <c r="D16" s="505">
        <v>132</v>
      </c>
    </row>
    <row r="17" spans="1:4" ht="14.25">
      <c r="A17" s="566"/>
      <c r="B17" s="566"/>
      <c r="C17" s="504" t="s">
        <v>402</v>
      </c>
      <c r="D17" s="505">
        <v>133</v>
      </c>
    </row>
    <row r="18" spans="1:4" ht="14.25">
      <c r="A18" s="566"/>
      <c r="B18" s="566"/>
      <c r="C18" s="504" t="s">
        <v>403</v>
      </c>
      <c r="D18" s="505">
        <v>134</v>
      </c>
    </row>
    <row r="19" spans="1:4" ht="14.25">
      <c r="A19" s="566"/>
      <c r="B19" s="566"/>
      <c r="C19" s="504" t="s">
        <v>404</v>
      </c>
      <c r="D19" s="505">
        <v>135</v>
      </c>
    </row>
    <row r="20" spans="1:4" ht="14.25">
      <c r="A20" s="566"/>
      <c r="B20" s="566"/>
      <c r="C20" s="504" t="s">
        <v>405</v>
      </c>
      <c r="D20" s="505">
        <v>136</v>
      </c>
    </row>
    <row r="21" spans="1:4" ht="14.25">
      <c r="A21" s="567"/>
      <c r="B21" s="567"/>
      <c r="C21" s="504" t="s">
        <v>406</v>
      </c>
      <c r="D21" s="505">
        <v>137</v>
      </c>
    </row>
    <row r="22" spans="1:4" ht="14.25">
      <c r="A22" s="565" t="s">
        <v>407</v>
      </c>
      <c r="B22" s="565">
        <v>140</v>
      </c>
      <c r="C22" s="504" t="s">
        <v>408</v>
      </c>
      <c r="D22" s="505">
        <v>141</v>
      </c>
    </row>
    <row r="23" spans="1:4" ht="14.25">
      <c r="A23" s="568"/>
      <c r="B23" s="568"/>
      <c r="C23" s="504" t="s">
        <v>409</v>
      </c>
      <c r="D23" s="505">
        <v>142</v>
      </c>
    </row>
    <row r="24" spans="1:4" ht="14.25">
      <c r="A24" s="568"/>
      <c r="B24" s="568"/>
      <c r="C24" s="504" t="s">
        <v>410</v>
      </c>
      <c r="D24" s="505">
        <v>143</v>
      </c>
    </row>
    <row r="25" spans="1:4" ht="14.25">
      <c r="A25" s="568"/>
      <c r="B25" s="568"/>
      <c r="C25" s="504" t="s">
        <v>411</v>
      </c>
      <c r="D25" s="505">
        <v>144</v>
      </c>
    </row>
    <row r="26" spans="1:4" ht="14.25">
      <c r="A26" s="568"/>
      <c r="B26" s="568"/>
      <c r="C26" s="504" t="s">
        <v>412</v>
      </c>
      <c r="D26" s="505">
        <v>145</v>
      </c>
    </row>
    <row r="27" spans="1:4" ht="14.25">
      <c r="A27" s="568"/>
      <c r="B27" s="568"/>
      <c r="C27" s="504" t="s">
        <v>413</v>
      </c>
      <c r="D27" s="505">
        <v>146</v>
      </c>
    </row>
    <row r="28" spans="1:4" ht="14.25">
      <c r="A28" s="568"/>
      <c r="B28" s="568"/>
      <c r="C28" s="504" t="s">
        <v>414</v>
      </c>
      <c r="D28" s="505">
        <v>147</v>
      </c>
    </row>
    <row r="29" spans="1:4" ht="14.25">
      <c r="A29" s="568"/>
      <c r="B29" s="568"/>
      <c r="C29" s="504" t="s">
        <v>415</v>
      </c>
      <c r="D29" s="505">
        <v>148</v>
      </c>
    </row>
    <row r="30" spans="1:4" ht="14.25">
      <c r="A30" s="568"/>
      <c r="B30" s="568"/>
      <c r="C30" s="504" t="s">
        <v>416</v>
      </c>
      <c r="D30" s="505">
        <v>149</v>
      </c>
    </row>
    <row r="31" spans="1:4" ht="14.25">
      <c r="A31" s="568"/>
      <c r="B31" s="568"/>
      <c r="C31" s="504" t="s">
        <v>417</v>
      </c>
      <c r="D31" s="505">
        <v>150</v>
      </c>
    </row>
    <row r="32" spans="1:4" ht="14.25">
      <c r="A32" s="568"/>
      <c r="B32" s="568"/>
      <c r="C32" s="504" t="s">
        <v>418</v>
      </c>
      <c r="D32" s="505">
        <v>151</v>
      </c>
    </row>
    <row r="33" spans="1:4" ht="14.25">
      <c r="A33" s="568"/>
      <c r="B33" s="568"/>
      <c r="C33" s="504" t="s">
        <v>419</v>
      </c>
      <c r="D33" s="505">
        <v>152</v>
      </c>
    </row>
    <row r="34" spans="1:4" ht="14.25">
      <c r="A34" s="568"/>
      <c r="B34" s="568"/>
      <c r="C34" s="504" t="s">
        <v>420</v>
      </c>
      <c r="D34" s="505">
        <v>153</v>
      </c>
    </row>
    <row r="35" spans="1:4" ht="14.25">
      <c r="A35" s="568"/>
      <c r="B35" s="568"/>
      <c r="C35" s="504" t="s">
        <v>421</v>
      </c>
      <c r="D35" s="505">
        <v>154</v>
      </c>
    </row>
    <row r="36" spans="1:4" ht="14.25">
      <c r="A36" s="569"/>
      <c r="B36" s="569"/>
      <c r="C36" s="504" t="s">
        <v>422</v>
      </c>
      <c r="D36" s="505">
        <v>155</v>
      </c>
    </row>
    <row r="37" spans="1:4" ht="14.25">
      <c r="A37" s="570" t="s">
        <v>423</v>
      </c>
      <c r="B37" s="570">
        <v>160</v>
      </c>
      <c r="C37" s="504" t="s">
        <v>424</v>
      </c>
      <c r="D37" s="505">
        <v>161</v>
      </c>
    </row>
    <row r="38" spans="1:4" ht="14.25">
      <c r="A38" s="571"/>
      <c r="B38" s="571"/>
      <c r="C38" s="504" t="s">
        <v>425</v>
      </c>
      <c r="D38" s="505">
        <v>162</v>
      </c>
    </row>
    <row r="39" spans="1:4" ht="14.25">
      <c r="A39" s="571"/>
      <c r="B39" s="571"/>
      <c r="C39" s="504" t="s">
        <v>426</v>
      </c>
      <c r="D39" s="505">
        <v>163</v>
      </c>
    </row>
    <row r="40" spans="1:4" ht="14.25">
      <c r="A40" s="571"/>
      <c r="B40" s="571"/>
      <c r="C40" s="504" t="s">
        <v>427</v>
      </c>
      <c r="D40" s="505">
        <v>164</v>
      </c>
    </row>
    <row r="41" spans="1:4" ht="14.25">
      <c r="A41" s="571"/>
      <c r="B41" s="571"/>
      <c r="C41" s="504" t="s">
        <v>428</v>
      </c>
      <c r="D41" s="505">
        <v>165</v>
      </c>
    </row>
    <row r="42" spans="1:4" ht="14.25">
      <c r="A42" s="571"/>
      <c r="B42" s="571"/>
      <c r="C42" s="504" t="s">
        <v>429</v>
      </c>
      <c r="D42" s="505">
        <v>166</v>
      </c>
    </row>
    <row r="43" spans="1:4" ht="14.25">
      <c r="A43" s="571"/>
      <c r="B43" s="571"/>
      <c r="C43" s="504" t="s">
        <v>430</v>
      </c>
      <c r="D43" s="505">
        <v>167</v>
      </c>
    </row>
    <row r="44" spans="1:4" ht="14.25">
      <c r="A44" s="571"/>
      <c r="B44" s="571"/>
      <c r="C44" s="504" t="s">
        <v>431</v>
      </c>
      <c r="D44" s="505">
        <v>168</v>
      </c>
    </row>
    <row r="45" spans="1:4" ht="14.25">
      <c r="A45" s="571"/>
      <c r="B45" s="571"/>
      <c r="C45" s="504" t="s">
        <v>432</v>
      </c>
      <c r="D45" s="505">
        <v>169</v>
      </c>
    </row>
    <row r="46" spans="1:4" ht="14.25">
      <c r="A46" s="572"/>
      <c r="B46" s="572"/>
      <c r="C46" s="504" t="s">
        <v>433</v>
      </c>
      <c r="D46" s="505">
        <v>170</v>
      </c>
    </row>
    <row r="47" spans="1:4" ht="14.25">
      <c r="A47" s="570" t="s">
        <v>434</v>
      </c>
      <c r="B47" s="570">
        <v>180</v>
      </c>
      <c r="C47" s="504" t="s">
        <v>435</v>
      </c>
      <c r="D47" s="505">
        <v>181</v>
      </c>
    </row>
    <row r="48" spans="1:4" ht="14.25">
      <c r="A48" s="571"/>
      <c r="B48" s="571"/>
      <c r="C48" s="504" t="s">
        <v>436</v>
      </c>
      <c r="D48" s="505">
        <v>182</v>
      </c>
    </row>
    <row r="49" spans="1:4" ht="14.25">
      <c r="A49" s="571"/>
      <c r="B49" s="571"/>
      <c r="C49" s="504" t="s">
        <v>437</v>
      </c>
      <c r="D49" s="505">
        <v>183</v>
      </c>
    </row>
    <row r="50" spans="1:4" ht="14.25">
      <c r="A50" s="571"/>
      <c r="B50" s="571"/>
      <c r="C50" s="504" t="s">
        <v>438</v>
      </c>
      <c r="D50" s="505">
        <v>184</v>
      </c>
    </row>
    <row r="51" spans="1:4" ht="14.25">
      <c r="A51" s="571"/>
      <c r="B51" s="571"/>
      <c r="C51" s="504" t="s">
        <v>439</v>
      </c>
      <c r="D51" s="505">
        <v>185</v>
      </c>
    </row>
    <row r="52" spans="1:4" ht="14.25">
      <c r="A52" s="571"/>
      <c r="B52" s="571"/>
      <c r="C52" s="504" t="s">
        <v>440</v>
      </c>
      <c r="D52" s="505">
        <v>186</v>
      </c>
    </row>
    <row r="53" spans="1:4" ht="14.25">
      <c r="A53" s="571"/>
      <c r="B53" s="571"/>
      <c r="C53" s="504" t="s">
        <v>441</v>
      </c>
      <c r="D53" s="505">
        <v>187</v>
      </c>
    </row>
    <row r="54" spans="1:4" ht="14.25">
      <c r="A54" s="571"/>
      <c r="B54" s="571"/>
      <c r="C54" s="504" t="s">
        <v>442</v>
      </c>
      <c r="D54" s="505">
        <v>188</v>
      </c>
    </row>
    <row r="55" spans="1:4" ht="14.25">
      <c r="A55" s="571"/>
      <c r="B55" s="571"/>
      <c r="C55" s="504" t="s">
        <v>443</v>
      </c>
      <c r="D55" s="505">
        <v>189</v>
      </c>
    </row>
    <row r="56" spans="1:4" ht="14.25">
      <c r="A56" s="571"/>
      <c r="B56" s="571"/>
      <c r="C56" s="504" t="s">
        <v>444</v>
      </c>
      <c r="D56" s="505">
        <v>190</v>
      </c>
    </row>
    <row r="57" spans="1:4" ht="14.25">
      <c r="A57" s="571"/>
      <c r="B57" s="571"/>
      <c r="C57" s="504" t="s">
        <v>445</v>
      </c>
      <c r="D57" s="505">
        <v>191</v>
      </c>
    </row>
    <row r="58" spans="1:4" ht="14.25">
      <c r="A58" s="571"/>
      <c r="B58" s="571"/>
      <c r="C58" s="504" t="s">
        <v>446</v>
      </c>
      <c r="D58" s="505">
        <v>192</v>
      </c>
    </row>
    <row r="59" spans="1:4" ht="14.25">
      <c r="A59" s="571"/>
      <c r="B59" s="571"/>
      <c r="C59" s="504" t="s">
        <v>447</v>
      </c>
      <c r="D59" s="505">
        <v>193</v>
      </c>
    </row>
    <row r="60" spans="1:4" ht="14.25">
      <c r="A60" s="572"/>
      <c r="B60" s="572"/>
      <c r="C60" s="504" t="s">
        <v>448</v>
      </c>
      <c r="D60" s="505">
        <v>194</v>
      </c>
    </row>
    <row r="61" spans="1:4" ht="14.25">
      <c r="A61" s="570" t="s">
        <v>449</v>
      </c>
      <c r="B61" s="570">
        <v>200</v>
      </c>
      <c r="C61" s="504" t="s">
        <v>450</v>
      </c>
      <c r="D61" s="505">
        <v>201</v>
      </c>
    </row>
    <row r="62" spans="1:4" ht="14.25">
      <c r="A62" s="573"/>
      <c r="B62" s="573"/>
      <c r="C62" s="504" t="s">
        <v>451</v>
      </c>
      <c r="D62" s="505">
        <v>202</v>
      </c>
    </row>
    <row r="63" spans="1:4" ht="14.25">
      <c r="A63" s="573"/>
      <c r="B63" s="573"/>
      <c r="C63" s="504" t="s">
        <v>452</v>
      </c>
      <c r="D63" s="505">
        <v>203</v>
      </c>
    </row>
    <row r="64" spans="1:4" ht="14.25">
      <c r="A64" s="573"/>
      <c r="B64" s="573"/>
      <c r="C64" s="504" t="s">
        <v>453</v>
      </c>
      <c r="D64" s="505">
        <v>204</v>
      </c>
    </row>
    <row r="65" spans="1:4" ht="14.25">
      <c r="A65" s="573"/>
      <c r="B65" s="573"/>
      <c r="C65" s="504" t="s">
        <v>454</v>
      </c>
      <c r="D65" s="505">
        <v>205</v>
      </c>
    </row>
    <row r="66" spans="1:4" ht="14.25">
      <c r="A66" s="573"/>
      <c r="B66" s="573"/>
      <c r="C66" s="504" t="s">
        <v>455</v>
      </c>
      <c r="D66" s="505">
        <v>206</v>
      </c>
    </row>
    <row r="67" spans="1:4" ht="14.25">
      <c r="A67" s="573"/>
      <c r="B67" s="573"/>
      <c r="C67" s="504" t="s">
        <v>456</v>
      </c>
      <c r="D67" s="505">
        <v>207</v>
      </c>
    </row>
    <row r="68" spans="1:4" ht="14.25">
      <c r="A68" s="573"/>
      <c r="B68" s="573"/>
      <c r="C68" s="504" t="s">
        <v>457</v>
      </c>
      <c r="D68" s="505">
        <v>208</v>
      </c>
    </row>
    <row r="69" spans="1:4" ht="14.25">
      <c r="A69" s="574"/>
      <c r="B69" s="574"/>
      <c r="C69" s="504" t="s">
        <v>458</v>
      </c>
      <c r="D69" s="505">
        <v>209</v>
      </c>
    </row>
    <row r="70" spans="1:4" ht="14.25">
      <c r="A70" s="570" t="s">
        <v>459</v>
      </c>
      <c r="B70" s="570">
        <v>270</v>
      </c>
      <c r="C70" s="504" t="s">
        <v>460</v>
      </c>
      <c r="D70" s="505">
        <v>271</v>
      </c>
    </row>
    <row r="71" spans="1:4" ht="14.25">
      <c r="A71" s="575"/>
      <c r="B71" s="575"/>
      <c r="C71" s="504" t="s">
        <v>461</v>
      </c>
      <c r="D71" s="505">
        <v>272</v>
      </c>
    </row>
    <row r="72" spans="1:4" ht="14.25">
      <c r="A72" s="575"/>
      <c r="B72" s="575"/>
      <c r="C72" s="504" t="s">
        <v>462</v>
      </c>
      <c r="D72" s="505">
        <v>273</v>
      </c>
    </row>
    <row r="73" spans="1:4" ht="14.25">
      <c r="A73" s="575"/>
      <c r="B73" s="575"/>
      <c r="C73" s="504" t="s">
        <v>463</v>
      </c>
      <c r="D73" s="505">
        <v>274</v>
      </c>
    </row>
    <row r="74" spans="1:4" ht="14.25">
      <c r="A74" s="576"/>
      <c r="B74" s="576"/>
      <c r="C74" s="504" t="s">
        <v>464</v>
      </c>
      <c r="D74" s="505">
        <v>275</v>
      </c>
    </row>
    <row r="75" spans="1:4" ht="14.25">
      <c r="A75" s="570" t="s">
        <v>465</v>
      </c>
      <c r="B75" s="570">
        <v>300</v>
      </c>
      <c r="C75" s="504" t="s">
        <v>466</v>
      </c>
      <c r="D75" s="505">
        <v>301</v>
      </c>
    </row>
    <row r="76" spans="1:4" ht="14.25">
      <c r="A76" s="573"/>
      <c r="B76" s="573"/>
      <c r="C76" s="504" t="s">
        <v>467</v>
      </c>
      <c r="D76" s="505">
        <v>302</v>
      </c>
    </row>
    <row r="77" spans="1:4" ht="14.25">
      <c r="A77" s="573"/>
      <c r="B77" s="573"/>
      <c r="C77" s="504" t="s">
        <v>468</v>
      </c>
      <c r="D77" s="505">
        <v>303</v>
      </c>
    </row>
    <row r="78" spans="1:4" ht="14.25">
      <c r="A78" s="573"/>
      <c r="B78" s="573"/>
      <c r="C78" s="504" t="s">
        <v>469</v>
      </c>
      <c r="D78" s="505">
        <v>304</v>
      </c>
    </row>
    <row r="79" spans="1:4" ht="14.25">
      <c r="A79" s="573"/>
      <c r="B79" s="573"/>
      <c r="C79" s="504" t="s">
        <v>470</v>
      </c>
      <c r="D79" s="505">
        <v>305</v>
      </c>
    </row>
    <row r="80" spans="1:4" ht="14.25">
      <c r="A80" s="573"/>
      <c r="B80" s="573"/>
      <c r="C80" s="504" t="s">
        <v>471</v>
      </c>
      <c r="D80" s="505">
        <v>306</v>
      </c>
    </row>
    <row r="81" spans="1:4" ht="14.25">
      <c r="A81" s="573"/>
      <c r="B81" s="573"/>
      <c r="C81" s="504" t="s">
        <v>472</v>
      </c>
      <c r="D81" s="505">
        <v>307</v>
      </c>
    </row>
    <row r="82" spans="1:4" ht="14.25">
      <c r="A82" s="573"/>
      <c r="B82" s="573"/>
      <c r="C82" s="504" t="s">
        <v>473</v>
      </c>
      <c r="D82" s="505">
        <v>308</v>
      </c>
    </row>
    <row r="83" spans="1:4" ht="14.25">
      <c r="A83" s="573"/>
      <c r="B83" s="573"/>
      <c r="C83" s="504" t="s">
        <v>474</v>
      </c>
      <c r="D83" s="505">
        <v>309</v>
      </c>
    </row>
    <row r="84" spans="1:4" ht="14.25">
      <c r="A84" s="574"/>
      <c r="B84" s="574"/>
      <c r="C84" s="504" t="s">
        <v>475</v>
      </c>
      <c r="D84" s="505">
        <v>310</v>
      </c>
    </row>
    <row r="85" spans="1:4" ht="14.25">
      <c r="A85" s="570" t="s">
        <v>476</v>
      </c>
      <c r="B85" s="570">
        <v>320</v>
      </c>
      <c r="C85" s="504" t="s">
        <v>477</v>
      </c>
      <c r="D85" s="505">
        <v>321</v>
      </c>
    </row>
    <row r="86" spans="1:4" ht="14.25">
      <c r="A86" s="571"/>
      <c r="B86" s="571"/>
      <c r="C86" s="504" t="s">
        <v>478</v>
      </c>
      <c r="D86" s="505">
        <v>322</v>
      </c>
    </row>
    <row r="87" spans="1:4" ht="14.25">
      <c r="A87" s="571"/>
      <c r="B87" s="571"/>
      <c r="C87" s="504" t="s">
        <v>479</v>
      </c>
      <c r="D87" s="505">
        <v>323</v>
      </c>
    </row>
    <row r="88" spans="1:4" ht="14.25">
      <c r="A88" s="571"/>
      <c r="B88" s="571"/>
      <c r="C88" s="504" t="s">
        <v>480</v>
      </c>
      <c r="D88" s="505">
        <v>324</v>
      </c>
    </row>
    <row r="89" spans="1:4" ht="14.25">
      <c r="A89" s="572"/>
      <c r="B89" s="572"/>
      <c r="C89" s="504" t="s">
        <v>481</v>
      </c>
      <c r="D89" s="505">
        <v>325</v>
      </c>
    </row>
    <row r="90" spans="1:4" ht="14.25">
      <c r="A90" s="570" t="s">
        <v>482</v>
      </c>
      <c r="B90" s="570">
        <v>350</v>
      </c>
      <c r="C90" s="504" t="s">
        <v>483</v>
      </c>
      <c r="D90" s="505">
        <v>351</v>
      </c>
    </row>
    <row r="91" spans="1:4" ht="14.25">
      <c r="A91" s="571"/>
      <c r="B91" s="571"/>
      <c r="C91" s="504" t="s">
        <v>484</v>
      </c>
      <c r="D91" s="505">
        <v>352</v>
      </c>
    </row>
    <row r="92" spans="1:4" ht="14.25">
      <c r="A92" s="571"/>
      <c r="B92" s="571"/>
      <c r="C92" s="504" t="s">
        <v>485</v>
      </c>
      <c r="D92" s="505">
        <v>353</v>
      </c>
    </row>
    <row r="93" spans="1:4" ht="14.25">
      <c r="A93" s="571"/>
      <c r="B93" s="571"/>
      <c r="C93" s="504" t="s">
        <v>486</v>
      </c>
      <c r="D93" s="505">
        <v>354</v>
      </c>
    </row>
    <row r="94" spans="1:4" ht="14.25">
      <c r="A94" s="571"/>
      <c r="B94" s="571"/>
      <c r="C94" s="504" t="s">
        <v>487</v>
      </c>
      <c r="D94" s="505">
        <v>355</v>
      </c>
    </row>
    <row r="95" spans="1:4" ht="14.25">
      <c r="A95" s="571"/>
      <c r="B95" s="571"/>
      <c r="C95" s="504" t="s">
        <v>488</v>
      </c>
      <c r="D95" s="505">
        <v>356</v>
      </c>
    </row>
    <row r="96" spans="1:4" ht="14.25">
      <c r="A96" s="571"/>
      <c r="B96" s="571"/>
      <c r="C96" s="504" t="s">
        <v>489</v>
      </c>
      <c r="D96" s="505">
        <v>357</v>
      </c>
    </row>
    <row r="97" spans="1:4" ht="14.25">
      <c r="A97" s="572"/>
      <c r="B97" s="572"/>
      <c r="C97" s="504" t="s">
        <v>490</v>
      </c>
      <c r="D97" s="505">
        <v>358</v>
      </c>
    </row>
    <row r="98" spans="1:4" ht="14.25">
      <c r="A98" s="152"/>
      <c r="B98" s="152"/>
      <c r="C98" s="506"/>
      <c r="D98" s="507"/>
    </row>
    <row r="99" spans="1:4" ht="14.25">
      <c r="A99" s="152"/>
      <c r="B99" s="152"/>
      <c r="C99" s="506"/>
      <c r="D99" s="507"/>
    </row>
    <row r="100" spans="1:4" ht="14.25">
      <c r="A100" s="152"/>
      <c r="B100" s="152"/>
      <c r="C100" s="506"/>
      <c r="D100" s="507"/>
    </row>
    <row r="101" spans="1:4" ht="14.25">
      <c r="A101" s="152"/>
      <c r="B101" s="152"/>
      <c r="C101" s="506"/>
      <c r="D101" s="507"/>
    </row>
    <row r="102" spans="1:4" ht="14.25">
      <c r="A102" s="152"/>
      <c r="B102" s="152"/>
      <c r="C102" s="506"/>
      <c r="D102" s="507"/>
    </row>
    <row r="103" spans="1:4" ht="14.25">
      <c r="A103" s="152"/>
      <c r="B103" s="152"/>
      <c r="C103" s="506"/>
      <c r="D103" s="507"/>
    </row>
    <row r="104" spans="1:4" ht="14.25">
      <c r="A104" s="152"/>
      <c r="B104" s="152"/>
      <c r="C104" s="506"/>
      <c r="D104" s="507"/>
    </row>
    <row r="105" spans="1:4" ht="16.5" customHeight="1">
      <c r="A105" s="152"/>
      <c r="B105" s="152"/>
      <c r="C105" s="506"/>
      <c r="D105" s="507"/>
    </row>
    <row r="106" spans="1:4" ht="14.25">
      <c r="A106" s="152"/>
      <c r="B106" s="152"/>
      <c r="C106" s="506"/>
      <c r="D106" s="507"/>
    </row>
    <row r="107" spans="1:4" ht="14.25">
      <c r="A107" s="152"/>
      <c r="B107" s="152"/>
      <c r="C107" s="506"/>
      <c r="D107" s="507"/>
    </row>
    <row r="108" spans="1:4" ht="14.25">
      <c r="A108" s="152"/>
      <c r="B108" s="152"/>
      <c r="C108" s="506"/>
      <c r="D108" s="507"/>
    </row>
    <row r="109" spans="1:4" ht="14.25">
      <c r="A109" s="152"/>
      <c r="B109" s="152"/>
      <c r="C109" s="506"/>
      <c r="D109" s="507"/>
    </row>
    <row r="110" spans="1:4" ht="14.25">
      <c r="A110" s="152"/>
      <c r="B110" s="152"/>
      <c r="C110" s="506"/>
      <c r="D110" s="507"/>
    </row>
    <row r="111" spans="1:4" ht="14.25">
      <c r="A111" s="152"/>
      <c r="B111" s="152"/>
      <c r="C111" s="506"/>
      <c r="D111" s="507"/>
    </row>
    <row r="112" spans="1:4" ht="14.25">
      <c r="A112" s="152"/>
      <c r="B112" s="152"/>
      <c r="C112" s="506"/>
      <c r="D112" s="507"/>
    </row>
    <row r="113" spans="1:4" ht="14.25">
      <c r="A113" s="152"/>
      <c r="B113" s="152"/>
      <c r="C113" s="506"/>
      <c r="D113" s="507"/>
    </row>
    <row r="114" spans="1:4" ht="14.25">
      <c r="A114" s="152"/>
      <c r="B114" s="152"/>
      <c r="C114" s="506"/>
      <c r="D114" s="507"/>
    </row>
    <row r="115" spans="1:4" ht="14.25">
      <c r="A115" s="152"/>
      <c r="B115" s="152"/>
      <c r="C115" s="506"/>
      <c r="D115" s="507"/>
    </row>
    <row r="116" spans="1:4" ht="14.25">
      <c r="A116" s="152"/>
      <c r="B116" s="152"/>
      <c r="C116" s="506"/>
      <c r="D116" s="507"/>
    </row>
    <row r="117" spans="1:4" ht="14.25">
      <c r="A117" s="152"/>
      <c r="B117" s="152"/>
      <c r="C117" s="506"/>
      <c r="D117" s="507"/>
    </row>
    <row r="118" spans="1:4" ht="14.25">
      <c r="A118" s="152"/>
      <c r="B118" s="152"/>
      <c r="C118" s="506"/>
      <c r="D118" s="507"/>
    </row>
    <row r="119" spans="1:4" ht="14.25">
      <c r="A119" s="152"/>
      <c r="B119" s="152"/>
      <c r="C119" s="506"/>
      <c r="D119" s="507"/>
    </row>
    <row r="120" spans="1:4" ht="14.25">
      <c r="A120" s="152"/>
      <c r="B120" s="152"/>
      <c r="C120" s="506"/>
      <c r="D120" s="507"/>
    </row>
    <row r="121" spans="1:4" ht="14.25">
      <c r="A121" s="152"/>
      <c r="B121" s="152"/>
      <c r="C121" s="506"/>
      <c r="D121" s="507"/>
    </row>
    <row r="122" spans="1:4" ht="14.25">
      <c r="A122" s="152"/>
      <c r="B122" s="152"/>
      <c r="C122" s="506"/>
      <c r="D122" s="507"/>
    </row>
    <row r="123" spans="1:4" ht="14.25">
      <c r="A123" s="152"/>
      <c r="B123" s="152"/>
      <c r="C123" s="506"/>
      <c r="D123" s="507"/>
    </row>
    <row r="124" spans="1:4" ht="14.25">
      <c r="A124" s="152"/>
      <c r="B124" s="152"/>
      <c r="C124" s="506"/>
      <c r="D124" s="507"/>
    </row>
    <row r="125" spans="1:4" ht="14.25">
      <c r="A125" s="152"/>
      <c r="B125" s="152"/>
      <c r="C125" s="506"/>
      <c r="D125" s="507"/>
    </row>
    <row r="126" spans="1:4" ht="14.25">
      <c r="A126" s="152"/>
      <c r="B126" s="152"/>
      <c r="C126" s="506"/>
      <c r="D126" s="507"/>
    </row>
    <row r="127" spans="1:4" ht="14.25">
      <c r="A127" s="152"/>
      <c r="B127" s="152"/>
      <c r="C127" s="506"/>
      <c r="D127" s="507"/>
    </row>
    <row r="128" spans="1:4" ht="14.25">
      <c r="A128" s="152"/>
      <c r="B128" s="152"/>
      <c r="C128" s="506"/>
      <c r="D128" s="507"/>
    </row>
    <row r="129" spans="1:4" ht="14.25">
      <c r="A129" s="152"/>
      <c r="B129" s="152"/>
      <c r="C129" s="506"/>
      <c r="D129" s="507"/>
    </row>
    <row r="130" spans="1:4" ht="14.25">
      <c r="A130" s="152"/>
      <c r="B130" s="152"/>
      <c r="C130" s="506"/>
      <c r="D130" s="507"/>
    </row>
    <row r="131" spans="1:4" ht="14.25" hidden="1">
      <c r="A131" s="152"/>
      <c r="B131" s="152"/>
      <c r="C131" s="506"/>
      <c r="D131" s="507"/>
    </row>
    <row r="132" spans="1:4" ht="14.25" hidden="1">
      <c r="A132" s="152"/>
      <c r="B132" s="152"/>
      <c r="C132" s="506"/>
      <c r="D132" s="507"/>
    </row>
    <row r="133" spans="1:4" ht="14.25" hidden="1">
      <c r="A133" s="152"/>
      <c r="B133" s="152"/>
      <c r="C133" s="506"/>
      <c r="D133" s="507"/>
    </row>
    <row r="134" spans="1:4" ht="14.25" hidden="1">
      <c r="A134" s="152"/>
      <c r="B134" s="152"/>
      <c r="C134" s="506"/>
      <c r="D134" s="507"/>
    </row>
    <row r="135" spans="1:4" ht="14.25">
      <c r="A135" s="152"/>
      <c r="B135" s="152"/>
      <c r="C135" s="506"/>
      <c r="D135" s="507"/>
    </row>
    <row r="136" spans="1:4" ht="14.25">
      <c r="A136" s="152"/>
      <c r="B136" s="152"/>
      <c r="C136" s="506"/>
      <c r="D136" s="507"/>
    </row>
    <row r="137" spans="1:4" ht="14.25">
      <c r="A137" s="152"/>
      <c r="B137" s="152"/>
      <c r="C137" s="506"/>
      <c r="D137" s="507"/>
    </row>
    <row r="138" spans="1:4" ht="14.25">
      <c r="A138" s="152"/>
      <c r="B138" s="152"/>
      <c r="C138" s="506"/>
      <c r="D138" s="507"/>
    </row>
    <row r="139" spans="1:4" ht="14.25">
      <c r="A139" s="152"/>
      <c r="B139" s="152"/>
      <c r="C139" s="506"/>
      <c r="D139" s="507"/>
    </row>
    <row r="140" spans="1:4" ht="14.25">
      <c r="A140" s="152"/>
      <c r="B140" s="152"/>
      <c r="C140" s="506"/>
      <c r="D140" s="507"/>
    </row>
    <row r="141" spans="1:4" ht="14.25">
      <c r="A141" s="152"/>
      <c r="B141" s="152"/>
      <c r="C141" s="506"/>
      <c r="D141" s="507"/>
    </row>
    <row r="142" spans="1:4" ht="14.25">
      <c r="A142" s="152"/>
      <c r="B142" s="152"/>
      <c r="C142" s="506"/>
      <c r="D142" s="507"/>
    </row>
    <row r="143" spans="1:4" ht="14.25">
      <c r="A143" s="152"/>
      <c r="B143" s="152"/>
      <c r="C143" s="506"/>
      <c r="D143" s="507"/>
    </row>
    <row r="144" spans="1:4" ht="14.25">
      <c r="A144" s="152"/>
      <c r="B144" s="152"/>
      <c r="C144" s="506"/>
      <c r="D144" s="507"/>
    </row>
    <row r="145" spans="1:4" ht="14.25">
      <c r="A145" s="152"/>
      <c r="B145" s="152"/>
      <c r="C145" s="506"/>
      <c r="D145" s="507"/>
    </row>
    <row r="146" spans="1:4" ht="14.25">
      <c r="A146" s="152"/>
      <c r="B146" s="152"/>
      <c r="C146" s="506"/>
      <c r="D146" s="507"/>
    </row>
    <row r="147" spans="1:4" ht="14.25">
      <c r="A147" s="152"/>
      <c r="B147" s="152"/>
      <c r="C147" s="506"/>
      <c r="D147" s="507"/>
    </row>
    <row r="148" spans="1:4" ht="12" customHeight="1">
      <c r="A148" s="152"/>
      <c r="B148" s="152"/>
      <c r="C148" s="506"/>
      <c r="D148" s="507"/>
    </row>
    <row r="149" spans="1:4" ht="14.25">
      <c r="A149" s="152"/>
      <c r="B149" s="152"/>
      <c r="C149" s="506"/>
      <c r="D149" s="507"/>
    </row>
    <row r="150" spans="1:4" ht="14.25">
      <c r="A150" s="152"/>
      <c r="B150" s="152"/>
      <c r="C150" s="506"/>
      <c r="D150" s="507"/>
    </row>
    <row r="151" spans="1:4" ht="14.25">
      <c r="A151" s="152"/>
      <c r="B151" s="152"/>
      <c r="C151" s="506"/>
      <c r="D151" s="507"/>
    </row>
    <row r="152" spans="1:4" ht="14.25">
      <c r="A152" s="152"/>
      <c r="B152" s="152"/>
      <c r="C152" s="506"/>
      <c r="D152" s="507"/>
    </row>
    <row r="153" spans="1:4" ht="14.25">
      <c r="A153" s="152"/>
      <c r="B153" s="152"/>
      <c r="C153" s="506"/>
      <c r="D153" s="507"/>
    </row>
    <row r="154" spans="1:4" ht="14.25">
      <c r="A154" s="152"/>
      <c r="B154" s="152"/>
      <c r="C154" s="506"/>
      <c r="D154" s="507"/>
    </row>
    <row r="155" spans="1:4" ht="14.25">
      <c r="A155" s="152"/>
      <c r="B155" s="152"/>
      <c r="C155" s="506"/>
      <c r="D155" s="507"/>
    </row>
    <row r="156" spans="1:4" ht="14.25">
      <c r="A156" s="152"/>
      <c r="B156" s="152"/>
      <c r="C156" s="506"/>
      <c r="D156" s="507"/>
    </row>
    <row r="157" spans="1:4" ht="14.25">
      <c r="A157" s="152"/>
      <c r="B157" s="152"/>
      <c r="C157" s="506"/>
      <c r="D157" s="507"/>
    </row>
    <row r="158" spans="1:4" ht="14.25">
      <c r="A158" s="152"/>
      <c r="B158" s="152"/>
      <c r="C158" s="506"/>
      <c r="D158" s="507"/>
    </row>
    <row r="159" spans="1:4" ht="14.25">
      <c r="A159" s="152"/>
      <c r="B159" s="152"/>
      <c r="C159" s="506"/>
      <c r="D159" s="507"/>
    </row>
    <row r="160" spans="1:4" ht="14.25">
      <c r="A160" s="152"/>
      <c r="B160" s="152"/>
      <c r="C160" s="506"/>
      <c r="D160" s="507"/>
    </row>
    <row r="161" spans="1:4" ht="14.25">
      <c r="A161" s="152"/>
      <c r="B161" s="152"/>
      <c r="C161" s="506"/>
      <c r="D161" s="507"/>
    </row>
    <row r="162" spans="1:4" ht="14.25">
      <c r="A162" s="152"/>
      <c r="B162" s="152"/>
      <c r="C162" s="506"/>
      <c r="D162" s="507"/>
    </row>
    <row r="163" spans="1:4" ht="14.25">
      <c r="A163" s="152"/>
      <c r="B163" s="152"/>
      <c r="C163" s="506"/>
      <c r="D163" s="507"/>
    </row>
    <row r="164" spans="1:4" ht="14.25">
      <c r="A164" s="152"/>
      <c r="B164" s="152"/>
      <c r="C164" s="506"/>
      <c r="D164" s="507"/>
    </row>
    <row r="165" spans="1:4" ht="14.25">
      <c r="A165" s="152"/>
      <c r="B165" s="152"/>
      <c r="C165" s="506"/>
      <c r="D165" s="507"/>
    </row>
    <row r="166" spans="1:4" ht="14.25">
      <c r="A166" s="152"/>
      <c r="B166" s="152"/>
      <c r="C166" s="506"/>
      <c r="D166" s="507"/>
    </row>
    <row r="167" spans="1:4" ht="14.25">
      <c r="A167" s="152"/>
      <c r="B167" s="152"/>
      <c r="C167" s="506"/>
      <c r="D167" s="507"/>
    </row>
    <row r="168" spans="1:4" ht="14.25">
      <c r="A168" s="152"/>
      <c r="B168" s="152"/>
      <c r="C168" s="506"/>
      <c r="D168" s="507"/>
    </row>
    <row r="169" spans="1:4" ht="14.25">
      <c r="A169" s="152"/>
      <c r="B169" s="152"/>
      <c r="C169" s="506"/>
      <c r="D169" s="507"/>
    </row>
    <row r="170" spans="1:4" ht="14.25">
      <c r="A170" s="152"/>
      <c r="B170" s="152"/>
      <c r="C170" s="506"/>
      <c r="D170" s="507"/>
    </row>
    <row r="171" spans="1:4" ht="14.25">
      <c r="A171" s="152"/>
      <c r="B171" s="152"/>
      <c r="C171" s="506"/>
      <c r="D171" s="507"/>
    </row>
    <row r="172" spans="1:4" ht="14.25">
      <c r="A172" s="152"/>
      <c r="B172" s="152"/>
      <c r="C172" s="506"/>
      <c r="D172" s="507"/>
    </row>
    <row r="173" spans="1:4" ht="14.25">
      <c r="A173" s="152"/>
      <c r="B173" s="152"/>
      <c r="C173" s="506"/>
      <c r="D173" s="507"/>
    </row>
    <row r="174" spans="1:4" ht="14.25">
      <c r="A174" s="152"/>
      <c r="B174" s="152"/>
      <c r="C174" s="506"/>
      <c r="D174" s="507"/>
    </row>
    <row r="175" spans="1:4" ht="14.25">
      <c r="A175" s="152"/>
      <c r="B175" s="152"/>
      <c r="C175" s="506"/>
      <c r="D175" s="507"/>
    </row>
    <row r="176" spans="1:4" ht="14.25">
      <c r="A176" s="152"/>
      <c r="B176" s="152"/>
      <c r="C176" s="506"/>
      <c r="D176" s="507"/>
    </row>
    <row r="177" spans="1:4" ht="14.25">
      <c r="A177" s="152"/>
      <c r="B177" s="152"/>
      <c r="C177" s="506"/>
      <c r="D177" s="507"/>
    </row>
    <row r="178" spans="1:4" ht="14.25">
      <c r="A178" s="152"/>
      <c r="B178" s="152"/>
      <c r="C178" s="506"/>
      <c r="D178" s="507"/>
    </row>
    <row r="179" spans="1:4" ht="14.25">
      <c r="A179" s="152"/>
      <c r="B179" s="152"/>
      <c r="C179" s="506"/>
      <c r="D179" s="507"/>
    </row>
    <row r="180" spans="1:4" ht="14.25">
      <c r="A180" s="152"/>
      <c r="B180" s="152"/>
      <c r="C180" s="506"/>
      <c r="D180" s="507"/>
    </row>
    <row r="181" spans="1:4" ht="14.25">
      <c r="A181" s="152"/>
      <c r="B181" s="152"/>
      <c r="C181" s="506"/>
      <c r="D181" s="507"/>
    </row>
    <row r="182" spans="1:4" ht="14.25">
      <c r="A182" s="152"/>
      <c r="B182" s="152"/>
      <c r="C182" s="506"/>
      <c r="D182" s="507"/>
    </row>
    <row r="183" spans="1:4" ht="14.25">
      <c r="A183" s="152"/>
      <c r="B183" s="152"/>
      <c r="C183" s="506"/>
      <c r="D183" s="507"/>
    </row>
    <row r="184" spans="1:4" ht="14.25">
      <c r="A184" s="152"/>
      <c r="B184" s="152"/>
      <c r="C184" s="506"/>
      <c r="D184" s="507"/>
    </row>
    <row r="185" spans="1:4" ht="14.25">
      <c r="A185" s="152"/>
      <c r="B185" s="152"/>
      <c r="C185" s="506"/>
      <c r="D185" s="507"/>
    </row>
    <row r="186" spans="1:4" ht="14.25">
      <c r="A186" s="152"/>
      <c r="B186" s="152"/>
      <c r="C186" s="506"/>
      <c r="D186" s="507"/>
    </row>
    <row r="187" spans="1:4" ht="14.25">
      <c r="A187" s="152"/>
      <c r="B187" s="152"/>
      <c r="C187" s="506"/>
      <c r="D187" s="507"/>
    </row>
    <row r="188" spans="1:4" ht="14.25">
      <c r="A188" s="152"/>
      <c r="B188" s="152"/>
      <c r="C188" s="506"/>
      <c r="D188" s="507"/>
    </row>
    <row r="189" spans="1:4" ht="14.25">
      <c r="A189" s="152"/>
      <c r="B189" s="152"/>
      <c r="C189" s="506"/>
      <c r="D189" s="507"/>
    </row>
    <row r="190" spans="1:4" ht="14.25">
      <c r="A190" s="152"/>
      <c r="B190" s="152"/>
      <c r="C190" s="506"/>
      <c r="D190" s="507"/>
    </row>
    <row r="191" spans="1:4" ht="14.25">
      <c r="A191" s="152"/>
      <c r="B191" s="152"/>
      <c r="C191" s="506"/>
      <c r="D191" s="507"/>
    </row>
    <row r="192" spans="1:4" ht="14.25">
      <c r="A192" s="152"/>
      <c r="B192" s="152"/>
      <c r="C192" s="506"/>
      <c r="D192" s="507"/>
    </row>
    <row r="193" spans="1:4" ht="14.25">
      <c r="A193" s="152"/>
      <c r="B193" s="152"/>
      <c r="C193" s="506"/>
      <c r="D193" s="507"/>
    </row>
    <row r="194" spans="1:4" ht="14.25">
      <c r="A194" s="152"/>
      <c r="B194" s="152"/>
      <c r="C194" s="506"/>
      <c r="D194" s="507"/>
    </row>
    <row r="195" spans="1:4" ht="14.25">
      <c r="A195" s="152"/>
      <c r="B195" s="152"/>
      <c r="C195" s="506"/>
      <c r="D195" s="507"/>
    </row>
    <row r="196" spans="1:4" ht="14.25">
      <c r="A196" s="152"/>
      <c r="B196" s="152"/>
      <c r="C196" s="506"/>
      <c r="D196" s="507"/>
    </row>
    <row r="197" spans="1:4" ht="14.25">
      <c r="A197" s="152"/>
      <c r="B197" s="152"/>
      <c r="C197" s="506"/>
      <c r="D197" s="507"/>
    </row>
    <row r="198" spans="1:4" ht="14.25">
      <c r="A198" s="152"/>
      <c r="B198" s="152"/>
      <c r="C198" s="506"/>
      <c r="D198" s="507"/>
    </row>
    <row r="199" spans="1:4" ht="14.25">
      <c r="A199" s="152"/>
      <c r="B199" s="152"/>
      <c r="C199" s="506"/>
      <c r="D199" s="507"/>
    </row>
    <row r="200" spans="1:4" ht="14.25">
      <c r="A200" s="152"/>
      <c r="B200" s="152"/>
      <c r="C200" s="506"/>
      <c r="D200" s="507"/>
    </row>
    <row r="201" spans="1:4" ht="14.25">
      <c r="A201" s="152"/>
      <c r="B201" s="152"/>
      <c r="C201" s="506"/>
      <c r="D201" s="507"/>
    </row>
    <row r="202" spans="1:4" ht="14.25">
      <c r="A202" s="152"/>
      <c r="B202" s="152"/>
      <c r="C202" s="506"/>
      <c r="D202" s="507"/>
    </row>
    <row r="203" spans="1:4" ht="14.25">
      <c r="A203" s="152"/>
      <c r="B203" s="152"/>
      <c r="C203" s="506"/>
      <c r="D203" s="507"/>
    </row>
    <row r="204" spans="1:4" ht="14.25">
      <c r="A204" s="152"/>
      <c r="B204" s="152"/>
      <c r="C204" s="506"/>
      <c r="D204" s="507"/>
    </row>
    <row r="205" spans="1:4" ht="14.25">
      <c r="A205" s="152"/>
      <c r="B205" s="152"/>
      <c r="C205" s="506"/>
      <c r="D205" s="507"/>
    </row>
    <row r="206" spans="1:4" ht="14.25">
      <c r="A206" s="152"/>
      <c r="B206" s="152"/>
      <c r="C206" s="506"/>
      <c r="D206" s="507"/>
    </row>
    <row r="207" spans="1:4" ht="14.25">
      <c r="A207" s="152"/>
      <c r="B207" s="152"/>
      <c r="C207" s="506"/>
      <c r="D207" s="507"/>
    </row>
    <row r="208" spans="1:4" ht="14.25">
      <c r="A208" s="152"/>
      <c r="B208" s="152"/>
      <c r="C208" s="506"/>
      <c r="D208" s="507"/>
    </row>
    <row r="209" spans="1:4" ht="14.25">
      <c r="A209" s="152"/>
      <c r="B209" s="152"/>
      <c r="C209" s="506"/>
      <c r="D209" s="507"/>
    </row>
    <row r="210" spans="1:4" ht="14.25">
      <c r="A210" s="152"/>
      <c r="B210" s="152"/>
      <c r="C210" s="506"/>
      <c r="D210" s="507"/>
    </row>
    <row r="211" spans="1:4" ht="14.25">
      <c r="A211" s="152"/>
      <c r="B211" s="152"/>
      <c r="C211" s="506"/>
      <c r="D211" s="507"/>
    </row>
    <row r="212" spans="1:4" ht="14.25">
      <c r="A212" s="152"/>
      <c r="B212" s="152"/>
      <c r="C212" s="506"/>
      <c r="D212" s="507"/>
    </row>
    <row r="213" spans="1:4" ht="14.25">
      <c r="A213" s="152"/>
      <c r="B213" s="152"/>
      <c r="C213" s="506"/>
      <c r="D213" s="507"/>
    </row>
    <row r="214" spans="1:4" ht="14.25">
      <c r="A214" s="152"/>
      <c r="B214" s="152"/>
      <c r="C214" s="506"/>
      <c r="D214" s="507"/>
    </row>
    <row r="215" spans="1:4" ht="14.25">
      <c r="A215" s="152"/>
      <c r="B215" s="152"/>
      <c r="C215" s="506"/>
      <c r="D215" s="507"/>
    </row>
    <row r="216" spans="1:4" ht="14.25">
      <c r="A216" s="152"/>
      <c r="B216" s="152"/>
      <c r="C216" s="506"/>
      <c r="D216" s="507"/>
    </row>
    <row r="217" spans="1:4" ht="14.25">
      <c r="A217" s="152"/>
      <c r="B217" s="152"/>
      <c r="C217" s="506"/>
      <c r="D217" s="507"/>
    </row>
    <row r="218" spans="1:4" ht="14.25">
      <c r="A218" s="152"/>
      <c r="B218" s="152"/>
      <c r="C218" s="506"/>
      <c r="D218" s="507"/>
    </row>
    <row r="219" spans="1:4" ht="14.25">
      <c r="A219" s="152"/>
      <c r="B219" s="152"/>
      <c r="C219" s="506"/>
      <c r="D219" s="507"/>
    </row>
    <row r="220" spans="1:4" ht="14.25">
      <c r="A220" s="152"/>
      <c r="B220" s="152"/>
      <c r="C220" s="506"/>
      <c r="D220" s="507"/>
    </row>
    <row r="221" spans="1:4" ht="14.25">
      <c r="A221" s="152"/>
      <c r="B221" s="152"/>
      <c r="C221" s="506"/>
      <c r="D221" s="507"/>
    </row>
    <row r="222" spans="1:4" ht="14.25">
      <c r="A222" s="152"/>
      <c r="B222" s="152"/>
      <c r="C222" s="506"/>
      <c r="D222" s="507"/>
    </row>
    <row r="223" spans="1:4" ht="14.25">
      <c r="A223" s="152"/>
      <c r="B223" s="152"/>
      <c r="C223" s="506"/>
      <c r="D223" s="507"/>
    </row>
    <row r="224" spans="1:4" ht="14.25">
      <c r="A224" s="152"/>
      <c r="B224" s="152"/>
      <c r="C224" s="506"/>
      <c r="D224" s="507"/>
    </row>
    <row r="225" spans="1:4" ht="14.25">
      <c r="A225" s="152"/>
      <c r="B225" s="152"/>
      <c r="C225" s="506"/>
      <c r="D225" s="507"/>
    </row>
    <row r="226" spans="1:4" ht="14.25">
      <c r="A226" s="152"/>
      <c r="B226" s="152"/>
      <c r="C226" s="506"/>
      <c r="D226" s="507"/>
    </row>
    <row r="227" spans="1:4" ht="14.25">
      <c r="A227" s="152"/>
      <c r="B227" s="152"/>
      <c r="C227" s="506"/>
      <c r="D227" s="507"/>
    </row>
    <row r="228" spans="1:4" ht="14.25">
      <c r="A228" s="152"/>
      <c r="B228" s="152"/>
      <c r="C228" s="506"/>
      <c r="D228" s="507"/>
    </row>
    <row r="229" spans="1:4" ht="14.25">
      <c r="A229" s="152"/>
      <c r="B229" s="152"/>
      <c r="C229" s="506"/>
      <c r="D229" s="507"/>
    </row>
    <row r="230" spans="1:4" ht="14.25">
      <c r="A230" s="152"/>
      <c r="B230" s="152"/>
      <c r="C230" s="506"/>
      <c r="D230" s="507"/>
    </row>
    <row r="231" spans="1:4" ht="14.25">
      <c r="A231" s="152"/>
      <c r="B231" s="152"/>
      <c r="C231" s="506"/>
      <c r="D231" s="507"/>
    </row>
    <row r="232" spans="1:4" ht="14.25">
      <c r="A232" s="152"/>
      <c r="B232" s="152"/>
      <c r="C232" s="506"/>
      <c r="D232" s="507"/>
    </row>
    <row r="233" spans="1:4" ht="14.25">
      <c r="A233" s="152"/>
      <c r="B233" s="152"/>
      <c r="C233" s="506"/>
      <c r="D233" s="507"/>
    </row>
    <row r="234" spans="1:4" ht="14.25">
      <c r="A234" s="152"/>
      <c r="B234" s="152"/>
      <c r="C234" s="506"/>
      <c r="D234" s="507"/>
    </row>
    <row r="235" spans="1:4" ht="14.25">
      <c r="A235" s="152"/>
      <c r="B235" s="152"/>
      <c r="C235" s="506"/>
      <c r="D235" s="507"/>
    </row>
    <row r="236" spans="1:4" ht="14.25">
      <c r="A236" s="152"/>
      <c r="B236" s="152"/>
      <c r="C236" s="506"/>
      <c r="D236" s="507"/>
    </row>
    <row r="237" spans="1:4" ht="14.25">
      <c r="A237" s="152"/>
      <c r="B237" s="152"/>
      <c r="C237" s="506"/>
      <c r="D237" s="507"/>
    </row>
    <row r="238" spans="1:4" ht="14.25">
      <c r="A238" s="152"/>
      <c r="B238" s="152"/>
      <c r="C238" s="506"/>
      <c r="D238" s="507"/>
    </row>
    <row r="239" spans="1:4" ht="14.25">
      <c r="A239" s="152"/>
      <c r="B239" s="152"/>
      <c r="C239" s="506"/>
      <c r="D239" s="507"/>
    </row>
    <row r="240" spans="1:4" ht="14.25">
      <c r="A240" s="152"/>
      <c r="B240" s="152"/>
      <c r="C240" s="506"/>
      <c r="D240" s="507"/>
    </row>
    <row r="241" spans="1:4" ht="14.25">
      <c r="A241" s="152"/>
      <c r="B241" s="152"/>
      <c r="C241" s="506"/>
      <c r="D241" s="507"/>
    </row>
    <row r="242" spans="1:4" ht="14.25">
      <c r="A242" s="152"/>
      <c r="B242" s="152"/>
      <c r="C242" s="506"/>
      <c r="D242" s="507"/>
    </row>
    <row r="243" spans="1:4" ht="14.25">
      <c r="A243" s="152"/>
      <c r="B243" s="152"/>
      <c r="C243" s="506"/>
      <c r="D243" s="507"/>
    </row>
    <row r="244" spans="1:4" ht="14.25">
      <c r="A244" s="152"/>
      <c r="B244" s="152"/>
      <c r="C244" s="506"/>
      <c r="D244" s="507"/>
    </row>
    <row r="245" spans="1:4" ht="14.25">
      <c r="A245" s="152"/>
      <c r="B245" s="152"/>
      <c r="C245" s="506"/>
      <c r="D245" s="507"/>
    </row>
    <row r="246" spans="1:4" ht="14.25">
      <c r="A246" s="152"/>
      <c r="B246" s="152"/>
      <c r="C246" s="506"/>
      <c r="D246" s="507"/>
    </row>
    <row r="247" spans="1:4" ht="14.25">
      <c r="A247" s="152"/>
      <c r="B247" s="152"/>
      <c r="C247" s="506"/>
      <c r="D247" s="507"/>
    </row>
    <row r="248" spans="1:4" ht="14.25">
      <c r="A248" s="152"/>
      <c r="B248" s="152"/>
      <c r="C248" s="506"/>
      <c r="D248" s="507"/>
    </row>
    <row r="249" spans="1:4" ht="14.25">
      <c r="A249" s="152"/>
      <c r="B249" s="152"/>
      <c r="C249" s="506"/>
      <c r="D249" s="507"/>
    </row>
    <row r="250" spans="1:4" ht="14.25">
      <c r="A250" s="152"/>
      <c r="B250" s="152"/>
      <c r="C250" s="506"/>
      <c r="D250" s="507"/>
    </row>
    <row r="251" spans="1:4" ht="14.25">
      <c r="A251" s="152"/>
      <c r="B251" s="152"/>
      <c r="C251" s="506"/>
      <c r="D251" s="507"/>
    </row>
    <row r="252" spans="1:4" ht="14.25">
      <c r="A252" s="152"/>
      <c r="B252" s="152"/>
      <c r="C252" s="506"/>
      <c r="D252" s="507"/>
    </row>
    <row r="253" spans="1:4" ht="14.25">
      <c r="A253" s="152"/>
      <c r="B253" s="152"/>
      <c r="C253" s="506"/>
      <c r="D253" s="507"/>
    </row>
    <row r="254" spans="1:4" ht="14.25">
      <c r="A254" s="152"/>
      <c r="B254" s="152"/>
      <c r="C254" s="506"/>
      <c r="D254" s="507"/>
    </row>
    <row r="255" spans="1:4" ht="14.25">
      <c r="A255" s="152"/>
      <c r="B255" s="152"/>
      <c r="C255" s="506"/>
      <c r="D255" s="507"/>
    </row>
    <row r="256" spans="1:4" ht="14.25">
      <c r="A256" s="152"/>
      <c r="B256" s="152"/>
      <c r="C256" s="506"/>
      <c r="D256" s="507"/>
    </row>
    <row r="257" spans="1:4" ht="14.25">
      <c r="A257" s="152"/>
      <c r="B257" s="152"/>
      <c r="C257" s="506"/>
      <c r="D257" s="507"/>
    </row>
    <row r="258" spans="1:4" ht="14.25">
      <c r="A258" s="152"/>
      <c r="B258" s="152"/>
      <c r="C258" s="506"/>
      <c r="D258" s="507"/>
    </row>
    <row r="259" spans="1:4" ht="14.25">
      <c r="A259" s="152"/>
      <c r="B259" s="152"/>
      <c r="C259" s="506"/>
      <c r="D259" s="507"/>
    </row>
    <row r="260" spans="1:4" ht="14.25">
      <c r="A260" s="152"/>
      <c r="B260" s="152"/>
      <c r="C260" s="506"/>
      <c r="D260" s="507"/>
    </row>
    <row r="261" spans="1:4" ht="14.25">
      <c r="A261" s="152"/>
      <c r="B261" s="152"/>
      <c r="C261" s="506"/>
      <c r="D261" s="507"/>
    </row>
    <row r="262" spans="1:4" ht="14.25">
      <c r="A262" s="152"/>
      <c r="B262" s="152"/>
      <c r="C262" s="506"/>
      <c r="D262" s="507"/>
    </row>
    <row r="263" spans="1:4" ht="14.25">
      <c r="A263" s="152"/>
      <c r="B263" s="152"/>
      <c r="C263" s="506"/>
      <c r="D263" s="507"/>
    </row>
    <row r="264" spans="1:4" ht="14.25">
      <c r="A264" s="152"/>
      <c r="B264" s="152"/>
      <c r="C264" s="506"/>
      <c r="D264" s="507"/>
    </row>
    <row r="265" spans="1:4" ht="14.25">
      <c r="A265" s="152"/>
      <c r="B265" s="152"/>
      <c r="C265" s="506"/>
      <c r="D265" s="507"/>
    </row>
    <row r="266" spans="1:4" ht="14.25">
      <c r="A266" s="152"/>
      <c r="B266" s="152"/>
      <c r="C266" s="506"/>
      <c r="D266" s="507"/>
    </row>
    <row r="267" spans="1:4" ht="14.25">
      <c r="A267" s="152"/>
      <c r="B267" s="152"/>
      <c r="C267" s="506"/>
      <c r="D267" s="507"/>
    </row>
    <row r="268" spans="1:4" ht="14.25">
      <c r="A268" s="152"/>
      <c r="B268" s="152"/>
      <c r="C268" s="506"/>
      <c r="D268" s="507"/>
    </row>
    <row r="269" spans="1:4" ht="14.25">
      <c r="A269" s="152"/>
      <c r="B269" s="152"/>
      <c r="C269" s="506"/>
      <c r="D269" s="507"/>
    </row>
    <row r="270" spans="1:4" ht="14.25">
      <c r="A270" s="152"/>
      <c r="B270" s="152"/>
      <c r="C270" s="506"/>
      <c r="D270" s="507"/>
    </row>
    <row r="271" spans="1:4" ht="14.25">
      <c r="A271" s="152"/>
      <c r="B271" s="152"/>
      <c r="C271" s="506"/>
      <c r="D271" s="507"/>
    </row>
    <row r="272" spans="1:4" ht="14.25">
      <c r="A272" s="152"/>
      <c r="B272" s="152"/>
      <c r="C272" s="506"/>
      <c r="D272" s="507"/>
    </row>
    <row r="273" spans="1:4" ht="14.25">
      <c r="A273" s="152"/>
      <c r="B273" s="152"/>
      <c r="C273" s="506"/>
      <c r="D273" s="507"/>
    </row>
    <row r="274" spans="1:4" ht="14.25">
      <c r="A274" s="152"/>
      <c r="B274" s="152"/>
      <c r="C274" s="506"/>
      <c r="D274" s="507"/>
    </row>
    <row r="275" spans="1:4" ht="14.25">
      <c r="A275" s="152"/>
      <c r="B275" s="152"/>
      <c r="C275" s="506"/>
      <c r="D275" s="507"/>
    </row>
    <row r="276" spans="1:4" ht="14.25">
      <c r="A276" s="152"/>
      <c r="B276" s="152"/>
      <c r="C276" s="506"/>
      <c r="D276" s="507"/>
    </row>
    <row r="277" spans="1:4" ht="14.25">
      <c r="A277" s="152"/>
      <c r="B277" s="152"/>
      <c r="C277" s="506"/>
      <c r="D277" s="507"/>
    </row>
    <row r="278" spans="1:4" ht="14.25">
      <c r="A278" s="152"/>
      <c r="B278" s="152"/>
      <c r="C278" s="506"/>
      <c r="D278" s="507"/>
    </row>
    <row r="279" spans="1:4" ht="14.25">
      <c r="A279" s="152"/>
      <c r="B279" s="152"/>
      <c r="C279" s="506"/>
      <c r="D279" s="507"/>
    </row>
    <row r="280" spans="1:4" ht="14.25">
      <c r="A280" s="152"/>
      <c r="B280" s="152"/>
      <c r="C280" s="506"/>
      <c r="D280" s="507"/>
    </row>
    <row r="281" spans="1:4" ht="14.25">
      <c r="A281" s="152"/>
      <c r="B281" s="152"/>
      <c r="C281" s="506"/>
      <c r="D281" s="507"/>
    </row>
    <row r="282" spans="1:4" ht="14.25">
      <c r="A282" s="152"/>
      <c r="B282" s="152"/>
      <c r="C282" s="506"/>
      <c r="D282" s="507"/>
    </row>
    <row r="283" spans="1:4" ht="14.25">
      <c r="A283" s="152"/>
      <c r="B283" s="152"/>
      <c r="C283" s="506"/>
      <c r="D283" s="507"/>
    </row>
    <row r="284" spans="1:4" ht="14.25">
      <c r="A284" s="152"/>
      <c r="B284" s="152"/>
      <c r="C284" s="506"/>
      <c r="D284" s="507"/>
    </row>
    <row r="285" spans="1:4" ht="14.25">
      <c r="A285" s="152"/>
      <c r="B285" s="152"/>
      <c r="C285" s="506"/>
      <c r="D285" s="507"/>
    </row>
    <row r="286" spans="1:4" ht="14.25">
      <c r="A286" s="152"/>
      <c r="B286" s="152"/>
      <c r="C286" s="506"/>
      <c r="D286" s="507"/>
    </row>
    <row r="287" spans="1:4" ht="14.25">
      <c r="A287" s="152"/>
      <c r="B287" s="152"/>
      <c r="C287" s="506"/>
      <c r="D287" s="507"/>
    </row>
    <row r="288" spans="1:4" ht="14.25">
      <c r="A288" s="152"/>
      <c r="B288" s="152"/>
      <c r="C288" s="506"/>
      <c r="D288" s="507"/>
    </row>
    <row r="289" spans="1:4" ht="14.25">
      <c r="A289" s="152"/>
      <c r="B289" s="152"/>
      <c r="C289" s="506"/>
      <c r="D289" s="507"/>
    </row>
    <row r="290" spans="1:4" ht="14.25">
      <c r="A290" s="152"/>
      <c r="B290" s="152"/>
      <c r="C290" s="506"/>
      <c r="D290" s="507"/>
    </row>
    <row r="291" spans="1:4" ht="14.25">
      <c r="A291" s="152"/>
      <c r="B291" s="152"/>
      <c r="C291" s="506"/>
      <c r="D291" s="507"/>
    </row>
    <row r="292" spans="1:4" ht="14.25">
      <c r="A292" s="152"/>
      <c r="B292" s="152"/>
      <c r="C292" s="506"/>
      <c r="D292" s="507"/>
    </row>
    <row r="293" spans="1:4" ht="14.25">
      <c r="A293" s="152"/>
      <c r="B293" s="152"/>
      <c r="C293" s="506"/>
      <c r="D293" s="507"/>
    </row>
    <row r="294" spans="1:4" ht="14.25">
      <c r="A294" s="152"/>
      <c r="B294" s="152"/>
      <c r="C294" s="506"/>
      <c r="D294" s="507"/>
    </row>
    <row r="295" spans="1:4" ht="14.25">
      <c r="A295" s="152"/>
      <c r="B295" s="152"/>
      <c r="C295" s="506"/>
      <c r="D295" s="507"/>
    </row>
    <row r="296" spans="1:4" ht="14.25">
      <c r="A296" s="152"/>
      <c r="B296" s="152"/>
      <c r="C296" s="506"/>
      <c r="D296" s="507"/>
    </row>
    <row r="297" spans="1:4" ht="14.25">
      <c r="A297" s="152"/>
      <c r="B297" s="152"/>
      <c r="C297" s="506"/>
      <c r="D297" s="507"/>
    </row>
    <row r="298" spans="1:4" ht="14.25">
      <c r="A298" s="152"/>
      <c r="B298" s="152"/>
      <c r="C298" s="506"/>
      <c r="D298" s="507"/>
    </row>
    <row r="299" spans="1:4" ht="14.25">
      <c r="A299" s="152"/>
      <c r="B299" s="152"/>
      <c r="C299" s="506"/>
      <c r="D299" s="507"/>
    </row>
    <row r="300" spans="1:4" ht="14.25">
      <c r="A300" s="152"/>
      <c r="B300" s="152"/>
      <c r="C300" s="506"/>
      <c r="D300" s="507"/>
    </row>
    <row r="301" spans="1:4" ht="14.25">
      <c r="A301" s="152"/>
      <c r="B301" s="152"/>
      <c r="C301" s="506"/>
      <c r="D301" s="507"/>
    </row>
    <row r="302" spans="1:4" ht="14.25">
      <c r="A302" s="152"/>
      <c r="B302" s="152"/>
      <c r="C302" s="506"/>
      <c r="D302" s="507"/>
    </row>
    <row r="303" spans="1:4" ht="14.25">
      <c r="A303" s="152"/>
      <c r="B303" s="152"/>
      <c r="C303" s="152"/>
      <c r="D303" s="508"/>
    </row>
    <row r="304" spans="1:4" ht="14.25">
      <c r="A304" s="152"/>
      <c r="B304" s="152"/>
      <c r="C304" s="152"/>
      <c r="D304" s="508"/>
    </row>
    <row r="305" spans="1:4" ht="14.25">
      <c r="A305" s="152"/>
      <c r="B305" s="152"/>
      <c r="C305" s="152"/>
      <c r="D305" s="508"/>
    </row>
    <row r="306" spans="1:4" ht="14.25">
      <c r="A306" s="152"/>
      <c r="B306" s="152"/>
      <c r="C306" s="152"/>
      <c r="D306" s="508"/>
    </row>
    <row r="307" spans="1:4" ht="14.25">
      <c r="A307" s="152"/>
      <c r="B307" s="152"/>
      <c r="C307" s="152"/>
      <c r="D307" s="508"/>
    </row>
    <row r="308" spans="1:4" ht="14.25">
      <c r="A308" s="152"/>
      <c r="B308" s="152"/>
      <c r="C308" s="152"/>
      <c r="D308" s="508"/>
    </row>
    <row r="309" spans="1:4" ht="14.25">
      <c r="A309" s="152"/>
      <c r="B309" s="152"/>
      <c r="C309" s="152"/>
      <c r="D309" s="508"/>
    </row>
    <row r="310" spans="1:4" ht="14.25">
      <c r="A310" s="152"/>
      <c r="B310" s="152"/>
      <c r="C310" s="152"/>
      <c r="D310" s="508"/>
    </row>
    <row r="311" spans="1:4" ht="14.25">
      <c r="A311" s="152"/>
      <c r="B311" s="152"/>
      <c r="C311" s="152"/>
      <c r="D311" s="508"/>
    </row>
    <row r="312" spans="1:4" ht="14.25">
      <c r="A312" s="152"/>
      <c r="B312" s="152"/>
      <c r="C312" s="152"/>
      <c r="D312" s="508"/>
    </row>
    <row r="313" spans="1:4" ht="14.25">
      <c r="A313" s="152"/>
      <c r="B313" s="152"/>
      <c r="C313" s="152"/>
      <c r="D313" s="508"/>
    </row>
    <row r="314" spans="1:4" ht="14.25">
      <c r="A314" s="152"/>
      <c r="B314" s="152"/>
      <c r="C314" s="152"/>
      <c r="D314" s="508"/>
    </row>
    <row r="315" spans="1:4" ht="14.25">
      <c r="A315" s="152"/>
      <c r="B315" s="152"/>
      <c r="C315" s="152"/>
      <c r="D315" s="508"/>
    </row>
    <row r="316" spans="1:4" ht="14.25">
      <c r="A316" s="152"/>
      <c r="B316" s="152"/>
      <c r="C316" s="152"/>
      <c r="D316" s="508"/>
    </row>
    <row r="317" spans="1:4" ht="14.25">
      <c r="A317" s="152"/>
      <c r="B317" s="152"/>
      <c r="C317" s="152"/>
      <c r="D317" s="508"/>
    </row>
    <row r="318" spans="1:4" ht="14.25">
      <c r="A318" s="152"/>
      <c r="B318" s="152"/>
      <c r="C318" s="152"/>
      <c r="D318" s="508"/>
    </row>
    <row r="319" spans="1:4" ht="14.25">
      <c r="A319" s="152"/>
      <c r="B319" s="152"/>
      <c r="C319" s="152"/>
      <c r="D319" s="508"/>
    </row>
    <row r="320" spans="1:4" ht="14.25">
      <c r="A320" s="152"/>
      <c r="B320" s="152"/>
      <c r="C320" s="152"/>
      <c r="D320" s="508"/>
    </row>
    <row r="321" spans="1:4" ht="14.25">
      <c r="A321" s="152"/>
      <c r="B321" s="152"/>
      <c r="C321" s="152"/>
      <c r="D321" s="508"/>
    </row>
    <row r="322" spans="1:4" ht="14.25">
      <c r="A322" s="152"/>
      <c r="B322" s="152"/>
      <c r="C322" s="152"/>
      <c r="D322" s="508"/>
    </row>
    <row r="323" spans="1:4" ht="14.25">
      <c r="A323" s="152"/>
      <c r="B323" s="152"/>
      <c r="C323" s="152"/>
      <c r="D323" s="508"/>
    </row>
    <row r="324" spans="1:4" ht="14.25">
      <c r="A324" s="152"/>
      <c r="B324" s="152"/>
      <c r="C324" s="152"/>
      <c r="D324" s="508"/>
    </row>
    <row r="325" spans="1:4" ht="14.25">
      <c r="A325" s="152"/>
      <c r="B325" s="152"/>
      <c r="C325" s="152"/>
      <c r="D325" s="508"/>
    </row>
    <row r="326" spans="1:4" ht="14.25">
      <c r="A326" s="152"/>
      <c r="B326" s="152"/>
      <c r="C326" s="152"/>
      <c r="D326" s="508"/>
    </row>
    <row r="327" spans="1:4" ht="14.25">
      <c r="A327" s="152"/>
      <c r="B327" s="152"/>
      <c r="C327" s="152"/>
      <c r="D327" s="508"/>
    </row>
    <row r="328" spans="1:4" ht="14.25">
      <c r="A328" s="152"/>
      <c r="B328" s="152"/>
      <c r="C328" s="152"/>
      <c r="D328" s="508"/>
    </row>
    <row r="329" spans="1:4" ht="14.25">
      <c r="A329" s="152"/>
      <c r="B329" s="152"/>
      <c r="C329" s="152"/>
      <c r="D329" s="508"/>
    </row>
    <row r="330" spans="1:4" ht="14.25">
      <c r="A330" s="152"/>
      <c r="B330" s="152"/>
      <c r="C330" s="152"/>
      <c r="D330" s="508"/>
    </row>
    <row r="331" spans="1:4" ht="14.25">
      <c r="A331" s="152"/>
      <c r="B331" s="152"/>
      <c r="C331" s="152"/>
      <c r="D331" s="508"/>
    </row>
    <row r="332" spans="1:4" ht="14.25">
      <c r="A332" s="152"/>
      <c r="B332" s="152"/>
      <c r="C332" s="152"/>
      <c r="D332" s="508"/>
    </row>
    <row r="333" spans="1:4" ht="14.25">
      <c r="A333" s="152"/>
      <c r="B333" s="152"/>
      <c r="C333" s="152"/>
      <c r="D333" s="508"/>
    </row>
    <row r="334" spans="1:4" ht="14.25">
      <c r="A334" s="152"/>
      <c r="B334" s="152"/>
      <c r="C334" s="152"/>
      <c r="D334" s="508"/>
    </row>
    <row r="335" spans="1:4" ht="14.25">
      <c r="A335" s="152"/>
      <c r="B335" s="152"/>
      <c r="C335" s="152"/>
      <c r="D335" s="508"/>
    </row>
    <row r="336" spans="1:4" ht="14.25">
      <c r="A336" s="152"/>
      <c r="B336" s="152"/>
      <c r="C336" s="152"/>
      <c r="D336" s="508"/>
    </row>
    <row r="337" spans="1:4" ht="14.25">
      <c r="A337" s="152"/>
      <c r="B337" s="152"/>
      <c r="C337" s="152"/>
      <c r="D337" s="508"/>
    </row>
    <row r="338" spans="1:4" ht="14.25">
      <c r="A338" s="152"/>
      <c r="B338" s="152"/>
      <c r="C338" s="152"/>
      <c r="D338" s="508"/>
    </row>
    <row r="339" spans="1:4" ht="14.25">
      <c r="A339" s="152"/>
      <c r="B339" s="152"/>
      <c r="C339" s="152"/>
      <c r="D339" s="508"/>
    </row>
    <row r="340" spans="1:4" ht="14.25">
      <c r="A340" s="152"/>
      <c r="B340" s="152"/>
      <c r="C340" s="152"/>
      <c r="D340" s="508"/>
    </row>
    <row r="341" spans="1:4" ht="14.25">
      <c r="A341" s="152"/>
      <c r="B341" s="152"/>
      <c r="C341" s="152"/>
      <c r="D341" s="508"/>
    </row>
    <row r="342" spans="1:4" ht="14.25">
      <c r="A342" s="152"/>
      <c r="B342" s="152"/>
      <c r="C342" s="152"/>
      <c r="D342" s="508"/>
    </row>
    <row r="343" spans="1:4" ht="14.25">
      <c r="A343" s="152"/>
      <c r="B343" s="152"/>
      <c r="C343" s="152"/>
      <c r="D343" s="508"/>
    </row>
    <row r="344" spans="1:4" ht="14.25">
      <c r="A344" s="152"/>
      <c r="B344" s="152"/>
      <c r="C344" s="152"/>
      <c r="D344" s="508"/>
    </row>
    <row r="345" spans="1:4" ht="14.25">
      <c r="A345" s="152"/>
      <c r="B345" s="152"/>
      <c r="C345" s="152"/>
      <c r="D345" s="508"/>
    </row>
    <row r="346" spans="1:4" ht="14.25">
      <c r="A346" s="152"/>
      <c r="B346" s="152"/>
      <c r="C346" s="152"/>
      <c r="D346" s="508"/>
    </row>
    <row r="347" spans="1:4" ht="14.25">
      <c r="A347" s="152"/>
      <c r="B347" s="152"/>
      <c r="C347" s="152"/>
      <c r="D347" s="508"/>
    </row>
    <row r="348" spans="1:4" ht="14.25">
      <c r="A348" s="152"/>
      <c r="B348" s="152"/>
      <c r="C348" s="152"/>
      <c r="D348" s="508"/>
    </row>
    <row r="349" spans="1:4" ht="14.25">
      <c r="A349" s="152"/>
      <c r="B349" s="152"/>
      <c r="C349" s="152"/>
      <c r="D349" s="508"/>
    </row>
    <row r="350" spans="1:4" ht="14.25">
      <c r="A350" s="152"/>
      <c r="B350" s="152"/>
      <c r="C350" s="152"/>
      <c r="D350" s="508"/>
    </row>
    <row r="351" spans="1:4" ht="14.25">
      <c r="A351" s="152"/>
      <c r="B351" s="152"/>
      <c r="C351" s="152"/>
      <c r="D351" s="508"/>
    </row>
    <row r="352" spans="1:4" ht="14.25">
      <c r="A352" s="152"/>
      <c r="B352" s="152"/>
      <c r="C352" s="152"/>
      <c r="D352" s="508"/>
    </row>
    <row r="353" spans="1:4" ht="14.25">
      <c r="A353" s="152"/>
      <c r="B353" s="152"/>
      <c r="C353" s="152"/>
      <c r="D353" s="508"/>
    </row>
    <row r="354" spans="1:4" ht="14.25">
      <c r="A354" s="152"/>
      <c r="B354" s="152"/>
      <c r="C354" s="152"/>
      <c r="D354" s="508"/>
    </row>
    <row r="355" spans="1:4" ht="14.25">
      <c r="A355" s="152"/>
      <c r="B355" s="152"/>
      <c r="C355" s="152"/>
      <c r="D355" s="508"/>
    </row>
    <row r="356" spans="1:4" ht="14.25">
      <c r="A356" s="152"/>
      <c r="B356" s="152"/>
      <c r="C356" s="152"/>
      <c r="D356" s="508"/>
    </row>
    <row r="357" spans="1:4" ht="14.25">
      <c r="A357" s="152"/>
      <c r="B357" s="152"/>
      <c r="C357" s="152"/>
      <c r="D357" s="508"/>
    </row>
    <row r="358" spans="1:4" ht="14.25">
      <c r="A358" s="152"/>
      <c r="B358" s="152"/>
      <c r="C358" s="152"/>
      <c r="D358" s="508"/>
    </row>
    <row r="359" spans="1:4" ht="14.25">
      <c r="A359" s="152"/>
      <c r="B359" s="152"/>
      <c r="C359" s="152"/>
      <c r="D359" s="508"/>
    </row>
    <row r="360" spans="1:4" ht="14.25">
      <c r="A360" s="152"/>
      <c r="B360" s="152"/>
      <c r="C360" s="152"/>
      <c r="D360" s="508"/>
    </row>
    <row r="361" spans="1:4" ht="14.25">
      <c r="A361" s="152"/>
      <c r="B361" s="152"/>
      <c r="C361" s="152"/>
      <c r="D361" s="508"/>
    </row>
    <row r="362" spans="1:4" ht="14.25">
      <c r="A362" s="152"/>
      <c r="B362" s="152"/>
      <c r="C362" s="152"/>
      <c r="D362" s="508"/>
    </row>
  </sheetData>
  <sheetProtection/>
  <mergeCells count="22">
    <mergeCell ref="A61:A69"/>
    <mergeCell ref="B61:B69"/>
    <mergeCell ref="A70:A74"/>
    <mergeCell ref="B70:B74"/>
    <mergeCell ref="A85:A89"/>
    <mergeCell ref="B85:B89"/>
    <mergeCell ref="A90:A97"/>
    <mergeCell ref="B90:B97"/>
    <mergeCell ref="A75:A84"/>
    <mergeCell ref="B75:B84"/>
    <mergeCell ref="A22:A36"/>
    <mergeCell ref="B22:B36"/>
    <mergeCell ref="A37:A46"/>
    <mergeCell ref="B37:B46"/>
    <mergeCell ref="A47:A60"/>
    <mergeCell ref="B47:B60"/>
    <mergeCell ref="A3:A4"/>
    <mergeCell ref="B3:B4"/>
    <mergeCell ref="C3:C4"/>
    <mergeCell ref="D3:D4"/>
    <mergeCell ref="A5:A21"/>
    <mergeCell ref="B5:B2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50.25390625" style="0" customWidth="1"/>
    <col min="2" max="2" width="106.625" style="0" customWidth="1"/>
  </cols>
  <sheetData>
    <row r="1" spans="1:2" ht="30.75" thickBot="1">
      <c r="A1" s="137" t="s">
        <v>99</v>
      </c>
      <c r="B1" s="138" t="str">
        <f>CONCATENATE(B3,B5,B10,B12,"Моп",".xls")</f>
        <v>140133Моп.xls</v>
      </c>
    </row>
    <row r="2" spans="1:2" ht="24" thickBot="1">
      <c r="A2" s="139" t="s">
        <v>100</v>
      </c>
      <c r="B2" s="140" t="s">
        <v>10</v>
      </c>
    </row>
    <row r="3" spans="1:2" ht="23.25">
      <c r="A3" s="141" t="s">
        <v>187</v>
      </c>
      <c r="B3" s="142" t="s">
        <v>541</v>
      </c>
    </row>
    <row r="4" spans="1:2" ht="24" thickBot="1">
      <c r="A4" s="143" t="s">
        <v>188</v>
      </c>
      <c r="B4" s="144" t="s">
        <v>542</v>
      </c>
    </row>
    <row r="5" spans="1:2" ht="23.25">
      <c r="A5" s="551" t="s">
        <v>522</v>
      </c>
      <c r="B5" s="145"/>
    </row>
    <row r="6" spans="1:4" ht="24" thickBot="1">
      <c r="A6" s="552" t="s">
        <v>523</v>
      </c>
      <c r="B6" s="146"/>
      <c r="D6" s="153"/>
    </row>
    <row r="7" spans="1:4" ht="19.5" customHeight="1" thickBot="1">
      <c r="A7" s="167"/>
      <c r="B7" s="161"/>
      <c r="D7" s="153"/>
    </row>
    <row r="8" spans="1:4" ht="23.25">
      <c r="A8" s="164" t="s">
        <v>104</v>
      </c>
      <c r="B8" s="165" t="s">
        <v>543</v>
      </c>
      <c r="D8" s="153"/>
    </row>
    <row r="9" spans="1:4" ht="24" thickBot="1">
      <c r="A9" s="166" t="s">
        <v>105</v>
      </c>
      <c r="B9" s="146" t="s">
        <v>544</v>
      </c>
      <c r="D9" s="153"/>
    </row>
    <row r="10" spans="1:2" ht="23.25">
      <c r="A10" s="162" t="s">
        <v>161</v>
      </c>
      <c r="B10" s="163" t="s">
        <v>545</v>
      </c>
    </row>
    <row r="11" spans="1:2" ht="24" thickBot="1">
      <c r="A11" s="147" t="s">
        <v>149</v>
      </c>
      <c r="B11" s="414" t="s">
        <v>546</v>
      </c>
    </row>
    <row r="12" spans="1:2" ht="24" thickBot="1">
      <c r="A12" s="458"/>
      <c r="B12" s="457"/>
    </row>
    <row r="13" spans="1:2" ht="24" thickBot="1">
      <c r="A13" s="435"/>
      <c r="B13" s="461"/>
    </row>
    <row r="14" spans="1:6" ht="24" thickBot="1">
      <c r="A14" s="387" t="s">
        <v>150</v>
      </c>
      <c r="B14" s="148" t="s">
        <v>177</v>
      </c>
      <c r="E14" s="153"/>
      <c r="F14" s="153"/>
    </row>
    <row r="15" spans="1:2" ht="51.75" customHeight="1" thickBot="1">
      <c r="A15" s="388" t="s">
        <v>106</v>
      </c>
      <c r="B15" s="172" t="s">
        <v>547</v>
      </c>
    </row>
    <row r="16" spans="1:2" ht="24" thickBot="1">
      <c r="A16" s="169" t="s">
        <v>101</v>
      </c>
      <c r="B16" s="149" t="s">
        <v>189</v>
      </c>
    </row>
    <row r="17" spans="1:2" ht="18.75" customHeight="1" thickBot="1">
      <c r="A17" s="168"/>
      <c r="B17" s="150"/>
    </row>
    <row r="18" spans="1:2" ht="24" thickBot="1">
      <c r="A18" s="170" t="s">
        <v>102</v>
      </c>
      <c r="B18" s="171"/>
    </row>
    <row r="19" spans="1:2" s="152" customFormat="1" ht="23.25">
      <c r="A19" s="151"/>
      <c r="B19" s="195"/>
    </row>
    <row r="20" spans="1:2" ht="12.75">
      <c r="A20" s="315" t="s">
        <v>176</v>
      </c>
      <c r="B20" s="196"/>
    </row>
    <row r="21" spans="1:6" ht="20.25">
      <c r="A21" s="367" t="s">
        <v>524</v>
      </c>
      <c r="B21" s="542">
        <v>1.4</v>
      </c>
      <c r="C21" s="466">
        <v>1.4</v>
      </c>
      <c r="D21" s="466">
        <v>1.9</v>
      </c>
      <c r="E21" s="152"/>
      <c r="F21" s="152"/>
    </row>
    <row r="22" spans="3:6" ht="12.75">
      <c r="C22" s="466"/>
      <c r="D22" s="466"/>
      <c r="E22" s="152"/>
      <c r="F22" s="152"/>
    </row>
    <row r="23" spans="3:6" ht="12.75">
      <c r="C23" s="466"/>
      <c r="D23" s="466"/>
      <c r="E23" s="152"/>
      <c r="F23" s="152"/>
    </row>
  </sheetData>
  <sheetProtection password="CC79" sheet="1"/>
  <protectedRanges>
    <protectedRange sqref="B2 B7 B16" name="данні для навчаних планів_1"/>
    <protectedRange sqref="B4 B6" name="данні для навчаних планів_1_2"/>
    <protectedRange sqref="B11:B12 B8:B9" name="данні для навчаних планів_1_3"/>
  </protectedRanges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1"/>
  <sheetViews>
    <sheetView showZeros="0" zoomScale="70" zoomScaleNormal="70" zoomScaleSheetLayoutView="75" zoomScalePageLayoutView="0" workbookViewId="0" topLeftCell="A19">
      <selection activeCell="AY11" sqref="AY11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0" customWidth="1"/>
    <col min="15" max="16" width="4.375" style="38" customWidth="1"/>
    <col min="17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7" width="4.375" style="8" customWidth="1"/>
    <col min="28" max="28" width="4.00390625" style="6" customWidth="1"/>
    <col min="29" max="29" width="5.125" style="6" customWidth="1"/>
    <col min="30" max="30" width="4.375" style="6" customWidth="1"/>
    <col min="31" max="31" width="5.75390625" style="6" customWidth="1"/>
    <col min="32" max="43" width="4.375" style="1" customWidth="1"/>
    <col min="44" max="44" width="5.125" style="1" customWidth="1"/>
    <col min="45" max="45" width="5.375" style="1" customWidth="1"/>
    <col min="46" max="48" width="4.375" style="1" customWidth="1"/>
    <col min="49" max="50" width="4.875" style="1" customWidth="1"/>
    <col min="51" max="52" width="4.375" style="1" customWidth="1"/>
    <col min="53" max="53" width="5.875" style="1" customWidth="1"/>
    <col min="54" max="54" width="19.375" style="1" customWidth="1"/>
    <col min="55" max="62" width="3.375" style="1" customWidth="1"/>
    <col min="63" max="16384" width="10.125" style="1" customWidth="1"/>
  </cols>
  <sheetData>
    <row r="1" spans="1:53" ht="15.75">
      <c r="A1" s="197"/>
      <c r="B1" s="366" t="str">
        <f>CONCATENATE('Основні дані'!A21,"_(",'Основні дані'!B21,")")</f>
        <v>Форма МоП3-18_(1,4)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8"/>
      <c r="N1" s="198"/>
      <c r="O1" s="199"/>
      <c r="P1" s="199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1"/>
      <c r="AC1" s="201"/>
      <c r="AD1" s="201"/>
      <c r="AE1" s="201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202"/>
      <c r="AR1" s="203"/>
      <c r="AS1" s="605" t="str">
        <f>'Основні дані'!B1</f>
        <v>140133Моп.xls</v>
      </c>
      <c r="AT1" s="605"/>
      <c r="AU1" s="605"/>
      <c r="AV1" s="605"/>
      <c r="AW1" s="605"/>
      <c r="AX1" s="605"/>
      <c r="AY1" s="605"/>
      <c r="AZ1" s="605"/>
      <c r="BA1" s="203"/>
    </row>
    <row r="2" spans="1:53" ht="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  <c r="N2" s="198"/>
      <c r="O2" s="199"/>
      <c r="P2" s="199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1"/>
      <c r="AC2" s="201"/>
      <c r="AD2" s="201"/>
      <c r="AE2" s="201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230"/>
      <c r="AX2" s="230"/>
      <c r="AY2" s="230"/>
      <c r="AZ2" s="230"/>
      <c r="BA2" s="197"/>
    </row>
    <row r="3" spans="1:57" s="268" customFormat="1" ht="22.5" customHeight="1">
      <c r="A3" s="662" t="s">
        <v>121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62"/>
      <c r="AO3" s="662"/>
      <c r="AP3" s="662"/>
      <c r="AQ3" s="662"/>
      <c r="AR3" s="662"/>
      <c r="AS3" s="662"/>
      <c r="AT3" s="662"/>
      <c r="AU3" s="662"/>
      <c r="AV3" s="662"/>
      <c r="AW3" s="662"/>
      <c r="AX3" s="662"/>
      <c r="AY3" s="662"/>
      <c r="AZ3" s="662"/>
      <c r="BA3" s="662"/>
      <c r="BB3" s="258"/>
      <c r="BC3" s="258"/>
      <c r="BD3" s="258"/>
      <c r="BE3" s="258"/>
    </row>
    <row r="4" spans="1:66" s="270" customFormat="1" ht="31.5" customHeight="1">
      <c r="A4" s="663" t="s">
        <v>33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/>
      <c r="AJ4" s="663"/>
      <c r="AK4" s="663"/>
      <c r="AL4" s="663"/>
      <c r="AM4" s="663"/>
      <c r="AN4" s="663"/>
      <c r="AO4" s="663"/>
      <c r="AP4" s="663"/>
      <c r="AQ4" s="663"/>
      <c r="AR4" s="663"/>
      <c r="AS4" s="663"/>
      <c r="AT4" s="663"/>
      <c r="AU4" s="663"/>
      <c r="AV4" s="663"/>
      <c r="AW4" s="663"/>
      <c r="AX4" s="663"/>
      <c r="AY4" s="663"/>
      <c r="AZ4" s="663"/>
      <c r="BA4" s="663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</row>
    <row r="5" spans="1:62" s="268" customFormat="1" ht="43.5" customHeight="1">
      <c r="A5" s="664" t="s">
        <v>25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664"/>
      <c r="AM5" s="664"/>
      <c r="AN5" s="664"/>
      <c r="AO5" s="664"/>
      <c r="AP5" s="664"/>
      <c r="AQ5" s="664"/>
      <c r="AR5" s="664"/>
      <c r="AS5" s="664"/>
      <c r="AT5" s="664"/>
      <c r="AU5" s="664"/>
      <c r="AV5" s="664"/>
      <c r="AW5" s="664"/>
      <c r="AX5" s="664"/>
      <c r="AY5" s="664"/>
      <c r="AZ5" s="664"/>
      <c r="BA5" s="664"/>
      <c r="BB5" s="271"/>
      <c r="BC5" s="271"/>
      <c r="BD5" s="271"/>
      <c r="BE5" s="271"/>
      <c r="BF5" s="271"/>
      <c r="BG5" s="271"/>
      <c r="BH5" s="271"/>
      <c r="BI5" s="271"/>
      <c r="BJ5" s="271"/>
    </row>
    <row r="6" spans="2:53" s="272" customFormat="1" ht="28.5" customHeight="1">
      <c r="B6" s="249" t="s">
        <v>5</v>
      </c>
      <c r="C6" s="250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416"/>
      <c r="R6" s="416"/>
      <c r="S6" s="416"/>
      <c r="T6" s="582" t="s">
        <v>520</v>
      </c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417"/>
      <c r="AK6" s="417"/>
      <c r="AL6" s="417"/>
      <c r="AM6" s="417"/>
      <c r="AN6" s="417"/>
      <c r="AO6" s="417"/>
      <c r="AP6" s="417"/>
      <c r="AQ6" s="417"/>
      <c r="AR6" s="250"/>
      <c r="AS6" s="250"/>
      <c r="AT6" s="250"/>
      <c r="AU6" s="250"/>
      <c r="AV6" s="250"/>
      <c r="AW6" s="250"/>
      <c r="AX6" s="250"/>
      <c r="AY6" s="250"/>
      <c r="AZ6" s="250"/>
      <c r="BA6" s="250"/>
    </row>
    <row r="7" spans="1:59" s="272" customFormat="1" ht="34.5" customHeight="1">
      <c r="A7" s="418"/>
      <c r="B7" s="252" t="s">
        <v>34</v>
      </c>
      <c r="C7" s="253"/>
      <c r="D7" s="253"/>
      <c r="E7" s="253"/>
      <c r="F7" s="253"/>
      <c r="G7" s="253"/>
      <c r="H7" s="250"/>
      <c r="I7" s="253"/>
      <c r="J7" s="406" t="s">
        <v>40</v>
      </c>
      <c r="L7" s="253"/>
      <c r="N7" s="583" t="str">
        <f>'Основні дані'!B14</f>
        <v>другого (магістерського) рівня</v>
      </c>
      <c r="O7" s="584"/>
      <c r="P7" s="584"/>
      <c r="Q7" s="584"/>
      <c r="R7" s="584"/>
      <c r="S7" s="584"/>
      <c r="T7" s="584"/>
      <c r="U7" s="584"/>
      <c r="V7" s="584"/>
      <c r="W7" s="584"/>
      <c r="X7" s="619" t="s">
        <v>164</v>
      </c>
      <c r="Y7" s="619"/>
      <c r="Z7" s="619"/>
      <c r="AA7" s="619"/>
      <c r="AB7" s="619"/>
      <c r="AC7" s="585" t="str">
        <f>'Основні дані'!B8</f>
        <v>13</v>
      </c>
      <c r="AD7" s="585"/>
      <c r="AE7" s="586" t="str">
        <f>'Основні дані'!B9</f>
        <v>Механічна інженерія</v>
      </c>
      <c r="AF7" s="586"/>
      <c r="AG7" s="586"/>
      <c r="AH7" s="586"/>
      <c r="AI7" s="586"/>
      <c r="AJ7" s="586"/>
      <c r="AK7" s="586"/>
      <c r="AL7" s="586"/>
      <c r="AM7" s="586"/>
      <c r="AN7" s="586"/>
      <c r="AO7" s="586"/>
      <c r="AP7" s="586"/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F7" s="273"/>
      <c r="BG7" s="273"/>
    </row>
    <row r="8" spans="2:59" s="272" customFormat="1" ht="18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2"/>
      <c r="N8" s="420"/>
      <c r="O8" s="421"/>
      <c r="P8" s="422" t="s">
        <v>158</v>
      </c>
      <c r="Q8" s="250"/>
      <c r="R8" s="250"/>
      <c r="S8" s="250"/>
      <c r="T8" s="422"/>
      <c r="U8" s="422"/>
      <c r="V8" s="422"/>
      <c r="W8" s="422"/>
      <c r="X8" s="422"/>
      <c r="Y8" s="422"/>
      <c r="Z8" s="422"/>
      <c r="AA8" s="422"/>
      <c r="AB8" s="250"/>
      <c r="AC8" s="250"/>
      <c r="AD8" s="422" t="s">
        <v>41</v>
      </c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423"/>
      <c r="AX8" s="423"/>
      <c r="AY8" s="423"/>
      <c r="AZ8" s="423"/>
      <c r="BA8" s="250"/>
      <c r="BF8" s="273"/>
      <c r="BG8" s="273"/>
    </row>
    <row r="9" spans="2:59" s="272" customFormat="1" ht="73.5" customHeight="1">
      <c r="B9" s="254" t="s">
        <v>24</v>
      </c>
      <c r="C9" s="255"/>
      <c r="D9" s="255"/>
      <c r="E9" s="255"/>
      <c r="F9" s="672" t="s">
        <v>4</v>
      </c>
      <c r="G9" s="672"/>
      <c r="H9" s="672"/>
      <c r="I9" s="672"/>
      <c r="J9" s="672"/>
      <c r="K9" s="672"/>
      <c r="L9" s="672"/>
      <c r="M9" s="255"/>
      <c r="N9" s="406" t="s">
        <v>159</v>
      </c>
      <c r="O9" s="253"/>
      <c r="P9" s="253"/>
      <c r="Q9" s="250"/>
      <c r="R9" s="407"/>
      <c r="S9" s="408"/>
      <c r="T9" s="408"/>
      <c r="U9" s="408"/>
      <c r="V9" s="257"/>
      <c r="W9" s="257"/>
      <c r="X9" s="256" t="s">
        <v>32</v>
      </c>
      <c r="Y9" s="585" t="str">
        <f>'Основні дані'!B10</f>
        <v>133</v>
      </c>
      <c r="Z9" s="589"/>
      <c r="AA9" s="589"/>
      <c r="AB9" s="589"/>
      <c r="AC9" s="586" t="str">
        <f>'Основні дані'!B11</f>
        <v>Галузеве машинобудування</v>
      </c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250"/>
      <c r="AP9" s="587" t="s">
        <v>178</v>
      </c>
      <c r="AQ9" s="587"/>
      <c r="AR9" s="587"/>
      <c r="AS9" s="587"/>
      <c r="AT9" s="587"/>
      <c r="AU9" s="657" t="str">
        <f>'Основні дані'!B15</f>
        <v>магістр з галузевого машинобудування</v>
      </c>
      <c r="AV9" s="658"/>
      <c r="AW9" s="658"/>
      <c r="AX9" s="658"/>
      <c r="AY9" s="658"/>
      <c r="AZ9" s="658"/>
      <c r="BA9" s="658"/>
      <c r="BF9" s="274"/>
      <c r="BG9" s="274"/>
    </row>
    <row r="10" spans="2:59" s="272" customFormat="1" ht="35.25" customHeight="1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6"/>
      <c r="M10" s="256"/>
      <c r="N10" s="406"/>
      <c r="O10" s="253"/>
      <c r="P10" s="253"/>
      <c r="Q10" s="250"/>
      <c r="R10" s="407"/>
      <c r="S10" s="408"/>
      <c r="T10" s="424"/>
      <c r="U10" s="425"/>
      <c r="V10" s="425"/>
      <c r="W10" s="425"/>
      <c r="X10" s="256"/>
      <c r="Y10" s="665">
        <f>'Основні дані'!B12</f>
        <v>0</v>
      </c>
      <c r="Z10" s="666"/>
      <c r="AA10" s="666"/>
      <c r="AB10" s="666"/>
      <c r="AC10" s="667">
        <f>'Основні дані'!B13</f>
        <v>0</v>
      </c>
      <c r="AD10" s="668"/>
      <c r="AE10" s="668"/>
      <c r="AF10" s="668"/>
      <c r="AG10" s="668"/>
      <c r="AH10" s="668"/>
      <c r="AI10" s="668"/>
      <c r="AJ10" s="668"/>
      <c r="AK10" s="668"/>
      <c r="AL10" s="668"/>
      <c r="AM10" s="668"/>
      <c r="AN10" s="668"/>
      <c r="AO10" s="426"/>
      <c r="AP10" s="406" t="s">
        <v>42</v>
      </c>
      <c r="AQ10" s="250"/>
      <c r="AR10" s="250"/>
      <c r="AS10" s="250"/>
      <c r="AT10" s="250"/>
      <c r="AU10" s="427"/>
      <c r="AV10" s="428" t="str">
        <f>IF('Основні дані'!B21=1.9,"1рік 9 місяців","1 рік 4 місяці")</f>
        <v>1 рік 4 місяці</v>
      </c>
      <c r="AW10" s="429"/>
      <c r="AX10" s="427"/>
      <c r="AY10" s="427"/>
      <c r="AZ10" s="427"/>
      <c r="BA10" s="427"/>
      <c r="BF10" s="275"/>
      <c r="BG10" s="275"/>
    </row>
    <row r="11" spans="2:59" s="272" customFormat="1" ht="30" customHeight="1">
      <c r="B11" s="257" t="s">
        <v>190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406"/>
      <c r="O11" s="430"/>
      <c r="P11" s="430"/>
      <c r="Q11" s="250"/>
      <c r="R11" s="430"/>
      <c r="S11" s="250"/>
      <c r="T11" s="250"/>
      <c r="U11" s="250"/>
      <c r="V11" s="431"/>
      <c r="W11" s="250"/>
      <c r="X11" s="256"/>
      <c r="Y11" s="432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06" t="s">
        <v>43</v>
      </c>
      <c r="AQ11" s="250"/>
      <c r="AR11" s="250"/>
      <c r="AS11" s="433" t="s">
        <v>191</v>
      </c>
      <c r="AT11" s="433"/>
      <c r="AU11" s="433"/>
      <c r="AV11" s="433"/>
      <c r="AW11" s="433"/>
      <c r="AX11" s="433"/>
      <c r="AY11" s="433"/>
      <c r="AZ11" s="433"/>
      <c r="BA11" s="433"/>
      <c r="BB11" s="275"/>
      <c r="BF11" s="275"/>
      <c r="BG11" s="275"/>
    </row>
    <row r="12" spans="2:59" s="272" customFormat="1" ht="21" customHeight="1" thickBot="1">
      <c r="B12" s="257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423"/>
      <c r="O12" s="406" t="s">
        <v>9</v>
      </c>
      <c r="P12" s="250"/>
      <c r="Q12" s="250"/>
      <c r="R12" s="250"/>
      <c r="S12" s="250"/>
      <c r="T12" s="434"/>
      <c r="U12" s="585" t="str">
        <f>'Основні дані'!B2</f>
        <v>денна</v>
      </c>
      <c r="V12" s="621"/>
      <c r="W12" s="423"/>
      <c r="X12" s="431"/>
      <c r="Y12" s="432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423"/>
      <c r="AX12" s="423"/>
      <c r="AY12" s="423"/>
      <c r="AZ12" s="423"/>
      <c r="BA12" s="423"/>
      <c r="BB12" s="275"/>
      <c r="BF12" s="275"/>
      <c r="BG12" s="275"/>
    </row>
    <row r="13" spans="1:63" ht="21" customHeight="1">
      <c r="A13" s="272"/>
      <c r="B13" s="257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423"/>
      <c r="O13" s="252"/>
      <c r="P13" s="416"/>
      <c r="Q13" s="430"/>
      <c r="R13" s="430"/>
      <c r="S13" s="430"/>
      <c r="T13" s="430"/>
      <c r="U13" s="250"/>
      <c r="V13" s="250"/>
      <c r="W13" s="250"/>
      <c r="X13" s="431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7"/>
      <c r="BB13" s="348"/>
      <c r="BC13" s="349"/>
      <c r="BD13" s="349"/>
      <c r="BE13" s="349"/>
      <c r="BF13" s="350"/>
      <c r="BG13" s="350"/>
      <c r="BH13" s="351"/>
      <c r="BI13" s="351"/>
      <c r="BJ13" s="351"/>
      <c r="BK13" s="352"/>
    </row>
    <row r="14" spans="1:63" ht="21" thickBot="1">
      <c r="A14" s="673" t="s">
        <v>26</v>
      </c>
      <c r="B14" s="673"/>
      <c r="C14" s="673"/>
      <c r="D14" s="673"/>
      <c r="E14" s="673"/>
      <c r="F14" s="673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3"/>
      <c r="AF14" s="673"/>
      <c r="AG14" s="673"/>
      <c r="AH14" s="673"/>
      <c r="AI14" s="673"/>
      <c r="AJ14" s="673"/>
      <c r="AK14" s="673"/>
      <c r="AL14" s="673"/>
      <c r="AM14" s="673"/>
      <c r="AN14" s="673"/>
      <c r="AO14" s="673"/>
      <c r="AP14" s="673"/>
      <c r="AQ14" s="673"/>
      <c r="AR14" s="673"/>
      <c r="AS14" s="673"/>
      <c r="AT14" s="673"/>
      <c r="AU14" s="673"/>
      <c r="AV14" s="673"/>
      <c r="AW14" s="673"/>
      <c r="AX14" s="208"/>
      <c r="AY14" s="197"/>
      <c r="AZ14" s="197"/>
      <c r="BA14" s="197"/>
      <c r="BB14" s="353"/>
      <c r="BC14" s="197"/>
      <c r="BD14" s="197"/>
      <c r="BE14" s="197"/>
      <c r="BF14" s="197"/>
      <c r="BG14" s="197"/>
      <c r="BH14" s="197"/>
      <c r="BI14" s="197"/>
      <c r="BJ14" s="197"/>
      <c r="BK14" s="354"/>
    </row>
    <row r="15" spans="1:63" ht="17.25" customHeight="1" thickBot="1">
      <c r="A15" s="197"/>
      <c r="B15" s="197"/>
      <c r="C15" s="197"/>
      <c r="D15" s="197"/>
      <c r="E15" s="197"/>
      <c r="F15" s="209"/>
      <c r="G15" s="209"/>
      <c r="H15" s="209"/>
      <c r="I15" s="209"/>
      <c r="J15" s="209"/>
      <c r="K15" s="209"/>
      <c r="L15" s="209"/>
      <c r="M15" s="209"/>
      <c r="N15" s="209"/>
      <c r="O15" s="210"/>
      <c r="P15" s="210"/>
      <c r="Q15" s="204"/>
      <c r="R15" s="204"/>
      <c r="S15" s="204"/>
      <c r="T15" s="204"/>
      <c r="U15" s="206"/>
      <c r="V15" s="206"/>
      <c r="W15" s="206"/>
      <c r="X15" s="206"/>
      <c r="Y15" s="200"/>
      <c r="Z15" s="200"/>
      <c r="AA15" s="200"/>
      <c r="AB15" s="207"/>
      <c r="AC15" s="201"/>
      <c r="AD15" s="201"/>
      <c r="AE15" s="201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208"/>
      <c r="AY15" s="197"/>
      <c r="AZ15" s="197"/>
      <c r="BA15" s="197"/>
      <c r="BB15" s="355"/>
      <c r="BC15" s="701">
        <f>SUM(BC16:BF16)</f>
        <v>68</v>
      </c>
      <c r="BD15" s="702"/>
      <c r="BE15" s="702"/>
      <c r="BF15" s="703"/>
      <c r="BG15" s="356"/>
      <c r="BH15" s="356"/>
      <c r="BI15" s="356"/>
      <c r="BJ15" s="197"/>
      <c r="BK15" s="354"/>
    </row>
    <row r="16" spans="1:63" s="12" customFormat="1" ht="21" customHeight="1" thickBot="1">
      <c r="A16" s="627" t="s">
        <v>11</v>
      </c>
      <c r="B16" s="629" t="s">
        <v>12</v>
      </c>
      <c r="C16" s="629"/>
      <c r="D16" s="629"/>
      <c r="E16" s="630"/>
      <c r="F16" s="631" t="s">
        <v>13</v>
      </c>
      <c r="G16" s="632"/>
      <c r="H16" s="632"/>
      <c r="I16" s="632"/>
      <c r="J16" s="659" t="s">
        <v>14</v>
      </c>
      <c r="K16" s="660"/>
      <c r="L16" s="660"/>
      <c r="M16" s="660"/>
      <c r="N16" s="661"/>
      <c r="O16" s="659" t="s">
        <v>15</v>
      </c>
      <c r="P16" s="660"/>
      <c r="Q16" s="660"/>
      <c r="R16" s="661"/>
      <c r="S16" s="615" t="s">
        <v>16</v>
      </c>
      <c r="T16" s="616"/>
      <c r="U16" s="616"/>
      <c r="V16" s="616"/>
      <c r="W16" s="617"/>
      <c r="X16" s="615" t="s">
        <v>17</v>
      </c>
      <c r="Y16" s="616"/>
      <c r="Z16" s="616"/>
      <c r="AA16" s="617"/>
      <c r="AB16" s="615" t="s">
        <v>18</v>
      </c>
      <c r="AC16" s="616"/>
      <c r="AD16" s="616"/>
      <c r="AE16" s="617"/>
      <c r="AF16" s="615" t="s">
        <v>19</v>
      </c>
      <c r="AG16" s="616"/>
      <c r="AH16" s="616"/>
      <c r="AI16" s="617"/>
      <c r="AJ16" s="615" t="s">
        <v>20</v>
      </c>
      <c r="AK16" s="616"/>
      <c r="AL16" s="616"/>
      <c r="AM16" s="616"/>
      <c r="AN16" s="617"/>
      <c r="AO16" s="615" t="s">
        <v>21</v>
      </c>
      <c r="AP16" s="616"/>
      <c r="AQ16" s="616"/>
      <c r="AR16" s="617"/>
      <c r="AS16" s="615" t="s">
        <v>22</v>
      </c>
      <c r="AT16" s="616"/>
      <c r="AU16" s="616"/>
      <c r="AV16" s="616"/>
      <c r="AW16" s="617"/>
      <c r="AX16" s="669" t="s">
        <v>23</v>
      </c>
      <c r="AY16" s="670"/>
      <c r="AZ16" s="670"/>
      <c r="BA16" s="671"/>
      <c r="BB16" s="343"/>
      <c r="BC16" s="699">
        <f>SUM(BC18:BD23)</f>
        <v>52</v>
      </c>
      <c r="BD16" s="700"/>
      <c r="BE16" s="699">
        <f>SUM(BE18:BF23)</f>
        <v>16</v>
      </c>
      <c r="BF16" s="700"/>
      <c r="BG16" s="329"/>
      <c r="BH16" s="329"/>
      <c r="BI16" s="329"/>
      <c r="BJ16" s="327"/>
      <c r="BK16" s="357"/>
    </row>
    <row r="17" spans="1:63" s="13" customFormat="1" ht="27" customHeight="1" thickBot="1">
      <c r="A17" s="628"/>
      <c r="B17" s="395">
        <v>1</v>
      </c>
      <c r="C17" s="392">
        <f aca="true" t="shared" si="0" ref="C17:BA17">B17+1</f>
        <v>2</v>
      </c>
      <c r="D17" s="392">
        <f t="shared" si="0"/>
        <v>3</v>
      </c>
      <c r="E17" s="393">
        <f t="shared" si="0"/>
        <v>4</v>
      </c>
      <c r="F17" s="391">
        <f t="shared" si="0"/>
        <v>5</v>
      </c>
      <c r="G17" s="392">
        <f t="shared" si="0"/>
        <v>6</v>
      </c>
      <c r="H17" s="392">
        <f t="shared" si="0"/>
        <v>7</v>
      </c>
      <c r="I17" s="394">
        <f t="shared" si="0"/>
        <v>8</v>
      </c>
      <c r="J17" s="391">
        <f t="shared" si="0"/>
        <v>9</v>
      </c>
      <c r="K17" s="395">
        <f t="shared" si="0"/>
        <v>10</v>
      </c>
      <c r="L17" s="392">
        <f t="shared" si="0"/>
        <v>11</v>
      </c>
      <c r="M17" s="392">
        <f t="shared" si="0"/>
        <v>12</v>
      </c>
      <c r="N17" s="393">
        <f t="shared" si="0"/>
        <v>13</v>
      </c>
      <c r="O17" s="396">
        <f t="shared" si="0"/>
        <v>14</v>
      </c>
      <c r="P17" s="392">
        <f t="shared" si="0"/>
        <v>15</v>
      </c>
      <c r="Q17" s="392">
        <f t="shared" si="0"/>
        <v>16</v>
      </c>
      <c r="R17" s="393">
        <f t="shared" si="0"/>
        <v>17</v>
      </c>
      <c r="S17" s="391">
        <f t="shared" si="0"/>
        <v>18</v>
      </c>
      <c r="T17" s="395">
        <f t="shared" si="0"/>
        <v>19</v>
      </c>
      <c r="U17" s="392">
        <f t="shared" si="0"/>
        <v>20</v>
      </c>
      <c r="V17" s="392">
        <f t="shared" si="0"/>
        <v>21</v>
      </c>
      <c r="W17" s="393">
        <f t="shared" si="0"/>
        <v>22</v>
      </c>
      <c r="X17" s="391">
        <f t="shared" si="0"/>
        <v>23</v>
      </c>
      <c r="Y17" s="395">
        <f t="shared" si="0"/>
        <v>24</v>
      </c>
      <c r="Z17" s="392">
        <f t="shared" si="0"/>
        <v>25</v>
      </c>
      <c r="AA17" s="393">
        <f t="shared" si="0"/>
        <v>26</v>
      </c>
      <c r="AB17" s="391">
        <f t="shared" si="0"/>
        <v>27</v>
      </c>
      <c r="AC17" s="397">
        <f t="shared" si="0"/>
        <v>28</v>
      </c>
      <c r="AD17" s="392">
        <f t="shared" si="0"/>
        <v>29</v>
      </c>
      <c r="AE17" s="393">
        <f t="shared" si="0"/>
        <v>30</v>
      </c>
      <c r="AF17" s="391">
        <f t="shared" si="0"/>
        <v>31</v>
      </c>
      <c r="AG17" s="397">
        <f t="shared" si="0"/>
        <v>32</v>
      </c>
      <c r="AH17" s="392">
        <f t="shared" si="0"/>
        <v>33</v>
      </c>
      <c r="AI17" s="393">
        <f t="shared" si="0"/>
        <v>34</v>
      </c>
      <c r="AJ17" s="391">
        <f t="shared" si="0"/>
        <v>35</v>
      </c>
      <c r="AK17" s="397">
        <f t="shared" si="0"/>
        <v>36</v>
      </c>
      <c r="AL17" s="392">
        <f t="shared" si="0"/>
        <v>37</v>
      </c>
      <c r="AM17" s="392">
        <f t="shared" si="0"/>
        <v>38</v>
      </c>
      <c r="AN17" s="393">
        <f t="shared" si="0"/>
        <v>39</v>
      </c>
      <c r="AO17" s="396">
        <f t="shared" si="0"/>
        <v>40</v>
      </c>
      <c r="AP17" s="392">
        <f t="shared" si="0"/>
        <v>41</v>
      </c>
      <c r="AQ17" s="392">
        <f t="shared" si="0"/>
        <v>42</v>
      </c>
      <c r="AR17" s="393">
        <f t="shared" si="0"/>
        <v>43</v>
      </c>
      <c r="AS17" s="391">
        <f t="shared" si="0"/>
        <v>44</v>
      </c>
      <c r="AT17" s="397">
        <f t="shared" si="0"/>
        <v>45</v>
      </c>
      <c r="AU17" s="392">
        <f t="shared" si="0"/>
        <v>46</v>
      </c>
      <c r="AV17" s="392">
        <f t="shared" si="0"/>
        <v>47</v>
      </c>
      <c r="AW17" s="394">
        <f t="shared" si="0"/>
        <v>48</v>
      </c>
      <c r="AX17" s="437">
        <f t="shared" si="0"/>
        <v>49</v>
      </c>
      <c r="AY17" s="438">
        <f t="shared" si="0"/>
        <v>50</v>
      </c>
      <c r="AZ17" s="438">
        <f t="shared" si="0"/>
        <v>51</v>
      </c>
      <c r="BA17" s="439">
        <f t="shared" si="0"/>
        <v>52</v>
      </c>
      <c r="BB17" s="344"/>
      <c r="BC17" s="330">
        <v>9</v>
      </c>
      <c r="BD17" s="330">
        <v>10</v>
      </c>
      <c r="BE17" s="331">
        <v>11</v>
      </c>
      <c r="BF17" s="331">
        <v>12</v>
      </c>
      <c r="BG17" s="332" t="s">
        <v>1</v>
      </c>
      <c r="BH17" s="698" t="s">
        <v>3</v>
      </c>
      <c r="BI17" s="698"/>
      <c r="BJ17" s="328"/>
      <c r="BK17" s="358"/>
    </row>
    <row r="18" spans="1:63" s="15" customFormat="1" ht="20.25" customHeight="1">
      <c r="A18" s="548">
        <v>5</v>
      </c>
      <c r="B18" s="546" t="s">
        <v>0</v>
      </c>
      <c r="C18" s="398" t="s">
        <v>0</v>
      </c>
      <c r="D18" s="398" t="s">
        <v>0</v>
      </c>
      <c r="E18" s="398" t="s">
        <v>0</v>
      </c>
      <c r="F18" s="398" t="s">
        <v>0</v>
      </c>
      <c r="G18" s="398" t="s">
        <v>0</v>
      </c>
      <c r="H18" s="398" t="s">
        <v>0</v>
      </c>
      <c r="I18" s="398" t="s">
        <v>0</v>
      </c>
      <c r="J18" s="398" t="s">
        <v>0</v>
      </c>
      <c r="K18" s="398" t="s">
        <v>0</v>
      </c>
      <c r="L18" s="398" t="s">
        <v>0</v>
      </c>
      <c r="M18" s="398" t="s">
        <v>0</v>
      </c>
      <c r="N18" s="398" t="s">
        <v>0</v>
      </c>
      <c r="O18" s="398" t="s">
        <v>0</v>
      </c>
      <c r="P18" s="398" t="s">
        <v>0</v>
      </c>
      <c r="Q18" s="398" t="s">
        <v>0</v>
      </c>
      <c r="R18" s="211" t="s">
        <v>97</v>
      </c>
      <c r="S18" s="211" t="s">
        <v>29</v>
      </c>
      <c r="T18" s="211" t="s">
        <v>35</v>
      </c>
      <c r="U18" s="211" t="s">
        <v>35</v>
      </c>
      <c r="V18" s="211" t="s">
        <v>35</v>
      </c>
      <c r="W18" s="211" t="s">
        <v>29</v>
      </c>
      <c r="X18" s="398" t="s">
        <v>0</v>
      </c>
      <c r="Y18" s="398" t="s">
        <v>0</v>
      </c>
      <c r="Z18" s="398" t="s">
        <v>0</v>
      </c>
      <c r="AA18" s="398" t="s">
        <v>0</v>
      </c>
      <c r="AB18" s="398" t="s">
        <v>0</v>
      </c>
      <c r="AC18" s="398" t="s">
        <v>0</v>
      </c>
      <c r="AD18" s="398" t="s">
        <v>0</v>
      </c>
      <c r="AE18" s="398" t="s">
        <v>0</v>
      </c>
      <c r="AF18" s="398" t="s">
        <v>0</v>
      </c>
      <c r="AG18" s="398" t="s">
        <v>0</v>
      </c>
      <c r="AH18" s="398" t="s">
        <v>0</v>
      </c>
      <c r="AI18" s="398" t="s">
        <v>0</v>
      </c>
      <c r="AJ18" s="398" t="s">
        <v>0</v>
      </c>
      <c r="AK18" s="398" t="s">
        <v>0</v>
      </c>
      <c r="AL18" s="398" t="s">
        <v>0</v>
      </c>
      <c r="AM18" s="398" t="s">
        <v>0</v>
      </c>
      <c r="AN18" s="211" t="s">
        <v>97</v>
      </c>
      <c r="AO18" s="211" t="s">
        <v>35</v>
      </c>
      <c r="AP18" s="211" t="s">
        <v>35</v>
      </c>
      <c r="AQ18" s="211" t="s">
        <v>35</v>
      </c>
      <c r="AR18" s="211" t="s">
        <v>29</v>
      </c>
      <c r="AS18" s="211" t="s">
        <v>29</v>
      </c>
      <c r="AT18" s="211" t="s">
        <v>29</v>
      </c>
      <c r="AU18" s="211" t="s">
        <v>29</v>
      </c>
      <c r="AV18" s="211" t="s">
        <v>29</v>
      </c>
      <c r="AW18" s="211" t="s">
        <v>29</v>
      </c>
      <c r="AX18" s="211" t="s">
        <v>29</v>
      </c>
      <c r="AY18" s="211" t="s">
        <v>29</v>
      </c>
      <c r="AZ18" s="211" t="s">
        <v>29</v>
      </c>
      <c r="BA18" s="320" t="s">
        <v>29</v>
      </c>
      <c r="BB18" s="389" t="s">
        <v>2</v>
      </c>
      <c r="BC18" s="333">
        <f>COUNTIF(B18:W18,BH18)</f>
        <v>16</v>
      </c>
      <c r="BD18" s="333">
        <f>COUNTIF(X18:BA18,BH18)</f>
        <v>16</v>
      </c>
      <c r="BE18" s="333">
        <f>COUNTIF(B19:W19,BH18)</f>
        <v>0</v>
      </c>
      <c r="BF18" s="334">
        <f>COUNTIF(X19:BA19,BH18)</f>
        <v>0</v>
      </c>
      <c r="BG18" s="335">
        <f aca="true" t="shared" si="1" ref="BG18:BG23">SUM(BC18:BF18)</f>
        <v>32</v>
      </c>
      <c r="BH18" s="336" t="str">
        <f>F24</f>
        <v>Т</v>
      </c>
      <c r="BI18" s="333"/>
      <c r="BJ18" s="373"/>
      <c r="BK18" s="359"/>
    </row>
    <row r="19" spans="1:63" s="15" customFormat="1" ht="21" customHeight="1" thickBot="1">
      <c r="A19" s="549">
        <v>6</v>
      </c>
      <c r="B19" s="547" t="s">
        <v>30</v>
      </c>
      <c r="C19" s="300" t="s">
        <v>30</v>
      </c>
      <c r="D19" s="300" t="s">
        <v>30</v>
      </c>
      <c r="E19" s="300" t="s">
        <v>30</v>
      </c>
      <c r="F19" s="300" t="s">
        <v>30</v>
      </c>
      <c r="G19" s="300" t="s">
        <v>30</v>
      </c>
      <c r="H19" s="300" t="s">
        <v>30</v>
      </c>
      <c r="I19" s="300" t="s">
        <v>30</v>
      </c>
      <c r="J19" s="300" t="s">
        <v>36</v>
      </c>
      <c r="K19" s="300" t="s">
        <v>36</v>
      </c>
      <c r="L19" s="300" t="s">
        <v>36</v>
      </c>
      <c r="M19" s="300" t="s">
        <v>36</v>
      </c>
      <c r="N19" s="300" t="s">
        <v>36</v>
      </c>
      <c r="O19" s="300" t="s">
        <v>36</v>
      </c>
      <c r="P19" s="301" t="s">
        <v>74</v>
      </c>
      <c r="Q19" s="301" t="s">
        <v>74</v>
      </c>
      <c r="R19" s="212"/>
      <c r="S19" s="212"/>
      <c r="T19" s="212"/>
      <c r="U19" s="212"/>
      <c r="V19" s="212"/>
      <c r="W19" s="212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1"/>
      <c r="AM19" s="301"/>
      <c r="AN19" s="300"/>
      <c r="AO19" s="300"/>
      <c r="AP19" s="301"/>
      <c r="AQ19" s="301"/>
      <c r="AR19" s="300"/>
      <c r="AS19" s="300"/>
      <c r="AT19" s="300"/>
      <c r="AU19" s="212"/>
      <c r="AV19" s="212"/>
      <c r="AW19" s="212"/>
      <c r="AX19" s="212"/>
      <c r="AY19" s="212"/>
      <c r="AZ19" s="212"/>
      <c r="BA19" s="321"/>
      <c r="BB19" s="390" t="s">
        <v>138</v>
      </c>
      <c r="BC19" s="333">
        <f>COUNTIF(B18:W18,BH19)+COUNTIF(B18:W18,BI19)+COUNTIF(B18:W18,BJ19)</f>
        <v>4</v>
      </c>
      <c r="BD19" s="333">
        <f>COUNTIF(X18:BA18,BH19)+COUNTIF(X18:BA18,BI19)+COUNTIF(X18:BA18,BJ19)</f>
        <v>4</v>
      </c>
      <c r="BE19" s="333">
        <f>COUNTIF(B19:W19,BH19)+COUNTIF(B19:W19,BI19)+COUNTIF(B19:W19,BJ19)</f>
        <v>0</v>
      </c>
      <c r="BF19" s="334">
        <f>COUNTIF(X19:BA19,BH19)+COUNTIF(X19:BA19,BI19)+COUNTIF(X19:BA19,BJ19)</f>
        <v>0</v>
      </c>
      <c r="BG19" s="337">
        <f t="shared" si="1"/>
        <v>8</v>
      </c>
      <c r="BH19" s="336" t="str">
        <f>N24</f>
        <v>С</v>
      </c>
      <c r="BI19" s="333" t="str">
        <f>AH24</f>
        <v>З</v>
      </c>
      <c r="BJ19" s="373">
        <f>N26</f>
        <v>0</v>
      </c>
      <c r="BK19" s="359"/>
    </row>
    <row r="20" spans="1:63" s="16" customFormat="1" ht="18">
      <c r="A20" s="213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7"/>
      <c r="S20" s="317"/>
      <c r="T20" s="318"/>
      <c r="U20" s="318"/>
      <c r="V20" s="318"/>
      <c r="W20" s="317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8"/>
      <c r="AO20" s="318"/>
      <c r="AP20" s="318"/>
      <c r="AQ20" s="318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45" t="s">
        <v>139</v>
      </c>
      <c r="BC20" s="338">
        <f>COUNTIF(B18:W18,BH20)</f>
        <v>0</v>
      </c>
      <c r="BD20" s="338">
        <f>COUNTIF(X18:BA18,BH20)</f>
        <v>0</v>
      </c>
      <c r="BE20" s="338">
        <f>COUNTIF(B19:W19,BH20)</f>
        <v>8</v>
      </c>
      <c r="BF20" s="339">
        <f>COUNTIF(X19:BA19,BH20)</f>
        <v>0</v>
      </c>
      <c r="BG20" s="337">
        <f t="shared" si="1"/>
        <v>8</v>
      </c>
      <c r="BH20" s="340" t="str">
        <f>V24</f>
        <v>П</v>
      </c>
      <c r="BI20" s="340"/>
      <c r="BJ20" s="374"/>
      <c r="BK20" s="360"/>
    </row>
    <row r="21" spans="1:63" s="19" customFormat="1" ht="15.75" customHeight="1">
      <c r="A21" s="215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3"/>
      <c r="R21" s="324"/>
      <c r="S21" s="325"/>
      <c r="T21" s="324"/>
      <c r="U21" s="324"/>
      <c r="V21" s="324"/>
      <c r="W21" s="325"/>
      <c r="X21" s="322"/>
      <c r="Y21" s="322"/>
      <c r="Z21" s="322"/>
      <c r="AA21" s="322"/>
      <c r="AB21" s="322"/>
      <c r="AC21" s="322"/>
      <c r="AD21" s="322"/>
      <c r="AE21" s="322"/>
      <c r="AF21" s="322"/>
      <c r="AG21" s="326"/>
      <c r="AH21" s="326"/>
      <c r="AI21" s="326"/>
      <c r="AJ21" s="326"/>
      <c r="AK21" s="326"/>
      <c r="AL21" s="326"/>
      <c r="AM21" s="326"/>
      <c r="AN21" s="326"/>
      <c r="AO21" s="326"/>
      <c r="AP21" s="322"/>
      <c r="AQ21" s="322"/>
      <c r="AR21" s="316"/>
      <c r="AS21" s="319"/>
      <c r="AT21" s="319"/>
      <c r="AU21" s="319"/>
      <c r="AV21" s="319"/>
      <c r="AW21" s="319"/>
      <c r="AX21" s="319"/>
      <c r="AY21" s="319"/>
      <c r="AZ21" s="319"/>
      <c r="BA21" s="319"/>
      <c r="BB21" s="345" t="s">
        <v>140</v>
      </c>
      <c r="BC21" s="338">
        <f>COUNTIF(B18:W18,BH21)</f>
        <v>0</v>
      </c>
      <c r="BD21" s="338">
        <f>COUNTIF(X18:BA18,BH21)</f>
        <v>0</v>
      </c>
      <c r="BE21" s="338">
        <f>COUNTIF(B19:W19,BH21)</f>
        <v>6</v>
      </c>
      <c r="BF21" s="339">
        <f>COUNTIF(X19:BA19,BH21)</f>
        <v>0</v>
      </c>
      <c r="BG21" s="337">
        <f t="shared" si="1"/>
        <v>6</v>
      </c>
      <c r="BH21" s="340" t="str">
        <f>AB24</f>
        <v>Д</v>
      </c>
      <c r="BI21" s="338"/>
      <c r="BJ21" s="375"/>
      <c r="BK21" s="361"/>
    </row>
    <row r="22" spans="1:63" s="19" customFormat="1" ht="15.75" customHeight="1">
      <c r="A22" s="215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3"/>
      <c r="R22" s="324"/>
      <c r="S22" s="325"/>
      <c r="T22" s="324"/>
      <c r="U22" s="324"/>
      <c r="V22" s="324"/>
      <c r="W22" s="325"/>
      <c r="X22" s="322"/>
      <c r="Y22" s="322"/>
      <c r="Z22" s="322"/>
      <c r="AA22" s="322"/>
      <c r="AB22" s="322"/>
      <c r="AC22" s="322"/>
      <c r="AD22" s="322"/>
      <c r="AE22" s="322"/>
      <c r="AF22" s="322"/>
      <c r="AG22" s="326"/>
      <c r="AH22" s="326"/>
      <c r="AI22" s="326"/>
      <c r="AJ22" s="326"/>
      <c r="AK22" s="326"/>
      <c r="AL22" s="326"/>
      <c r="AM22" s="326"/>
      <c r="AN22" s="326"/>
      <c r="AO22" s="326"/>
      <c r="AP22" s="322"/>
      <c r="AQ22" s="322"/>
      <c r="AR22" s="316"/>
      <c r="AS22" s="319"/>
      <c r="AT22" s="319"/>
      <c r="AU22" s="319"/>
      <c r="AV22" s="319"/>
      <c r="AW22" s="319"/>
      <c r="AX22" s="319"/>
      <c r="AY22" s="319"/>
      <c r="AZ22" s="319"/>
      <c r="BA22" s="319"/>
      <c r="BB22" s="345" t="s">
        <v>141</v>
      </c>
      <c r="BC22" s="338">
        <f>COUNTIF(B18:W18,BH22)</f>
        <v>2</v>
      </c>
      <c r="BD22" s="338">
        <f>COUNTIF(X18:BA18,BH22)</f>
        <v>10</v>
      </c>
      <c r="BE22" s="338">
        <f>COUNTIF(B19:W19,BH22)</f>
        <v>0</v>
      </c>
      <c r="BF22" s="339">
        <f>COUNTIF(X19:BA19,BH22)</f>
        <v>0</v>
      </c>
      <c r="BG22" s="337">
        <f t="shared" si="1"/>
        <v>12</v>
      </c>
      <c r="BH22" s="340" t="str">
        <f>AP24</f>
        <v>К</v>
      </c>
      <c r="BI22" s="338"/>
      <c r="BJ22" s="375"/>
      <c r="BK22" s="361"/>
    </row>
    <row r="23" spans="1:63" s="19" customFormat="1" ht="15.75" thickBot="1">
      <c r="A23" s="215"/>
      <c r="B23" s="215"/>
      <c r="C23" s="215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345" t="s">
        <v>142</v>
      </c>
      <c r="BC23" s="338">
        <f>COUNTIF(B18:W18,BH23)</f>
        <v>0</v>
      </c>
      <c r="BD23" s="338">
        <f>COUNTIF(X18:BA18,BH23)</f>
        <v>0</v>
      </c>
      <c r="BE23" s="338">
        <f>COUNTIF(B19:W19,BH23)</f>
        <v>2</v>
      </c>
      <c r="BF23" s="339">
        <f>COUNTIF(X19:BA19,BH23)</f>
        <v>0</v>
      </c>
      <c r="BG23" s="341">
        <f t="shared" si="1"/>
        <v>2</v>
      </c>
      <c r="BH23" s="340" t="str">
        <f>AU24</f>
        <v>А</v>
      </c>
      <c r="BI23" s="338"/>
      <c r="BJ23" s="375"/>
      <c r="BK23" s="361"/>
    </row>
    <row r="24" spans="1:63" s="19" customFormat="1" ht="21" thickBot="1">
      <c r="A24" s="217" t="s">
        <v>27</v>
      </c>
      <c r="B24" s="213"/>
      <c r="C24" s="213"/>
      <c r="D24" s="205"/>
      <c r="E24" s="205"/>
      <c r="F24" s="371" t="s">
        <v>0</v>
      </c>
      <c r="G24" s="214" t="s">
        <v>60</v>
      </c>
      <c r="H24" s="214"/>
      <c r="I24" s="214"/>
      <c r="J24" s="214"/>
      <c r="K24" s="214"/>
      <c r="L24" s="214"/>
      <c r="M24" s="214"/>
      <c r="N24" s="218" t="s">
        <v>35</v>
      </c>
      <c r="O24" s="214" t="s">
        <v>61</v>
      </c>
      <c r="P24" s="214"/>
      <c r="Q24" s="214"/>
      <c r="R24" s="205"/>
      <c r="S24" s="205"/>
      <c r="T24" s="214"/>
      <c r="U24" s="214"/>
      <c r="V24" s="218" t="s">
        <v>30</v>
      </c>
      <c r="W24" s="214" t="s">
        <v>37</v>
      </c>
      <c r="X24" s="214"/>
      <c r="Y24" s="214"/>
      <c r="Z24" s="205"/>
      <c r="AA24" s="205"/>
      <c r="AB24" s="218" t="s">
        <v>36</v>
      </c>
      <c r="AC24" s="403" t="s">
        <v>62</v>
      </c>
      <c r="AD24" s="214"/>
      <c r="AE24" s="214"/>
      <c r="AF24" s="214"/>
      <c r="AG24" s="205"/>
      <c r="AH24" s="218" t="s">
        <v>97</v>
      </c>
      <c r="AI24" s="214" t="s">
        <v>98</v>
      </c>
      <c r="AJ24" s="214"/>
      <c r="AK24" s="214"/>
      <c r="AL24" s="214"/>
      <c r="AM24" s="214"/>
      <c r="AN24" s="214"/>
      <c r="AO24" s="214"/>
      <c r="AP24" s="218" t="s">
        <v>29</v>
      </c>
      <c r="AQ24" s="214" t="s">
        <v>28</v>
      </c>
      <c r="AR24" s="214"/>
      <c r="AS24" s="214"/>
      <c r="AT24" s="219"/>
      <c r="AU24" s="218" t="s">
        <v>74</v>
      </c>
      <c r="AV24" s="214" t="s">
        <v>108</v>
      </c>
      <c r="AW24" s="216"/>
      <c r="AX24" s="216"/>
      <c r="AY24" s="216"/>
      <c r="AZ24" s="216"/>
      <c r="BA24" s="216"/>
      <c r="BB24" s="346"/>
      <c r="BC24" s="342"/>
      <c r="BD24" s="342"/>
      <c r="BE24" s="342"/>
      <c r="BF24" s="342"/>
      <c r="BG24" s="342"/>
      <c r="BH24" s="342"/>
      <c r="BI24" s="342"/>
      <c r="BJ24" s="215"/>
      <c r="BK24" s="361"/>
    </row>
    <row r="25" spans="1:63" s="19" customFormat="1" ht="16.5" customHeight="1">
      <c r="A25" s="215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05"/>
      <c r="AP25" s="205"/>
      <c r="AQ25" s="205"/>
      <c r="AR25" s="205"/>
      <c r="AS25" s="205"/>
      <c r="AT25" s="220"/>
      <c r="AU25" s="216"/>
      <c r="AV25" s="216"/>
      <c r="AW25" s="216"/>
      <c r="AX25" s="216"/>
      <c r="AY25" s="216"/>
      <c r="AZ25" s="216"/>
      <c r="BA25" s="216"/>
      <c r="BB25" s="347"/>
      <c r="BC25" s="215"/>
      <c r="BD25" s="215"/>
      <c r="BE25" s="215"/>
      <c r="BF25" s="215"/>
      <c r="BG25" s="215"/>
      <c r="BH25" s="215"/>
      <c r="BI25" s="215"/>
      <c r="BJ25" s="215"/>
      <c r="BK25" s="361"/>
    </row>
    <row r="26" spans="1:65" s="19" customFormat="1" ht="18" customHeight="1" thickBot="1">
      <c r="A26" s="215"/>
      <c r="B26" s="215"/>
      <c r="C26" s="215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400"/>
      <c r="O26" s="372"/>
      <c r="P26" s="202"/>
      <c r="Q26" s="202"/>
      <c r="R26" s="202"/>
      <c r="S26" s="202"/>
      <c r="T26" s="202"/>
      <c r="U26" s="202"/>
      <c r="V26" s="202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21"/>
      <c r="AO26" s="221"/>
      <c r="AP26" s="221"/>
      <c r="AQ26" s="221"/>
      <c r="AR26" s="221"/>
      <c r="AS26" s="205"/>
      <c r="AT26" s="205"/>
      <c r="AU26" s="205"/>
      <c r="AV26" s="205"/>
      <c r="AW26" s="205"/>
      <c r="AX26" s="205"/>
      <c r="AY26" s="205"/>
      <c r="AZ26" s="205"/>
      <c r="BA26" s="205"/>
      <c r="BB26" s="362"/>
      <c r="BC26" s="363"/>
      <c r="BD26" s="363"/>
      <c r="BE26" s="363"/>
      <c r="BF26" s="363"/>
      <c r="BG26" s="364"/>
      <c r="BH26" s="364"/>
      <c r="BI26" s="364"/>
      <c r="BJ26" s="364"/>
      <c r="BK26" s="365"/>
      <c r="BM26" s="19" t="s">
        <v>521</v>
      </c>
    </row>
    <row r="27" spans="1:62" s="19" customFormat="1" ht="15.75" customHeight="1">
      <c r="A27" s="215"/>
      <c r="B27" s="215"/>
      <c r="C27" s="215"/>
      <c r="D27" s="216"/>
      <c r="E27" s="216"/>
      <c r="F27" s="216"/>
      <c r="G27" s="216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22"/>
      <c r="X27" s="205"/>
      <c r="Y27" s="205"/>
      <c r="Z27" s="205"/>
      <c r="AA27" s="205"/>
      <c r="AB27" s="205"/>
      <c r="AC27" s="205"/>
      <c r="AD27" s="205"/>
      <c r="AE27" s="205"/>
      <c r="AF27" s="205"/>
      <c r="AG27" s="223"/>
      <c r="AH27" s="223"/>
      <c r="AI27" s="223"/>
      <c r="AJ27" s="223"/>
      <c r="AK27" s="205"/>
      <c r="AL27" s="224"/>
      <c r="AM27" s="224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G27" s="17"/>
      <c r="BH27" s="17"/>
      <c r="BI27" s="17"/>
      <c r="BJ27" s="17"/>
    </row>
    <row r="28" spans="1:62" s="19" customFormat="1" ht="21" customHeight="1">
      <c r="A28" s="215"/>
      <c r="B28" s="215"/>
      <c r="C28" s="215"/>
      <c r="D28" s="216"/>
      <c r="E28" s="216"/>
      <c r="F28" s="216"/>
      <c r="G28" s="216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23"/>
      <c r="AH28" s="223"/>
      <c r="AI28" s="223"/>
      <c r="AJ28" s="223"/>
      <c r="AK28" s="205"/>
      <c r="AL28" s="225"/>
      <c r="AM28" s="22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G28" s="17"/>
      <c r="BH28" s="17"/>
      <c r="BI28" s="17"/>
      <c r="BJ28" s="17"/>
    </row>
    <row r="29" spans="1:62" s="19" customFormat="1" ht="20.25">
      <c r="A29" s="215"/>
      <c r="B29" s="215"/>
      <c r="C29" s="215"/>
      <c r="D29" s="216"/>
      <c r="E29" s="219" t="s">
        <v>44</v>
      </c>
      <c r="F29" s="216"/>
      <c r="G29" s="216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614" t="s">
        <v>63</v>
      </c>
      <c r="AD29" s="614"/>
      <c r="AE29" s="614"/>
      <c r="AF29" s="614"/>
      <c r="AG29" s="614"/>
      <c r="AH29" s="227"/>
      <c r="AI29" s="227"/>
      <c r="AJ29" s="227"/>
      <c r="AK29" s="205"/>
      <c r="AL29" s="225"/>
      <c r="AM29" s="225"/>
      <c r="AN29" s="205"/>
      <c r="AO29" s="205"/>
      <c r="AP29" s="205"/>
      <c r="AQ29" s="205"/>
      <c r="AR29" s="226" t="s">
        <v>107</v>
      </c>
      <c r="AS29" s="205"/>
      <c r="AT29" s="205"/>
      <c r="AU29" s="205"/>
      <c r="AV29" s="205"/>
      <c r="AW29" s="205"/>
      <c r="AX29" s="205"/>
      <c r="AY29" s="205"/>
      <c r="AZ29" s="205"/>
      <c r="BA29" s="205"/>
      <c r="BG29" s="17"/>
      <c r="BH29" s="17"/>
      <c r="BI29" s="17"/>
      <c r="BJ29" s="17"/>
    </row>
    <row r="30" spans="1:62" s="19" customFormat="1" ht="18">
      <c r="A30" s="215"/>
      <c r="B30" s="215"/>
      <c r="C30" s="215"/>
      <c r="D30" s="216"/>
      <c r="E30" s="216"/>
      <c r="F30" s="216"/>
      <c r="G30" s="216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27"/>
      <c r="AH30" s="227"/>
      <c r="AI30" s="227"/>
      <c r="AJ30" s="227"/>
      <c r="AK30" s="225"/>
      <c r="AL30" s="225"/>
      <c r="AM30" s="22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21"/>
      <c r="AY30" s="216"/>
      <c r="AZ30" s="216"/>
      <c r="BA30" s="216"/>
      <c r="BB30" s="18"/>
      <c r="BC30" s="17"/>
      <c r="BD30" s="17"/>
      <c r="BE30" s="17"/>
      <c r="BF30" s="17"/>
      <c r="BG30" s="17"/>
      <c r="BH30" s="17"/>
      <c r="BI30" s="17"/>
      <c r="BJ30" s="17"/>
    </row>
    <row r="31" spans="1:62" s="19" customFormat="1" ht="18.75" thickBot="1">
      <c r="A31" s="215"/>
      <c r="B31" s="215"/>
      <c r="C31" s="215"/>
      <c r="D31" s="216"/>
      <c r="E31" s="216"/>
      <c r="F31" s="216"/>
      <c r="G31" s="216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27"/>
      <c r="AH31" s="227"/>
      <c r="AI31" s="227"/>
      <c r="AJ31" s="227"/>
      <c r="AK31" s="216"/>
      <c r="AL31" s="216"/>
      <c r="AM31" s="216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16"/>
      <c r="AZ31" s="216"/>
      <c r="BA31" s="216"/>
      <c r="BB31" s="18"/>
      <c r="BC31" s="17"/>
      <c r="BD31" s="17"/>
      <c r="BE31" s="17"/>
      <c r="BF31" s="17"/>
      <c r="BG31" s="17"/>
      <c r="BH31" s="17"/>
      <c r="BI31" s="17"/>
      <c r="BJ31" s="17"/>
    </row>
    <row r="32" spans="1:62" s="19" customFormat="1" ht="27.75" customHeight="1" thickBot="1">
      <c r="A32" s="578" t="s">
        <v>11</v>
      </c>
      <c r="B32" s="623"/>
      <c r="C32" s="625" t="s">
        <v>60</v>
      </c>
      <c r="D32" s="625"/>
      <c r="E32" s="625"/>
      <c r="F32" s="625"/>
      <c r="G32" s="625" t="s">
        <v>38</v>
      </c>
      <c r="H32" s="625"/>
      <c r="I32" s="625"/>
      <c r="J32" s="625" t="s">
        <v>37</v>
      </c>
      <c r="K32" s="625"/>
      <c r="L32" s="625"/>
      <c r="M32" s="625" t="s">
        <v>108</v>
      </c>
      <c r="N32" s="625"/>
      <c r="O32" s="625"/>
      <c r="P32" s="578" t="s">
        <v>64</v>
      </c>
      <c r="Q32" s="579"/>
      <c r="R32" s="579"/>
      <c r="S32" s="579"/>
      <c r="T32" s="607" t="s">
        <v>28</v>
      </c>
      <c r="U32" s="607"/>
      <c r="V32" s="607"/>
      <c r="W32" s="607" t="s">
        <v>6</v>
      </c>
      <c r="X32" s="607"/>
      <c r="Y32" s="607"/>
      <c r="Z32" s="205"/>
      <c r="AA32" s="205"/>
      <c r="AB32" s="608" t="s">
        <v>7</v>
      </c>
      <c r="AC32" s="609"/>
      <c r="AD32" s="609"/>
      <c r="AE32" s="610"/>
      <c r="AF32" s="648" t="s">
        <v>31</v>
      </c>
      <c r="AG32" s="649"/>
      <c r="AH32" s="650"/>
      <c r="AI32" s="578" t="s">
        <v>8</v>
      </c>
      <c r="AJ32" s="579"/>
      <c r="AK32" s="623"/>
      <c r="AL32" s="216"/>
      <c r="AM32" s="216"/>
      <c r="AN32" s="642" t="s">
        <v>109</v>
      </c>
      <c r="AO32" s="643"/>
      <c r="AP32" s="643"/>
      <c r="AQ32" s="643"/>
      <c r="AR32" s="644"/>
      <c r="AS32" s="642" t="s">
        <v>65</v>
      </c>
      <c r="AT32" s="643"/>
      <c r="AU32" s="643"/>
      <c r="AV32" s="643"/>
      <c r="AW32" s="644"/>
      <c r="AX32" s="578" t="s">
        <v>8</v>
      </c>
      <c r="AY32" s="579"/>
      <c r="AZ32" s="623"/>
      <c r="BA32" s="205"/>
      <c r="BB32" s="18"/>
      <c r="BC32" s="17"/>
      <c r="BD32" s="17"/>
      <c r="BE32" s="17"/>
      <c r="BF32" s="17"/>
      <c r="BG32" s="17"/>
      <c r="BH32" s="17"/>
      <c r="BI32" s="17"/>
      <c r="BJ32" s="17"/>
    </row>
    <row r="33" spans="1:62" s="19" customFormat="1" ht="37.5" customHeight="1" thickBot="1">
      <c r="A33" s="580"/>
      <c r="B33" s="624"/>
      <c r="C33" s="626"/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580"/>
      <c r="Q33" s="581"/>
      <c r="R33" s="581"/>
      <c r="S33" s="581"/>
      <c r="T33" s="607"/>
      <c r="U33" s="607"/>
      <c r="V33" s="607"/>
      <c r="W33" s="607"/>
      <c r="X33" s="607"/>
      <c r="Y33" s="607"/>
      <c r="Z33" s="205"/>
      <c r="AA33" s="205"/>
      <c r="AB33" s="611"/>
      <c r="AC33" s="612"/>
      <c r="AD33" s="612"/>
      <c r="AE33" s="613"/>
      <c r="AF33" s="651"/>
      <c r="AG33" s="652"/>
      <c r="AH33" s="653"/>
      <c r="AI33" s="645"/>
      <c r="AJ33" s="646"/>
      <c r="AK33" s="647"/>
      <c r="AL33" s="216"/>
      <c r="AM33" s="216"/>
      <c r="AN33" s="636" t="s">
        <v>110</v>
      </c>
      <c r="AO33" s="637"/>
      <c r="AP33" s="637"/>
      <c r="AQ33" s="637"/>
      <c r="AR33" s="638"/>
      <c r="AS33" s="710">
        <v>11</v>
      </c>
      <c r="AT33" s="711"/>
      <c r="AU33" s="711"/>
      <c r="AV33" s="711"/>
      <c r="AW33" s="712"/>
      <c r="AX33" s="594">
        <f>IF(BC21&gt;0,BC17,IF(BD21&gt;0,BD17,IF(BE21&gt;0,BE17,IF(BF21&gt;0,BF17,0))))</f>
        <v>11</v>
      </c>
      <c r="AY33" s="595"/>
      <c r="AZ33" s="596"/>
      <c r="BA33" s="205"/>
      <c r="BB33" s="18"/>
      <c r="BC33" s="17"/>
      <c r="BD33" s="17"/>
      <c r="BE33" s="17"/>
      <c r="BF33" s="17"/>
      <c r="BG33" s="17"/>
      <c r="BH33" s="17"/>
      <c r="BI33" s="17"/>
      <c r="BJ33" s="17"/>
    </row>
    <row r="34" spans="1:62" s="19" customFormat="1" ht="18.75" customHeight="1" thickBot="1">
      <c r="A34" s="622">
        <f>A18</f>
        <v>5</v>
      </c>
      <c r="B34" s="622"/>
      <c r="C34" s="577">
        <f>BC18+BD18</f>
        <v>32</v>
      </c>
      <c r="D34" s="577"/>
      <c r="E34" s="577"/>
      <c r="F34" s="577"/>
      <c r="G34" s="577">
        <f>BC19+BD19</f>
        <v>8</v>
      </c>
      <c r="H34" s="577"/>
      <c r="I34" s="577"/>
      <c r="J34" s="577">
        <f>BC20+BD20</f>
        <v>0</v>
      </c>
      <c r="K34" s="577"/>
      <c r="L34" s="577"/>
      <c r="M34" s="577">
        <f>SUM(BC23:BD23)</f>
        <v>0</v>
      </c>
      <c r="N34" s="577"/>
      <c r="O34" s="577"/>
      <c r="P34" s="597">
        <f>SUM(BC21:BD21)</f>
        <v>0</v>
      </c>
      <c r="Q34" s="598"/>
      <c r="R34" s="598"/>
      <c r="S34" s="598"/>
      <c r="T34" s="577">
        <f>SUM(BC22:BD22)</f>
        <v>12</v>
      </c>
      <c r="U34" s="577"/>
      <c r="V34" s="577"/>
      <c r="W34" s="606">
        <f>SUM(C34:V34)</f>
        <v>52</v>
      </c>
      <c r="X34" s="606"/>
      <c r="Y34" s="606"/>
      <c r="Z34" s="216"/>
      <c r="AA34" s="216"/>
      <c r="AB34" s="654" t="s">
        <v>87</v>
      </c>
      <c r="AC34" s="655"/>
      <c r="AD34" s="655"/>
      <c r="AE34" s="656"/>
      <c r="AF34" s="600">
        <f>SUM(BC20:BF20)</f>
        <v>8</v>
      </c>
      <c r="AG34" s="601"/>
      <c r="AH34" s="602"/>
      <c r="AI34" s="594">
        <f>IF(BC20&gt;0,BC17,IF(BD20&gt;0,BD17,IF(BE20&gt;0,BE17,IF(BF20&gt;0,BF17,0))))</f>
        <v>11</v>
      </c>
      <c r="AJ34" s="595"/>
      <c r="AK34" s="596"/>
      <c r="AL34" s="216"/>
      <c r="AM34" s="216"/>
      <c r="AN34" s="707" t="s">
        <v>111</v>
      </c>
      <c r="AO34" s="708"/>
      <c r="AP34" s="708"/>
      <c r="AQ34" s="708"/>
      <c r="AR34" s="709"/>
      <c r="AS34" s="639"/>
      <c r="AT34" s="640"/>
      <c r="AU34" s="640"/>
      <c r="AV34" s="640"/>
      <c r="AW34" s="641"/>
      <c r="AX34" s="633"/>
      <c r="AY34" s="634"/>
      <c r="AZ34" s="635"/>
      <c r="BA34" s="216"/>
      <c r="BB34" s="18"/>
      <c r="BC34" s="17"/>
      <c r="BD34" s="17"/>
      <c r="BE34" s="17"/>
      <c r="BF34" s="17"/>
      <c r="BG34" s="17"/>
      <c r="BH34" s="17"/>
      <c r="BI34" s="17"/>
      <c r="BJ34" s="17"/>
    </row>
    <row r="35" spans="1:62" s="19" customFormat="1" ht="18.75" thickBot="1">
      <c r="A35" s="622">
        <f>A19</f>
        <v>6</v>
      </c>
      <c r="B35" s="622"/>
      <c r="C35" s="577">
        <f>BE18+BF18</f>
        <v>0</v>
      </c>
      <c r="D35" s="577"/>
      <c r="E35" s="577"/>
      <c r="F35" s="577"/>
      <c r="G35" s="577">
        <f>BE19+BF19</f>
        <v>0</v>
      </c>
      <c r="H35" s="577"/>
      <c r="I35" s="577"/>
      <c r="J35" s="577">
        <f>SUM(BE20:BF20)</f>
        <v>8</v>
      </c>
      <c r="K35" s="577"/>
      <c r="L35" s="577"/>
      <c r="M35" s="577">
        <f>SUM(BE23:BF23)</f>
        <v>2</v>
      </c>
      <c r="N35" s="577"/>
      <c r="O35" s="577"/>
      <c r="P35" s="597">
        <f>SUM(BE21:BF21)</f>
        <v>6</v>
      </c>
      <c r="Q35" s="598"/>
      <c r="R35" s="598"/>
      <c r="S35" s="598"/>
      <c r="T35" s="577">
        <f>SUM(BE22:BF22)</f>
        <v>0</v>
      </c>
      <c r="U35" s="577"/>
      <c r="V35" s="577"/>
      <c r="W35" s="606">
        <f>SUM(C35:V35)</f>
        <v>16</v>
      </c>
      <c r="X35" s="606"/>
      <c r="Y35" s="606"/>
      <c r="Z35" s="228"/>
      <c r="AA35" s="205"/>
      <c r="AB35" s="599"/>
      <c r="AC35" s="599"/>
      <c r="AD35" s="599"/>
      <c r="AE35" s="599"/>
      <c r="AF35" s="705"/>
      <c r="AG35" s="705"/>
      <c r="AH35" s="705"/>
      <c r="AI35" s="706"/>
      <c r="AJ35" s="706"/>
      <c r="AK35" s="706"/>
      <c r="AL35" s="226"/>
      <c r="AM35" s="205"/>
      <c r="AN35" s="692" t="s">
        <v>112</v>
      </c>
      <c r="AO35" s="693"/>
      <c r="AP35" s="693"/>
      <c r="AQ35" s="693"/>
      <c r="AR35" s="694"/>
      <c r="AS35" s="683">
        <v>4</v>
      </c>
      <c r="AT35" s="684"/>
      <c r="AU35" s="684"/>
      <c r="AV35" s="684"/>
      <c r="AW35" s="685"/>
      <c r="AX35" s="689">
        <f>IF(BC23&gt;0,BC17,IF(BD23&gt;0,BD17,IF(BE23&gt;0,BE17,IF(BF23&gt;0,BF17,0))))</f>
        <v>11</v>
      </c>
      <c r="AY35" s="690"/>
      <c r="AZ35" s="691"/>
      <c r="BA35" s="216"/>
      <c r="BB35" s="18"/>
      <c r="BC35" s="17"/>
      <c r="BD35" s="17"/>
      <c r="BE35" s="17"/>
      <c r="BF35" s="17"/>
      <c r="BG35" s="17"/>
      <c r="BH35" s="17"/>
      <c r="BI35" s="17"/>
      <c r="BJ35" s="17"/>
    </row>
    <row r="36" spans="1:62" s="19" customFormat="1" ht="18.75" thickBot="1">
      <c r="A36" s="603" t="s">
        <v>66</v>
      </c>
      <c r="B36" s="604"/>
      <c r="C36" s="590">
        <f>SUM(C32:F35)</f>
        <v>32</v>
      </c>
      <c r="D36" s="591"/>
      <c r="E36" s="591"/>
      <c r="F36" s="592"/>
      <c r="G36" s="590">
        <f>SUM(G32:I35)</f>
        <v>8</v>
      </c>
      <c r="H36" s="591"/>
      <c r="I36" s="592"/>
      <c r="J36" s="590">
        <f>SUM(J32:L35)</f>
        <v>8</v>
      </c>
      <c r="K36" s="591"/>
      <c r="L36" s="592"/>
      <c r="M36" s="590">
        <f>SUM(M32:O35)</f>
        <v>2</v>
      </c>
      <c r="N36" s="591"/>
      <c r="O36" s="592"/>
      <c r="P36" s="590">
        <f>SUM(P32:S35)</f>
        <v>6</v>
      </c>
      <c r="Q36" s="591"/>
      <c r="R36" s="591"/>
      <c r="S36" s="592"/>
      <c r="T36" s="593">
        <f>SUM(T32:V35)</f>
        <v>12</v>
      </c>
      <c r="U36" s="593"/>
      <c r="V36" s="593"/>
      <c r="W36" s="593">
        <f>SUM(W32:Y35)</f>
        <v>68</v>
      </c>
      <c r="X36" s="593"/>
      <c r="Y36" s="593"/>
      <c r="Z36" s="229"/>
      <c r="AA36" s="230"/>
      <c r="AB36" s="704"/>
      <c r="AC36" s="704"/>
      <c r="AD36" s="704"/>
      <c r="AE36" s="704"/>
      <c r="AF36" s="705"/>
      <c r="AG36" s="705"/>
      <c r="AH36" s="705"/>
      <c r="AI36" s="706"/>
      <c r="AJ36" s="706"/>
      <c r="AK36" s="706"/>
      <c r="AL36" s="226"/>
      <c r="AM36" s="205"/>
      <c r="AN36" s="695"/>
      <c r="AO36" s="696"/>
      <c r="AP36" s="696"/>
      <c r="AQ36" s="696"/>
      <c r="AR36" s="697"/>
      <c r="AS36" s="686"/>
      <c r="AT36" s="687"/>
      <c r="AU36" s="687"/>
      <c r="AV36" s="687"/>
      <c r="AW36" s="688"/>
      <c r="AX36" s="689"/>
      <c r="AY36" s="690"/>
      <c r="AZ36" s="691"/>
      <c r="BA36" s="216"/>
      <c r="BB36" s="18"/>
      <c r="BC36" s="17"/>
      <c r="BD36" s="17"/>
      <c r="BE36" s="17"/>
      <c r="BF36" s="17"/>
      <c r="BG36" s="17"/>
      <c r="BH36" s="17"/>
      <c r="BI36" s="17"/>
      <c r="BJ36" s="17"/>
    </row>
    <row r="37" spans="1:62" s="19" customFormat="1" ht="18.75" thickBot="1">
      <c r="A37" s="302"/>
      <c r="B37" s="302"/>
      <c r="C37" s="302"/>
      <c r="D37" s="303"/>
      <c r="E37" s="303"/>
      <c r="F37" s="303"/>
      <c r="G37" s="303"/>
      <c r="H37" s="303"/>
      <c r="I37" s="304"/>
      <c r="J37" s="304"/>
      <c r="K37" s="304"/>
      <c r="L37" s="304"/>
      <c r="M37" s="304"/>
      <c r="N37" s="304"/>
      <c r="O37" s="304"/>
      <c r="P37" s="305"/>
      <c r="Q37" s="304"/>
      <c r="R37" s="304"/>
      <c r="S37" s="304"/>
      <c r="T37" s="304"/>
      <c r="U37" s="304"/>
      <c r="V37" s="304"/>
      <c r="W37" s="303"/>
      <c r="X37" s="305"/>
      <c r="Y37" s="3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674" t="s">
        <v>113</v>
      </c>
      <c r="AO37" s="675"/>
      <c r="AP37" s="675"/>
      <c r="AQ37" s="675"/>
      <c r="AR37" s="676"/>
      <c r="AS37" s="677"/>
      <c r="AT37" s="678"/>
      <c r="AU37" s="678"/>
      <c r="AV37" s="678"/>
      <c r="AW37" s="679"/>
      <c r="AX37" s="680"/>
      <c r="AY37" s="681"/>
      <c r="AZ37" s="682"/>
      <c r="BA37" s="216"/>
      <c r="BB37" s="18"/>
      <c r="BC37" s="17"/>
      <c r="BD37" s="17"/>
      <c r="BE37" s="17"/>
      <c r="BF37" s="17"/>
      <c r="BG37" s="17"/>
      <c r="BH37" s="17"/>
      <c r="BI37" s="17"/>
      <c r="BJ37" s="17"/>
    </row>
    <row r="38" spans="1:62" s="19" customFormat="1" ht="18">
      <c r="A38" s="618"/>
      <c r="B38" s="618"/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620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16"/>
      <c r="BA38" s="216"/>
      <c r="BB38" s="18"/>
      <c r="BC38" s="17"/>
      <c r="BD38" s="17"/>
      <c r="BE38" s="17"/>
      <c r="BF38" s="17"/>
      <c r="BG38" s="17"/>
      <c r="BH38" s="17"/>
      <c r="BI38" s="17"/>
      <c r="BJ38" s="17"/>
    </row>
    <row r="39" spans="1:62" s="19" customFormat="1" ht="15">
      <c r="A39" s="17"/>
      <c r="B39" s="17"/>
      <c r="C39" s="17"/>
      <c r="D39" s="18"/>
      <c r="E39" s="18"/>
      <c r="F39" s="18"/>
      <c r="G39" s="18"/>
      <c r="H39" s="18"/>
      <c r="I39" s="14"/>
      <c r="J39" s="14"/>
      <c r="K39" s="14"/>
      <c r="L39" s="14"/>
      <c r="M39" s="14"/>
      <c r="N39" s="14"/>
      <c r="O39" s="14"/>
      <c r="Q39" s="14"/>
      <c r="R39" s="14"/>
      <c r="S39" s="14"/>
      <c r="T39" s="14"/>
      <c r="U39" s="14"/>
      <c r="V39" s="14"/>
      <c r="W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7"/>
      <c r="BD39" s="17"/>
      <c r="BE39" s="17"/>
      <c r="BF39" s="17"/>
      <c r="BG39" s="17"/>
      <c r="BH39" s="17"/>
      <c r="BI39" s="17"/>
      <c r="BJ39" s="17"/>
    </row>
    <row r="40" spans="1:62" s="19" customFormat="1" ht="15">
      <c r="A40" s="17"/>
      <c r="B40" s="17"/>
      <c r="C40" s="17"/>
      <c r="D40" s="18"/>
      <c r="E40" s="18"/>
      <c r="F40" s="18"/>
      <c r="G40" s="18"/>
      <c r="H40" s="18"/>
      <c r="I40" s="14"/>
      <c r="J40" s="14"/>
      <c r="K40" s="14"/>
      <c r="L40" s="14"/>
      <c r="M40" s="14"/>
      <c r="N40" s="14"/>
      <c r="O40" s="14"/>
      <c r="Q40" s="14"/>
      <c r="R40" s="14"/>
      <c r="S40" s="14"/>
      <c r="T40" s="14"/>
      <c r="U40" s="14"/>
      <c r="V40" s="14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7"/>
      <c r="BD40" s="17"/>
      <c r="BE40" s="17"/>
      <c r="BF40" s="17"/>
      <c r="BG40" s="17"/>
      <c r="BH40" s="17"/>
      <c r="BI40" s="17"/>
      <c r="BJ40" s="17"/>
    </row>
    <row r="41" spans="1:62" s="19" customFormat="1" ht="15">
      <c r="A41" s="17"/>
      <c r="B41" s="17"/>
      <c r="C41" s="17"/>
      <c r="D41" s="18"/>
      <c r="E41" s="18"/>
      <c r="F41" s="18"/>
      <c r="G41" s="18"/>
      <c r="H41" s="18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7"/>
      <c r="BD41" s="17"/>
      <c r="BE41" s="17"/>
      <c r="BF41" s="17"/>
      <c r="BG41" s="17"/>
      <c r="BH41" s="17"/>
      <c r="BI41" s="17"/>
      <c r="BJ41" s="17"/>
    </row>
    <row r="42" spans="1:62" s="19" customFormat="1" ht="15">
      <c r="A42" s="17"/>
      <c r="B42" s="17"/>
      <c r="C42" s="17"/>
      <c r="D42" s="18"/>
      <c r="E42" s="18"/>
      <c r="F42" s="18"/>
      <c r="G42" s="18"/>
      <c r="H42" s="18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7"/>
      <c r="BD42" s="17"/>
      <c r="BE42" s="17"/>
      <c r="BF42" s="17"/>
      <c r="BG42" s="17"/>
      <c r="BH42" s="17"/>
      <c r="BI42" s="17"/>
      <c r="BJ42" s="17"/>
    </row>
    <row r="43" spans="1:62" s="19" customFormat="1" ht="2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</row>
    <row r="44" spans="1:62" s="21" customFormat="1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11"/>
      <c r="O44" s="20"/>
      <c r="P44" s="20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9"/>
      <c r="AC44" s="6"/>
      <c r="AD44" s="6"/>
      <c r="AE44" s="6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s="21" customFormat="1" ht="16.5" customHeight="1">
      <c r="A45" s="97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44"/>
      <c r="S45" s="44"/>
      <c r="T45" s="44"/>
      <c r="U45" s="44"/>
      <c r="V45" s="99"/>
      <c r="W45" s="99"/>
      <c r="X45" s="99"/>
      <c r="Y45" s="99"/>
      <c r="Z45" s="99"/>
      <c r="AA45" s="99"/>
      <c r="AB45" s="99"/>
      <c r="AC45" s="99"/>
      <c r="AD45" s="98"/>
      <c r="AE45" s="98"/>
      <c r="AF45" s="30"/>
      <c r="AG45" s="30"/>
      <c r="AH45" s="30"/>
      <c r="AI45" s="30"/>
      <c r="AJ45" s="30"/>
      <c r="AK45" s="30"/>
      <c r="AL45" s="30"/>
      <c r="AM45" s="30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30"/>
      <c r="BE45" s="30"/>
      <c r="BF45" s="30"/>
      <c r="BG45" s="30"/>
      <c r="BH45" s="30"/>
      <c r="BI45" s="30"/>
      <c r="BJ45" s="30"/>
    </row>
    <row r="46" spans="1:62" s="22" customFormat="1" ht="15.75" customHeight="1">
      <c r="A46" s="97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01"/>
      <c r="S46" s="101"/>
      <c r="T46" s="101"/>
      <c r="U46" s="101"/>
      <c r="V46" s="102"/>
      <c r="W46" s="102"/>
      <c r="X46" s="100"/>
      <c r="Y46" s="100"/>
      <c r="Z46" s="100"/>
      <c r="AA46" s="100"/>
      <c r="AB46" s="100"/>
      <c r="AC46" s="100"/>
      <c r="AD46" s="98"/>
      <c r="AE46" s="98"/>
      <c r="AF46" s="103"/>
      <c r="AG46" s="103"/>
      <c r="AH46" s="103"/>
      <c r="AI46" s="103"/>
      <c r="AJ46" s="103"/>
      <c r="AK46" s="103"/>
      <c r="AL46" s="103"/>
      <c r="AM46" s="10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E46" s="51"/>
      <c r="BF46" s="51"/>
      <c r="BG46" s="51"/>
      <c r="BI46" s="51"/>
      <c r="BJ46" s="51"/>
    </row>
    <row r="47" spans="1:62" s="22" customFormat="1" ht="15.75" customHeight="1">
      <c r="A47" s="97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01"/>
      <c r="S47" s="101"/>
      <c r="T47" s="101"/>
      <c r="U47" s="101"/>
      <c r="V47" s="102"/>
      <c r="W47" s="102"/>
      <c r="X47" s="98"/>
      <c r="Y47" s="98"/>
      <c r="Z47" s="98"/>
      <c r="AA47" s="98"/>
      <c r="AB47" s="98"/>
      <c r="AC47" s="98"/>
      <c r="AD47" s="98"/>
      <c r="AE47" s="98"/>
      <c r="AF47" s="103"/>
      <c r="AG47" s="103"/>
      <c r="AH47" s="103"/>
      <c r="AI47" s="103"/>
      <c r="AJ47" s="103"/>
      <c r="AK47" s="103"/>
      <c r="AL47" s="103"/>
      <c r="AM47" s="103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E47" s="52"/>
      <c r="BF47" s="52"/>
      <c r="BG47" s="52"/>
      <c r="BI47" s="52"/>
      <c r="BJ47" s="52"/>
    </row>
    <row r="48" spans="1:62" s="22" customFormat="1" ht="15" customHeight="1">
      <c r="A48" s="97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01"/>
      <c r="S48" s="101"/>
      <c r="T48" s="101"/>
      <c r="U48" s="101"/>
      <c r="V48" s="102"/>
      <c r="W48" s="102"/>
      <c r="X48" s="98"/>
      <c r="Y48" s="98"/>
      <c r="Z48" s="98"/>
      <c r="AA48" s="98"/>
      <c r="AB48" s="98"/>
      <c r="AC48" s="98"/>
      <c r="AD48" s="98"/>
      <c r="AE48" s="98"/>
      <c r="AF48" s="103"/>
      <c r="AG48" s="103"/>
      <c r="AH48" s="103"/>
      <c r="AI48" s="103"/>
      <c r="AJ48" s="103"/>
      <c r="AK48" s="103"/>
      <c r="AL48" s="103"/>
      <c r="AM48" s="10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53"/>
      <c r="BE48" s="53"/>
      <c r="BF48" s="53"/>
      <c r="BG48" s="53"/>
      <c r="BH48" s="53"/>
      <c r="BI48" s="53"/>
      <c r="BJ48" s="53"/>
    </row>
    <row r="49" spans="1:62" s="30" customFormat="1" ht="21" customHeight="1">
      <c r="A49" s="86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54"/>
      <c r="BE49" s="54"/>
      <c r="BF49" s="55"/>
      <c r="BG49" s="54"/>
      <c r="BH49" s="54"/>
      <c r="BI49" s="54"/>
      <c r="BJ49" s="54"/>
    </row>
    <row r="50" spans="1:62" s="23" customFormat="1" ht="21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56"/>
      <c r="BE50" s="56"/>
      <c r="BF50" s="56"/>
      <c r="BG50" s="56"/>
      <c r="BH50" s="56"/>
      <c r="BI50" s="56"/>
      <c r="BJ50" s="56"/>
    </row>
    <row r="51" spans="1:62" s="23" customFormat="1" ht="21" customHeight="1">
      <c r="A51" s="87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  <c r="S51" s="91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56"/>
      <c r="BE51" s="56"/>
      <c r="BF51" s="56"/>
      <c r="BG51" s="56"/>
      <c r="BH51" s="56"/>
      <c r="BI51" s="56"/>
      <c r="BJ51" s="56"/>
    </row>
    <row r="52" spans="1:62" s="23" customFormat="1" ht="21" customHeight="1">
      <c r="A52" s="87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1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56"/>
      <c r="BE52" s="56"/>
      <c r="BF52" s="56"/>
      <c r="BG52" s="56"/>
      <c r="BH52" s="56"/>
      <c r="BI52" s="56"/>
      <c r="BJ52" s="56"/>
    </row>
    <row r="53" spans="1:62" s="23" customFormat="1" ht="21" customHeight="1">
      <c r="A53" s="87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1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56"/>
      <c r="BE53" s="56"/>
      <c r="BF53" s="56"/>
      <c r="BG53" s="56"/>
      <c r="BH53" s="56"/>
      <c r="BI53" s="56"/>
      <c r="BJ53" s="56"/>
    </row>
    <row r="54" spans="1:62" s="23" customFormat="1" ht="21" customHeight="1">
      <c r="A54" s="87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1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3"/>
      <c r="AI54" s="3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56"/>
      <c r="BE54" s="56"/>
      <c r="BF54" s="56"/>
      <c r="BG54" s="56"/>
      <c r="BH54" s="56"/>
      <c r="BI54" s="56"/>
      <c r="BJ54" s="56"/>
    </row>
    <row r="55" spans="1:62" s="23" customFormat="1" ht="21" customHeight="1">
      <c r="A55" s="87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1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56"/>
      <c r="BE55" s="56"/>
      <c r="BF55" s="56"/>
      <c r="BG55" s="56"/>
      <c r="BH55" s="56"/>
      <c r="BI55" s="56"/>
      <c r="BJ55" s="56"/>
    </row>
    <row r="56" spans="1:62" s="59" customFormat="1" ht="21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104"/>
      <c r="S56" s="96"/>
      <c r="T56" s="104"/>
      <c r="U56" s="96"/>
      <c r="V56" s="104"/>
      <c r="W56" s="96"/>
      <c r="X56" s="104"/>
      <c r="Y56" s="96"/>
      <c r="Z56" s="104"/>
      <c r="AA56" s="96"/>
      <c r="AB56" s="104"/>
      <c r="AC56" s="96"/>
      <c r="AD56" s="104"/>
      <c r="AE56" s="96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78"/>
      <c r="BA56" s="78"/>
      <c r="BB56" s="78"/>
      <c r="BC56" s="78"/>
      <c r="BD56" s="57"/>
      <c r="BE56" s="57"/>
      <c r="BF56" s="57"/>
      <c r="BG56" s="57"/>
      <c r="BH56" s="57"/>
      <c r="BI56" s="57"/>
      <c r="BJ56" s="57"/>
    </row>
    <row r="57" spans="1:62" s="23" customFormat="1" ht="21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56"/>
      <c r="BE57" s="56"/>
      <c r="BF57" s="56"/>
      <c r="BG57" s="56"/>
      <c r="BH57" s="56"/>
      <c r="BI57" s="56"/>
      <c r="BJ57" s="56"/>
    </row>
    <row r="58" spans="1:62" s="23" customFormat="1" ht="21" customHeight="1">
      <c r="A58" s="87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1"/>
      <c r="S58" s="91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56"/>
      <c r="BE58" s="56"/>
      <c r="BF58" s="56"/>
      <c r="BG58" s="56"/>
      <c r="BH58" s="56"/>
      <c r="BI58" s="56"/>
      <c r="BJ58" s="56"/>
    </row>
    <row r="59" spans="1:62" s="23" customFormat="1" ht="21" customHeight="1">
      <c r="A59" s="89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1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94"/>
      <c r="BA59" s="94"/>
      <c r="BB59" s="94"/>
      <c r="BC59" s="94"/>
      <c r="BD59" s="56"/>
      <c r="BE59" s="56"/>
      <c r="BF59" s="56"/>
      <c r="BG59" s="56"/>
      <c r="BH59" s="56"/>
      <c r="BI59" s="56"/>
      <c r="BJ59" s="56"/>
    </row>
    <row r="60" spans="1:62" s="23" customFormat="1" ht="21" customHeight="1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56"/>
      <c r="BE60" s="56"/>
      <c r="BF60" s="56"/>
      <c r="BG60" s="56"/>
      <c r="BH60" s="56"/>
      <c r="BI60" s="56"/>
      <c r="BJ60" s="56"/>
    </row>
    <row r="61" spans="1:62" s="23" customFormat="1" ht="21" customHeight="1">
      <c r="A61" s="87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  <c r="S61" s="91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56"/>
      <c r="BE61" s="56"/>
      <c r="BF61" s="56"/>
      <c r="BG61" s="56"/>
      <c r="BH61" s="56"/>
      <c r="BI61" s="56"/>
      <c r="BJ61" s="56"/>
    </row>
    <row r="62" spans="1:62" s="23" customFormat="1" ht="21" customHeight="1">
      <c r="A62" s="87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1"/>
      <c r="S62" s="91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56"/>
      <c r="BE62" s="56"/>
      <c r="BF62" s="56"/>
      <c r="BG62" s="56"/>
      <c r="BH62" s="56"/>
      <c r="BI62" s="56"/>
      <c r="BJ62" s="56"/>
    </row>
    <row r="63" spans="1:62" s="23" customFormat="1" ht="21" customHeight="1">
      <c r="A63" s="87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1"/>
      <c r="S63" s="91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56"/>
      <c r="BE63" s="56"/>
      <c r="BF63" s="56"/>
      <c r="BG63" s="56"/>
      <c r="BH63" s="56"/>
      <c r="BI63" s="56"/>
      <c r="BJ63" s="56"/>
    </row>
    <row r="64" spans="1:62" s="23" customFormat="1" ht="21" customHeight="1">
      <c r="A64" s="87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  <c r="S64" s="91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56"/>
      <c r="BE64" s="56"/>
      <c r="BF64" s="56"/>
      <c r="BG64" s="56"/>
      <c r="BH64" s="56"/>
      <c r="BI64" s="56"/>
      <c r="BJ64" s="56"/>
    </row>
    <row r="65" spans="1:62" s="23" customFormat="1" ht="36.75" customHeight="1">
      <c r="A65" s="87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1"/>
      <c r="S65" s="91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3"/>
      <c r="AK65" s="3"/>
      <c r="AL65" s="3"/>
      <c r="AM65" s="3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56"/>
      <c r="BE65" s="56"/>
      <c r="BF65" s="56"/>
      <c r="BG65" s="56"/>
      <c r="BH65" s="56"/>
      <c r="BI65" s="56"/>
      <c r="BJ65" s="56"/>
    </row>
    <row r="66" spans="1:62" s="23" customFormat="1" ht="21" customHeight="1">
      <c r="A66" s="87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91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3"/>
      <c r="AG66" s="3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56"/>
      <c r="BE66" s="56"/>
      <c r="BF66" s="56"/>
      <c r="BG66" s="56"/>
      <c r="BH66" s="56"/>
      <c r="BI66" s="56"/>
      <c r="BJ66" s="56"/>
    </row>
    <row r="67" spans="1:62" s="23" customFormat="1" ht="21" customHeight="1">
      <c r="A67" s="87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  <c r="S67" s="91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3"/>
      <c r="AG67" s="3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56"/>
      <c r="BE67" s="56"/>
      <c r="BF67" s="56"/>
      <c r="BG67" s="56"/>
      <c r="BH67" s="56"/>
      <c r="BI67" s="56"/>
      <c r="BJ67" s="56"/>
    </row>
    <row r="68" spans="1:62" s="23" customFormat="1" ht="35.25" customHeight="1">
      <c r="A68" s="87"/>
      <c r="B68" s="90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1"/>
      <c r="S68" s="91"/>
      <c r="T68" s="78"/>
      <c r="U68" s="78"/>
      <c r="V68" s="78"/>
      <c r="W68" s="78"/>
      <c r="X68" s="78"/>
      <c r="Y68" s="85"/>
      <c r="Z68" s="78"/>
      <c r="AA68" s="85"/>
      <c r="AB68" s="78"/>
      <c r="AC68" s="85"/>
      <c r="AD68" s="78"/>
      <c r="AE68" s="85"/>
      <c r="AF68" s="78"/>
      <c r="AG68" s="85"/>
      <c r="AH68" s="78"/>
      <c r="AI68" s="85"/>
      <c r="AJ68" s="78"/>
      <c r="AK68" s="85"/>
      <c r="AL68" s="78"/>
      <c r="AM68" s="85"/>
      <c r="AN68" s="78"/>
      <c r="AO68" s="85"/>
      <c r="AP68" s="85"/>
      <c r="AQ68" s="85"/>
      <c r="AR68" s="78"/>
      <c r="AS68" s="85"/>
      <c r="AT68" s="85"/>
      <c r="AU68" s="85"/>
      <c r="AV68" s="78"/>
      <c r="AW68" s="85"/>
      <c r="AX68" s="85"/>
      <c r="AY68" s="85"/>
      <c r="AZ68" s="78"/>
      <c r="BA68" s="85"/>
      <c r="BB68" s="85"/>
      <c r="BC68" s="85"/>
      <c r="BD68" s="56"/>
      <c r="BE68" s="56"/>
      <c r="BF68" s="56"/>
      <c r="BG68" s="56"/>
      <c r="BH68" s="56"/>
      <c r="BI68" s="56"/>
      <c r="BJ68" s="56"/>
    </row>
    <row r="69" spans="1:62" s="23" customFormat="1" ht="21" customHeight="1">
      <c r="A69" s="87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  <c r="S69" s="91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56"/>
      <c r="BE69" s="56"/>
      <c r="BF69" s="56"/>
      <c r="BG69" s="56"/>
      <c r="BH69" s="56"/>
      <c r="BI69" s="56"/>
      <c r="BJ69" s="56"/>
    </row>
    <row r="70" spans="1:62" s="23" customFormat="1" ht="21" customHeight="1">
      <c r="A70" s="87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91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56"/>
      <c r="BE70" s="56"/>
      <c r="BF70" s="56"/>
      <c r="BG70" s="56"/>
      <c r="BH70" s="56"/>
      <c r="BI70" s="56"/>
      <c r="BJ70" s="56"/>
    </row>
    <row r="71" spans="1:62" s="23" customFormat="1" ht="21" customHeight="1">
      <c r="A71" s="87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/>
      <c r="S71" s="91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56"/>
      <c r="BE71" s="56"/>
      <c r="BF71" s="56"/>
      <c r="BG71" s="56"/>
      <c r="BH71" s="56"/>
      <c r="BI71" s="56"/>
      <c r="BJ71" s="56"/>
    </row>
    <row r="72" spans="1:62" s="23" customFormat="1" ht="21" customHeight="1">
      <c r="A72" s="87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1"/>
      <c r="S72" s="91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56"/>
      <c r="BE72" s="56"/>
      <c r="BF72" s="56"/>
      <c r="BG72" s="56"/>
      <c r="BH72" s="56"/>
      <c r="BI72" s="56"/>
      <c r="BJ72" s="56"/>
    </row>
    <row r="73" spans="1:62" s="23" customFormat="1" ht="21" customHeight="1">
      <c r="A73" s="87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1"/>
      <c r="S73" s="91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56"/>
      <c r="BE73" s="56"/>
      <c r="BF73" s="56"/>
      <c r="BG73" s="56"/>
      <c r="BH73" s="56"/>
      <c r="BI73" s="56"/>
      <c r="BJ73" s="56"/>
    </row>
    <row r="74" spans="1:66" s="23" customFormat="1" ht="21" customHeight="1">
      <c r="A74" s="87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  <c r="S74" s="91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56"/>
      <c r="BI74" s="56"/>
      <c r="BJ74" s="56"/>
      <c r="BK74" s="56"/>
      <c r="BL74" s="56"/>
      <c r="BM74" s="56"/>
      <c r="BN74" s="56"/>
    </row>
    <row r="75" spans="1:62" s="23" customFormat="1" ht="21" customHeight="1">
      <c r="A75" s="87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1"/>
      <c r="S75" s="91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56"/>
      <c r="BE75" s="56"/>
      <c r="BF75" s="56"/>
      <c r="BG75" s="56"/>
      <c r="BH75" s="56"/>
      <c r="BI75" s="56"/>
      <c r="BJ75" s="56"/>
    </row>
    <row r="76" spans="1:62" s="59" customFormat="1" ht="21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5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57"/>
      <c r="BE76" s="57"/>
      <c r="BF76" s="57"/>
      <c r="BG76" s="57"/>
      <c r="BH76" s="57"/>
      <c r="BI76" s="57"/>
      <c r="BJ76" s="57"/>
    </row>
    <row r="77" spans="1:62" s="23" customFormat="1" ht="21" customHeight="1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56"/>
      <c r="BE77" s="56"/>
      <c r="BF77" s="56"/>
      <c r="BG77" s="56"/>
      <c r="BH77" s="56"/>
      <c r="BI77" s="56"/>
      <c r="BJ77" s="56"/>
    </row>
    <row r="78" spans="1:62" s="23" customFormat="1" ht="21" customHeight="1">
      <c r="A78" s="87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/>
      <c r="S78" s="91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56"/>
      <c r="BE78" s="56"/>
      <c r="BF78" s="56"/>
      <c r="BG78" s="56"/>
      <c r="BH78" s="56"/>
      <c r="BI78" s="56"/>
      <c r="BJ78" s="56"/>
    </row>
    <row r="79" spans="1:62" s="23" customFormat="1" ht="21" customHeight="1">
      <c r="A79" s="87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1"/>
      <c r="S79" s="91"/>
      <c r="T79" s="78"/>
      <c r="U79" s="78"/>
      <c r="V79" s="78"/>
      <c r="W79" s="78"/>
      <c r="X79" s="85"/>
      <c r="Y79" s="85"/>
      <c r="Z79" s="85"/>
      <c r="AA79" s="85"/>
      <c r="AB79" s="85"/>
      <c r="AC79" s="85"/>
      <c r="AD79" s="85"/>
      <c r="AE79" s="85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56"/>
      <c r="BE79" s="56"/>
      <c r="BF79" s="56"/>
      <c r="BG79" s="56"/>
      <c r="BH79" s="56"/>
      <c r="BI79" s="56"/>
      <c r="BJ79" s="56"/>
    </row>
    <row r="80" spans="1:62" s="23" customFormat="1" ht="21" customHeight="1">
      <c r="A80" s="87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1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3"/>
      <c r="AI80" s="3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56"/>
      <c r="BE80" s="56"/>
      <c r="BF80" s="56"/>
      <c r="BG80" s="56"/>
      <c r="BH80" s="56"/>
      <c r="BI80" s="56"/>
      <c r="BJ80" s="56"/>
    </row>
    <row r="81" spans="1:62" s="23" customFormat="1" ht="21" customHeight="1">
      <c r="A81" s="87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56"/>
      <c r="BE81" s="56"/>
      <c r="BF81" s="56"/>
      <c r="BG81" s="56"/>
      <c r="BH81" s="56"/>
      <c r="BI81" s="56"/>
      <c r="BJ81" s="56"/>
    </row>
    <row r="82" spans="1:62" s="23" customFormat="1" ht="21" customHeight="1">
      <c r="A82" s="87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56"/>
      <c r="BE82" s="56"/>
      <c r="BF82" s="56"/>
      <c r="BG82" s="56"/>
      <c r="BH82" s="56"/>
      <c r="BI82" s="56"/>
      <c r="BJ82" s="56"/>
    </row>
    <row r="83" spans="1:62" s="59" customFormat="1" ht="21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105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57"/>
      <c r="BE83" s="57"/>
      <c r="BF83" s="57"/>
      <c r="BG83" s="57"/>
      <c r="BH83" s="57"/>
      <c r="BI83" s="57"/>
      <c r="BJ83" s="57"/>
    </row>
    <row r="84" spans="1:62" s="49" customFormat="1" ht="21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23"/>
      <c r="S84" s="116"/>
      <c r="T84" s="123"/>
      <c r="U84" s="116"/>
      <c r="V84" s="123"/>
      <c r="W84" s="116"/>
      <c r="X84" s="123"/>
      <c r="Y84" s="116"/>
      <c r="Z84" s="123"/>
      <c r="AA84" s="116"/>
      <c r="AB84" s="123"/>
      <c r="AC84" s="116"/>
      <c r="AD84" s="123"/>
      <c r="AE84" s="116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57"/>
      <c r="BE84" s="57"/>
      <c r="BF84" s="57"/>
      <c r="BG84" s="57"/>
      <c r="BH84" s="57"/>
      <c r="BI84" s="57"/>
      <c r="BJ84" s="57"/>
    </row>
    <row r="85" spans="1:62" s="23" customFormat="1" ht="21" customHeight="1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124"/>
      <c r="Z85" s="124"/>
      <c r="AA85" s="116"/>
      <c r="AB85" s="116"/>
      <c r="AC85" s="116"/>
      <c r="AD85" s="116"/>
      <c r="AE85" s="116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44"/>
      <c r="BE85" s="44"/>
      <c r="BF85" s="44"/>
      <c r="BG85" s="44"/>
      <c r="BH85" s="44"/>
      <c r="BI85" s="44"/>
      <c r="BJ85" s="44"/>
    </row>
    <row r="86" spans="1:62" s="23" customFormat="1" ht="21" customHeight="1">
      <c r="A86" s="76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78"/>
      <c r="T86" s="78"/>
      <c r="U86" s="78"/>
      <c r="V86" s="78"/>
      <c r="W86" s="78"/>
      <c r="X86" s="78"/>
      <c r="Y86" s="124"/>
      <c r="Z86" s="124"/>
      <c r="AA86" s="116"/>
      <c r="AB86" s="116"/>
      <c r="AC86" s="116"/>
      <c r="AD86" s="116"/>
      <c r="AE86" s="116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44"/>
      <c r="BE86" s="44"/>
      <c r="BF86" s="44"/>
      <c r="BG86" s="44"/>
      <c r="BH86" s="44"/>
      <c r="BI86" s="44"/>
      <c r="BJ86" s="44"/>
    </row>
    <row r="87" spans="1:62" s="23" customFormat="1" ht="21" customHeight="1">
      <c r="A87" s="76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78"/>
      <c r="T87" s="78"/>
      <c r="U87" s="78"/>
      <c r="V87" s="78"/>
      <c r="W87" s="78"/>
      <c r="X87" s="78"/>
      <c r="Y87" s="124"/>
      <c r="Z87" s="124"/>
      <c r="AA87" s="116"/>
      <c r="AB87" s="116"/>
      <c r="AC87" s="116"/>
      <c r="AD87" s="116"/>
      <c r="AE87" s="116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44"/>
      <c r="BE87" s="44"/>
      <c r="BF87" s="44"/>
      <c r="BG87" s="44"/>
      <c r="BH87" s="44"/>
      <c r="BI87" s="44"/>
      <c r="BJ87" s="44"/>
    </row>
    <row r="88" spans="1:62" s="24" customFormat="1" ht="21" customHeight="1">
      <c r="A88" s="76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8"/>
      <c r="Q88" s="78"/>
      <c r="R88" s="78"/>
      <c r="S88" s="78"/>
      <c r="T88" s="78"/>
      <c r="U88" s="78"/>
      <c r="V88" s="78"/>
      <c r="W88" s="78"/>
      <c r="X88" s="78"/>
      <c r="Y88" s="124"/>
      <c r="Z88" s="124"/>
      <c r="AA88" s="116"/>
      <c r="AB88" s="116"/>
      <c r="AC88" s="116"/>
      <c r="AD88" s="116"/>
      <c r="AE88" s="116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44"/>
      <c r="BE88" s="44"/>
      <c r="BF88" s="44"/>
      <c r="BG88" s="44"/>
      <c r="BH88" s="44"/>
      <c r="BI88" s="44"/>
      <c r="BJ88" s="44"/>
    </row>
    <row r="89" spans="2:31" s="24" customFormat="1" ht="15.75" customHeight="1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25"/>
      <c r="T89" s="25"/>
      <c r="U89" s="25"/>
      <c r="V89" s="25"/>
      <c r="W89" s="25"/>
      <c r="X89" s="25"/>
      <c r="Y89" s="25"/>
      <c r="Z89" s="25"/>
      <c r="AA89" s="25"/>
      <c r="AB89" s="26"/>
      <c r="AC89" s="26"/>
      <c r="AD89" s="26"/>
      <c r="AE89" s="26"/>
    </row>
    <row r="90" spans="1:61" s="23" customFormat="1" ht="15.75" customHeight="1">
      <c r="A90" s="24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27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2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</row>
    <row r="91" spans="1:61" s="23" customFormat="1" ht="18.75" customHeight="1">
      <c r="A91" s="28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29"/>
      <c r="V91" s="116"/>
      <c r="W91" s="125"/>
      <c r="X91" s="125"/>
      <c r="Y91" s="125"/>
      <c r="Z91" s="125"/>
      <c r="AA91" s="125"/>
      <c r="AB91" s="125"/>
      <c r="AC91" s="125"/>
      <c r="AD91" s="125"/>
      <c r="AE91" s="125"/>
      <c r="AF91" s="54"/>
      <c r="AG91" s="54"/>
      <c r="AH91" s="54"/>
      <c r="AI91" s="54"/>
      <c r="AJ91" s="54"/>
      <c r="AK91" s="93"/>
      <c r="AL91" s="93"/>
      <c r="AM91" s="93"/>
      <c r="AN91" s="126"/>
      <c r="AO91" s="126"/>
      <c r="AP91" s="12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</row>
    <row r="92" spans="1:61" s="23" customFormat="1" ht="18" customHeight="1">
      <c r="A92" s="31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29"/>
      <c r="V92" s="117"/>
      <c r="W92" s="127"/>
      <c r="X92" s="127"/>
      <c r="Y92" s="127"/>
      <c r="Z92" s="127"/>
      <c r="AA92" s="127"/>
      <c r="AB92" s="127"/>
      <c r="AC92" s="127"/>
      <c r="AD92" s="127"/>
      <c r="AE92" s="127"/>
      <c r="AF92" s="128"/>
      <c r="AG92" s="128"/>
      <c r="AH92" s="128"/>
      <c r="AI92" s="128"/>
      <c r="AJ92" s="128"/>
      <c r="AK92" s="129"/>
      <c r="AL92" s="129"/>
      <c r="AM92" s="129"/>
      <c r="AN92" s="55"/>
      <c r="AO92" s="55"/>
      <c r="AP92" s="55"/>
      <c r="AS92" s="114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64"/>
      <c r="BF92" s="64"/>
      <c r="BG92" s="64"/>
      <c r="BH92" s="64"/>
      <c r="BI92" s="64"/>
    </row>
    <row r="93" spans="1:61" s="23" customFormat="1" ht="18" customHeight="1">
      <c r="A93" s="31"/>
      <c r="S93" s="32"/>
      <c r="V93" s="118"/>
      <c r="W93" s="127"/>
      <c r="X93" s="127"/>
      <c r="Y93" s="127"/>
      <c r="Z93" s="127"/>
      <c r="AA93" s="127"/>
      <c r="AB93" s="127"/>
      <c r="AC93" s="127"/>
      <c r="AD93" s="127"/>
      <c r="AE93" s="127"/>
      <c r="AF93" s="128"/>
      <c r="AG93" s="128"/>
      <c r="AH93" s="128"/>
      <c r="AI93" s="128"/>
      <c r="AJ93" s="128"/>
      <c r="AK93" s="129"/>
      <c r="AL93" s="129"/>
      <c r="AM93" s="129"/>
      <c r="AN93" s="55"/>
      <c r="AO93" s="55"/>
      <c r="AP93" s="55"/>
      <c r="AS93" s="11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64"/>
      <c r="BF93" s="64"/>
      <c r="BG93" s="64"/>
      <c r="BH93" s="64"/>
      <c r="BI93" s="64"/>
    </row>
    <row r="94" spans="1:61" s="23" customFormat="1" ht="15.75" customHeight="1">
      <c r="A94" s="31"/>
      <c r="S94" s="32"/>
      <c r="AS94" s="114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30"/>
      <c r="BF94" s="130"/>
      <c r="BG94" s="130"/>
      <c r="BH94" s="130"/>
      <c r="BI94" s="130"/>
    </row>
    <row r="95" spans="1:62" s="23" customFormat="1" ht="18" customHeight="1">
      <c r="A95" s="31"/>
      <c r="B95" s="61"/>
      <c r="C95" s="115"/>
      <c r="D95" s="115"/>
      <c r="E95" s="115"/>
      <c r="F95" s="115"/>
      <c r="G95" s="115"/>
      <c r="H95" s="115"/>
      <c r="I95" s="115"/>
      <c r="J95" s="63"/>
      <c r="K95" s="63"/>
      <c r="L95" s="63"/>
      <c r="M95" s="63"/>
      <c r="N95" s="119"/>
      <c r="O95" s="61"/>
      <c r="P95" s="131"/>
      <c r="Q95" s="131"/>
      <c r="R95" s="131"/>
      <c r="S95" s="131"/>
      <c r="T95" s="120"/>
      <c r="U95" s="10"/>
      <c r="AS95" s="36"/>
      <c r="AT95" s="31"/>
      <c r="AU95" s="35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7"/>
      <c r="BH95" s="4"/>
      <c r="BI95" s="4"/>
      <c r="BJ95" s="4"/>
    </row>
    <row r="96" spans="1:62" s="23" customFormat="1" ht="16.5" customHeight="1">
      <c r="A96" s="31"/>
      <c r="B96" s="61"/>
      <c r="C96" s="115"/>
      <c r="D96" s="115"/>
      <c r="E96" s="115"/>
      <c r="F96" s="63"/>
      <c r="G96" s="63"/>
      <c r="H96" s="63"/>
      <c r="I96" s="63"/>
      <c r="J96" s="63"/>
      <c r="K96" s="63"/>
      <c r="L96" s="64"/>
      <c r="M96" s="63"/>
      <c r="N96" s="65"/>
      <c r="O96" s="66"/>
      <c r="P96" s="10"/>
      <c r="Q96" s="10"/>
      <c r="R96" s="41"/>
      <c r="S96" s="67"/>
      <c r="T96" s="82"/>
      <c r="U96" s="10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</row>
    <row r="97" spans="1:62" s="23" customFormat="1" ht="15" customHeight="1">
      <c r="A97" s="31"/>
      <c r="B97" s="68"/>
      <c r="C97" s="1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5"/>
      <c r="O97" s="41"/>
      <c r="P97" s="41"/>
      <c r="Q97" s="41"/>
      <c r="R97" s="41"/>
      <c r="S97" s="67"/>
      <c r="T97" s="58"/>
      <c r="U97" s="32"/>
      <c r="V97" s="32"/>
      <c r="W97" s="33"/>
      <c r="X97" s="33"/>
      <c r="Y97" s="42"/>
      <c r="Z97" s="34"/>
      <c r="AA97" s="34"/>
      <c r="AB97" s="34"/>
      <c r="AC97" s="34"/>
      <c r="AD97" s="34"/>
      <c r="AE97" s="34"/>
      <c r="AF97" s="34"/>
      <c r="AG97" s="34"/>
      <c r="AH97" s="34"/>
      <c r="AI97" s="45"/>
      <c r="AJ97" s="46"/>
      <c r="AK97" s="46"/>
      <c r="AL97" s="46"/>
      <c r="AM97" s="46"/>
      <c r="AN97" s="47"/>
      <c r="AO97" s="48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</row>
    <row r="98" spans="1:62" s="23" customFormat="1" ht="16.5" customHeight="1">
      <c r="A98" s="31"/>
      <c r="B98" s="61"/>
      <c r="C98" s="115"/>
      <c r="D98" s="115"/>
      <c r="E98" s="115"/>
      <c r="F98" s="115"/>
      <c r="G98" s="115"/>
      <c r="H98" s="115"/>
      <c r="I98" s="115"/>
      <c r="J98" s="63"/>
      <c r="K98" s="63"/>
      <c r="L98" s="63"/>
      <c r="M98" s="63"/>
      <c r="N98" s="119"/>
      <c r="O98" s="61"/>
      <c r="P98" s="131"/>
      <c r="Q98" s="131"/>
      <c r="R98" s="131"/>
      <c r="S98" s="131"/>
      <c r="T98" s="132"/>
      <c r="U98" s="32"/>
      <c r="V98" s="32"/>
      <c r="W98" s="33"/>
      <c r="X98" s="33"/>
      <c r="Y98" s="42"/>
      <c r="Z98" s="34"/>
      <c r="AA98" s="34"/>
      <c r="AB98" s="34"/>
      <c r="AC98" s="34"/>
      <c r="AD98" s="34"/>
      <c r="AE98" s="34"/>
      <c r="AF98" s="34"/>
      <c r="AG98" s="34"/>
      <c r="AH98" s="34"/>
      <c r="AI98" s="45"/>
      <c r="AJ98" s="46"/>
      <c r="AK98" s="46"/>
      <c r="AL98" s="46"/>
      <c r="AM98" s="46"/>
      <c r="AN98" s="47"/>
      <c r="AO98" s="48"/>
      <c r="AQ98" s="10"/>
      <c r="AR98" s="10"/>
      <c r="AS98" s="68"/>
      <c r="AT98" s="68"/>
      <c r="AU98" s="68"/>
      <c r="AV98" s="68"/>
      <c r="AW98" s="68"/>
      <c r="AX98" s="68"/>
      <c r="AY98" s="72"/>
      <c r="AZ98" s="72"/>
      <c r="BA98" s="73"/>
      <c r="BB98" s="73"/>
      <c r="BC98" s="74"/>
      <c r="BD98" s="113"/>
      <c r="BE98" s="131"/>
      <c r="BF98" s="131"/>
      <c r="BG98" s="131"/>
      <c r="BH98" s="131"/>
      <c r="BI98" s="10"/>
      <c r="BJ98" s="10"/>
    </row>
    <row r="99" spans="1:62" s="23" customFormat="1" ht="16.5" customHeight="1">
      <c r="A99" s="31"/>
      <c r="B99" s="61"/>
      <c r="C99" s="62"/>
      <c r="D99" s="62"/>
      <c r="E99" s="62"/>
      <c r="F99" s="63"/>
      <c r="G99" s="63"/>
      <c r="H99" s="63"/>
      <c r="I99" s="63"/>
      <c r="J99" s="63"/>
      <c r="K99" s="63"/>
      <c r="L99" s="64"/>
      <c r="M99" s="63"/>
      <c r="N99" s="65"/>
      <c r="O99" s="66"/>
      <c r="P99" s="10"/>
      <c r="Q99" s="10"/>
      <c r="R99" s="41"/>
      <c r="S99" s="10"/>
      <c r="T99" s="58"/>
      <c r="U99" s="32"/>
      <c r="V99" s="32"/>
      <c r="W99" s="33"/>
      <c r="X99" s="33"/>
      <c r="Y99" s="42"/>
      <c r="Z99" s="34"/>
      <c r="AA99" s="34"/>
      <c r="AB99" s="34"/>
      <c r="AC99" s="34"/>
      <c r="AD99" s="34"/>
      <c r="AE99" s="34"/>
      <c r="AF99" s="34"/>
      <c r="AG99" s="34"/>
      <c r="AH99" s="34"/>
      <c r="AI99" s="45"/>
      <c r="AJ99" s="46"/>
      <c r="AK99" s="46"/>
      <c r="AL99" s="46"/>
      <c r="AM99" s="46"/>
      <c r="AN99" s="47"/>
      <c r="AO99" s="48"/>
      <c r="AQ99" s="10"/>
      <c r="AR99" s="10"/>
      <c r="AS99" s="68"/>
      <c r="AT99" s="68"/>
      <c r="AU99" s="68"/>
      <c r="AV99" s="68"/>
      <c r="AW99" s="68"/>
      <c r="AX99" s="68"/>
      <c r="AY99" s="10"/>
      <c r="AZ99" s="10"/>
      <c r="BA99" s="64"/>
      <c r="BB99" s="10"/>
      <c r="BC99" s="41"/>
      <c r="BD99" s="10"/>
      <c r="BE99" s="10"/>
      <c r="BF99" s="10"/>
      <c r="BG99" s="10"/>
      <c r="BH99" s="50"/>
      <c r="BI99" s="10"/>
      <c r="BJ99" s="10"/>
    </row>
    <row r="100" spans="1:62" s="23" customFormat="1" ht="15" customHeight="1">
      <c r="A100" s="31"/>
      <c r="B100" s="68"/>
      <c r="C100" s="10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5"/>
      <c r="O100" s="41"/>
      <c r="P100" s="41"/>
      <c r="Q100" s="41"/>
      <c r="R100" s="41"/>
      <c r="S100" s="10"/>
      <c r="T100" s="58"/>
      <c r="U100" s="32"/>
      <c r="V100" s="32"/>
      <c r="W100" s="33"/>
      <c r="X100" s="33"/>
      <c r="Y100" s="42"/>
      <c r="Z100" s="34"/>
      <c r="AA100" s="34"/>
      <c r="AB100" s="34"/>
      <c r="AC100" s="34"/>
      <c r="AD100" s="34"/>
      <c r="AE100" s="34"/>
      <c r="AF100" s="34"/>
      <c r="AG100" s="34"/>
      <c r="AH100" s="34"/>
      <c r="AI100" s="45"/>
      <c r="AJ100" s="46"/>
      <c r="AK100" s="46"/>
      <c r="AL100" s="46"/>
      <c r="AM100" s="46"/>
      <c r="AN100" s="47"/>
      <c r="AO100" s="48"/>
      <c r="AQ100" s="10"/>
      <c r="AR100" s="10"/>
      <c r="AS100" s="68"/>
      <c r="AT100" s="68"/>
      <c r="AU100" s="68"/>
      <c r="AV100" s="68"/>
      <c r="AW100" s="68"/>
      <c r="AX100" s="68"/>
      <c r="AY100" s="72"/>
      <c r="AZ100" s="72"/>
      <c r="BA100" s="73"/>
      <c r="BB100" s="73"/>
      <c r="BC100" s="74"/>
      <c r="BD100" s="73"/>
      <c r="BE100" s="73"/>
      <c r="BF100" s="74"/>
      <c r="BG100" s="10"/>
      <c r="BH100" s="50"/>
      <c r="BI100" s="10"/>
      <c r="BJ100" s="10"/>
    </row>
    <row r="101" spans="1:62" s="23" customFormat="1" ht="16.5" customHeight="1">
      <c r="A101" s="31"/>
      <c r="B101" s="61"/>
      <c r="C101" s="62"/>
      <c r="D101" s="62"/>
      <c r="E101" s="62"/>
      <c r="F101" s="62"/>
      <c r="G101" s="62"/>
      <c r="H101" s="62"/>
      <c r="I101" s="62"/>
      <c r="J101" s="63"/>
      <c r="K101" s="63"/>
      <c r="L101" s="63"/>
      <c r="M101" s="63"/>
      <c r="N101" s="119"/>
      <c r="O101" s="61"/>
      <c r="P101" s="61"/>
      <c r="Q101" s="61"/>
      <c r="R101" s="119"/>
      <c r="S101" s="119"/>
      <c r="T101" s="121"/>
      <c r="U101" s="32"/>
      <c r="V101" s="32"/>
      <c r="W101" s="33"/>
      <c r="X101" s="33"/>
      <c r="Y101" s="42"/>
      <c r="Z101" s="34"/>
      <c r="AA101" s="34"/>
      <c r="AB101" s="34"/>
      <c r="AC101" s="34"/>
      <c r="AD101" s="34"/>
      <c r="AE101" s="34"/>
      <c r="AF101" s="34"/>
      <c r="AG101" s="34"/>
      <c r="AH101" s="34"/>
      <c r="AI101" s="45"/>
      <c r="AJ101" s="46"/>
      <c r="AK101" s="46"/>
      <c r="AL101" s="46"/>
      <c r="AM101" s="46"/>
      <c r="AN101" s="47"/>
      <c r="AO101" s="48"/>
      <c r="AQ101" s="10"/>
      <c r="AR101" s="10"/>
      <c r="AS101" s="61"/>
      <c r="AT101" s="115"/>
      <c r="AU101" s="115"/>
      <c r="AV101" s="115"/>
      <c r="AW101" s="115"/>
      <c r="AX101" s="115"/>
      <c r="AY101" s="10"/>
      <c r="AZ101" s="10"/>
      <c r="BA101" s="10"/>
      <c r="BB101" s="10"/>
      <c r="BC101" s="74"/>
      <c r="BD101" s="65"/>
      <c r="BE101" s="133"/>
      <c r="BF101" s="133"/>
      <c r="BG101" s="133"/>
      <c r="BH101" s="133"/>
      <c r="BI101" s="10"/>
      <c r="BJ101" s="10"/>
    </row>
    <row r="102" spans="1:62" s="23" customFormat="1" ht="15.75" customHeight="1">
      <c r="A102" s="31"/>
      <c r="B102" s="69"/>
      <c r="C102" s="68"/>
      <c r="D102" s="63"/>
      <c r="E102" s="63"/>
      <c r="F102" s="63"/>
      <c r="G102" s="63"/>
      <c r="H102" s="63"/>
      <c r="I102" s="63"/>
      <c r="J102" s="63"/>
      <c r="K102" s="63"/>
      <c r="L102" s="64"/>
      <c r="M102" s="63"/>
      <c r="N102" s="66"/>
      <c r="O102" s="66"/>
      <c r="P102" s="10"/>
      <c r="Q102" s="122"/>
      <c r="R102" s="41"/>
      <c r="S102" s="10"/>
      <c r="T102" s="32"/>
      <c r="U102" s="32"/>
      <c r="V102" s="32"/>
      <c r="W102" s="33"/>
      <c r="X102" s="33"/>
      <c r="Y102" s="42"/>
      <c r="Z102" s="42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6"/>
      <c r="AM102" s="31"/>
      <c r="AN102" s="31"/>
      <c r="AO102" s="36"/>
      <c r="AQ102" s="10"/>
      <c r="AR102" s="10"/>
      <c r="AS102" s="10"/>
      <c r="AT102" s="75"/>
      <c r="AU102" s="10"/>
      <c r="AV102" s="10"/>
      <c r="AW102" s="64"/>
      <c r="AX102" s="10"/>
      <c r="AY102" s="10"/>
      <c r="AZ102" s="10"/>
      <c r="BA102" s="64"/>
      <c r="BB102" s="64"/>
      <c r="BC102" s="41"/>
      <c r="BD102" s="10"/>
      <c r="BE102" s="10"/>
      <c r="BF102" s="10"/>
      <c r="BG102" s="10"/>
      <c r="BH102" s="41"/>
      <c r="BI102" s="10"/>
      <c r="BJ102" s="10"/>
    </row>
    <row r="103" spans="2:62" ht="18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64"/>
      <c r="R103" s="64"/>
      <c r="S103" s="10"/>
      <c r="T103" s="1"/>
      <c r="U103" s="1"/>
      <c r="V103" s="1"/>
      <c r="W103" s="1"/>
      <c r="X103" s="1"/>
      <c r="AQ103" s="10"/>
      <c r="AR103" s="10"/>
      <c r="AS103" s="10"/>
      <c r="AT103" s="10"/>
      <c r="AU103" s="10"/>
      <c r="AV103" s="10"/>
      <c r="AW103" s="39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</row>
    <row r="104" spans="2:62" ht="20.25">
      <c r="B104" s="80"/>
      <c r="C104" s="81"/>
      <c r="D104" s="81"/>
      <c r="E104" s="81"/>
      <c r="F104" s="80"/>
      <c r="G104" s="80"/>
      <c r="H104" s="10"/>
      <c r="I104" s="10"/>
      <c r="J104" s="10"/>
      <c r="K104" s="10"/>
      <c r="L104" s="10"/>
      <c r="M104" s="10"/>
      <c r="N104" s="10"/>
      <c r="O104" s="70"/>
      <c r="P104" s="70"/>
      <c r="Q104" s="71"/>
      <c r="R104" s="71"/>
      <c r="S104" s="71"/>
      <c r="Y104" s="1"/>
      <c r="Z104" s="1"/>
      <c r="AA104" s="1"/>
      <c r="AB104" s="1"/>
      <c r="AC104" s="1"/>
      <c r="AD104" s="1"/>
      <c r="AP104" s="39"/>
      <c r="AW104" s="24"/>
      <c r="AX104" s="24"/>
      <c r="AY104" s="24"/>
      <c r="AZ104" s="24"/>
      <c r="BA104" s="24"/>
      <c r="BB104" s="24"/>
      <c r="BC104" s="24"/>
      <c r="BD104" s="24"/>
      <c r="BE104" s="24"/>
      <c r="BF104" s="5"/>
      <c r="BG104" s="24"/>
      <c r="BH104" s="24"/>
      <c r="BI104" s="24"/>
      <c r="BJ104" s="24"/>
    </row>
    <row r="105" spans="2:62" ht="18">
      <c r="B105" s="39"/>
      <c r="C105" s="39"/>
      <c r="D105" s="39"/>
      <c r="E105" s="39"/>
      <c r="F105" s="39"/>
      <c r="G105" s="39"/>
      <c r="H105" s="39"/>
      <c r="I105" s="39"/>
      <c r="J105" s="10"/>
      <c r="K105" s="10"/>
      <c r="L105" s="10"/>
      <c r="M105" s="11"/>
      <c r="N105" s="11"/>
      <c r="O105" s="10"/>
      <c r="P105" s="10"/>
      <c r="Q105" s="10"/>
      <c r="R105" s="10"/>
      <c r="S105" s="10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W105" s="10"/>
      <c r="AZ105" s="10"/>
      <c r="BC105" s="43"/>
      <c r="BF105" s="43"/>
      <c r="BG105" s="43"/>
      <c r="BH105" s="43"/>
      <c r="BJ105" s="43"/>
    </row>
    <row r="106" spans="2:24" ht="18">
      <c r="B106" s="39"/>
      <c r="C106" s="39"/>
      <c r="D106" s="39"/>
      <c r="E106" s="39"/>
      <c r="F106" s="39"/>
      <c r="G106" s="39"/>
      <c r="H106" s="39"/>
      <c r="I106" s="39"/>
      <c r="J106" s="10"/>
      <c r="K106" s="10"/>
      <c r="L106" s="10"/>
      <c r="M106" s="39"/>
      <c r="N106" s="39"/>
      <c r="O106" s="10"/>
      <c r="P106" s="10"/>
      <c r="Q106" s="64"/>
      <c r="R106" s="64"/>
      <c r="S106" s="10"/>
      <c r="T106" s="1"/>
      <c r="U106" s="1"/>
      <c r="V106" s="1"/>
      <c r="W106" s="1"/>
      <c r="X106" s="1"/>
    </row>
    <row r="107" spans="2:51" ht="18">
      <c r="B107" s="63"/>
      <c r="C107" s="63"/>
      <c r="D107" s="63"/>
      <c r="E107" s="119"/>
      <c r="F107" s="41"/>
      <c r="G107" s="41"/>
      <c r="H107" s="41"/>
      <c r="I107" s="74"/>
      <c r="J107" s="74"/>
      <c r="K107" s="120"/>
      <c r="L107" s="10"/>
      <c r="M107" s="10"/>
      <c r="N107" s="10"/>
      <c r="O107" s="70"/>
      <c r="P107" s="70"/>
      <c r="Q107" s="71"/>
      <c r="R107" s="71"/>
      <c r="S107" s="71"/>
      <c r="AW107" s="39"/>
      <c r="AY107" s="7"/>
    </row>
    <row r="108" spans="2:58" ht="18">
      <c r="B108" s="63"/>
      <c r="C108" s="64"/>
      <c r="D108" s="63"/>
      <c r="E108" s="66"/>
      <c r="F108" s="66"/>
      <c r="G108" s="10"/>
      <c r="H108" s="122"/>
      <c r="I108" s="41"/>
      <c r="J108" s="10"/>
      <c r="K108" s="67"/>
      <c r="L108" s="10"/>
      <c r="M108" s="11"/>
      <c r="N108" s="11"/>
      <c r="O108" s="70"/>
      <c r="P108" s="70"/>
      <c r="Q108" s="71"/>
      <c r="R108" s="71"/>
      <c r="S108" s="71"/>
      <c r="AY108" s="7"/>
      <c r="BF108" s="7"/>
    </row>
    <row r="109" spans="2:19" ht="18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1"/>
      <c r="N109" s="11"/>
      <c r="O109" s="70"/>
      <c r="P109" s="70"/>
      <c r="Q109" s="71"/>
      <c r="R109" s="71"/>
      <c r="S109" s="71"/>
    </row>
    <row r="111" spans="50:51" ht="12.75">
      <c r="AX111" s="7"/>
      <c r="AY111" s="7"/>
    </row>
  </sheetData>
  <sheetProtection password="CC79" sheet="1"/>
  <mergeCells count="103">
    <mergeCell ref="AB36:AE36"/>
    <mergeCell ref="AF36:AH36"/>
    <mergeCell ref="AI36:AK36"/>
    <mergeCell ref="AI35:AK35"/>
    <mergeCell ref="AN34:AR34"/>
    <mergeCell ref="AN32:AR32"/>
    <mergeCell ref="AF35:AH35"/>
    <mergeCell ref="AN35:AR36"/>
    <mergeCell ref="BH17:BI17"/>
    <mergeCell ref="BC16:BD16"/>
    <mergeCell ref="BE16:BF16"/>
    <mergeCell ref="AS16:AW16"/>
    <mergeCell ref="BC15:BF15"/>
    <mergeCell ref="AX32:AZ32"/>
    <mergeCell ref="AS33:AW33"/>
    <mergeCell ref="Y10:AB10"/>
    <mergeCell ref="AC10:AN10"/>
    <mergeCell ref="AX16:BA16"/>
    <mergeCell ref="F9:L9"/>
    <mergeCell ref="A14:AW14"/>
    <mergeCell ref="AN37:AR37"/>
    <mergeCell ref="AS37:AW37"/>
    <mergeCell ref="AX37:AZ37"/>
    <mergeCell ref="AS35:AW36"/>
    <mergeCell ref="AX35:AZ36"/>
    <mergeCell ref="AU9:BA9"/>
    <mergeCell ref="J16:N16"/>
    <mergeCell ref="O16:R16"/>
    <mergeCell ref="S16:W16"/>
    <mergeCell ref="X16:AA16"/>
    <mergeCell ref="A3:BA3"/>
    <mergeCell ref="A4:BA4"/>
    <mergeCell ref="A5:BA5"/>
    <mergeCell ref="AB16:AE16"/>
    <mergeCell ref="AF16:AI16"/>
    <mergeCell ref="AX34:AZ34"/>
    <mergeCell ref="AN33:AR33"/>
    <mergeCell ref="AS34:AW34"/>
    <mergeCell ref="AS32:AW32"/>
    <mergeCell ref="AI32:AK33"/>
    <mergeCell ref="AX33:AZ33"/>
    <mergeCell ref="A16:A17"/>
    <mergeCell ref="G32:I33"/>
    <mergeCell ref="B16:E16"/>
    <mergeCell ref="F16:I16"/>
    <mergeCell ref="J32:L33"/>
    <mergeCell ref="M32:O33"/>
    <mergeCell ref="A35:B35"/>
    <mergeCell ref="C35:F35"/>
    <mergeCell ref="A32:B33"/>
    <mergeCell ref="C32:F33"/>
    <mergeCell ref="A34:B34"/>
    <mergeCell ref="C34:F34"/>
    <mergeCell ref="G34:I34"/>
    <mergeCell ref="J34:L34"/>
    <mergeCell ref="C38:F38"/>
    <mergeCell ref="G38:I38"/>
    <mergeCell ref="C36:F36"/>
    <mergeCell ref="G36:I36"/>
    <mergeCell ref="J38:L38"/>
    <mergeCell ref="J36:L36"/>
    <mergeCell ref="J35:L35"/>
    <mergeCell ref="G35:I35"/>
    <mergeCell ref="M35:O35"/>
    <mergeCell ref="A38:B38"/>
    <mergeCell ref="X7:AB7"/>
    <mergeCell ref="P38:S38"/>
    <mergeCell ref="M38:O38"/>
    <mergeCell ref="T38:V38"/>
    <mergeCell ref="W38:Y38"/>
    <mergeCell ref="M36:O36"/>
    <mergeCell ref="U12:V12"/>
    <mergeCell ref="W35:Y35"/>
    <mergeCell ref="A36:B36"/>
    <mergeCell ref="AS1:AZ1"/>
    <mergeCell ref="T34:V34"/>
    <mergeCell ref="W34:Y34"/>
    <mergeCell ref="W32:Y33"/>
    <mergeCell ref="AB32:AE33"/>
    <mergeCell ref="AC29:AG29"/>
    <mergeCell ref="T32:V33"/>
    <mergeCell ref="AJ16:AN16"/>
    <mergeCell ref="AO16:AR16"/>
    <mergeCell ref="P36:S36"/>
    <mergeCell ref="T36:V36"/>
    <mergeCell ref="W36:Y36"/>
    <mergeCell ref="AI34:AK34"/>
    <mergeCell ref="T35:V35"/>
    <mergeCell ref="P34:S34"/>
    <mergeCell ref="P35:S35"/>
    <mergeCell ref="AB35:AE35"/>
    <mergeCell ref="AF34:AH34"/>
    <mergeCell ref="AB34:AE34"/>
    <mergeCell ref="M34:O34"/>
    <mergeCell ref="P32:S33"/>
    <mergeCell ref="T6:AI6"/>
    <mergeCell ref="N7:W7"/>
    <mergeCell ref="AC7:AD7"/>
    <mergeCell ref="AE7:AP7"/>
    <mergeCell ref="AP9:AT9"/>
    <mergeCell ref="AC9:AN9"/>
    <mergeCell ref="Y9:AB9"/>
    <mergeCell ref="AF32:AH33"/>
  </mergeCells>
  <printOptions/>
  <pageMargins left="0.3937007874015748" right="0" top="0.3937007874015748" bottom="0.1968503937007874" header="0" footer="0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13"/>
  <sheetViews>
    <sheetView showZeros="0" tabSelected="1" zoomScale="40" zoomScaleNormal="40" zoomScaleSheetLayoutView="50" zoomScalePageLayoutView="0" workbookViewId="0" topLeftCell="A1">
      <pane ySplit="11" topLeftCell="A19" activePane="bottomLeft" state="frozen"/>
      <selection pane="topLeft" activeCell="A1" sqref="A1"/>
      <selection pane="bottomLeft" activeCell="M33" sqref="M33:R38"/>
    </sheetView>
  </sheetViews>
  <sheetFormatPr defaultColWidth="5.875" defaultRowHeight="27.75" customHeight="1"/>
  <cols>
    <col min="1" max="1" width="17.125" style="134" customWidth="1"/>
    <col min="2" max="2" width="87.625" style="134" customWidth="1"/>
    <col min="3" max="12" width="16.00390625" style="134" customWidth="1"/>
    <col min="13" max="14" width="14.875" style="134" customWidth="1"/>
    <col min="15" max="15" width="16.875" style="134" customWidth="1"/>
    <col min="16" max="21" width="14.875" style="134" customWidth="1"/>
    <col min="22" max="22" width="22.75390625" style="192" bestFit="1" customWidth="1"/>
    <col min="23" max="16384" width="5.875" style="134" customWidth="1"/>
  </cols>
  <sheetData>
    <row r="1" spans="1:31" ht="27.75">
      <c r="A1" s="226" t="str">
        <f>CONCATENATE('Основні дані'!A21,"_(",'Основні дані'!B21,")")</f>
        <v>Форма МоП3-18_(1,4)</v>
      </c>
      <c r="B1" s="180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749" t="str">
        <f>'Основні дані'!B1</f>
        <v>140133Моп.xls</v>
      </c>
      <c r="Q1" s="749"/>
      <c r="R1" s="749"/>
      <c r="S1" s="749"/>
      <c r="T1" s="749"/>
      <c r="U1" s="749"/>
      <c r="V1" s="188"/>
      <c r="W1" s="152"/>
      <c r="X1" s="152"/>
      <c r="Y1" s="152"/>
      <c r="Z1" s="152"/>
      <c r="AA1" s="135"/>
      <c r="AB1" s="135"/>
      <c r="AC1" s="135"/>
      <c r="AD1" s="135"/>
      <c r="AE1" s="135"/>
    </row>
    <row r="2" spans="1:31" ht="27.75" customHeight="1">
      <c r="A2" s="753" t="s">
        <v>75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188"/>
      <c r="W2" s="152"/>
      <c r="X2" s="152"/>
      <c r="Y2" s="152"/>
      <c r="Z2" s="152"/>
      <c r="AA2" s="135"/>
      <c r="AB2" s="135"/>
      <c r="AC2" s="135"/>
      <c r="AD2" s="135"/>
      <c r="AE2" s="135"/>
    </row>
    <row r="3" spans="1:31" s="160" customFormat="1" ht="27.75" customHeight="1" thickBot="1">
      <c r="A3" s="181"/>
      <c r="B3" s="182"/>
      <c r="C3" s="182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52"/>
      <c r="X3" s="152"/>
      <c r="Y3" s="152"/>
      <c r="Z3" s="152"/>
      <c r="AA3" s="415"/>
      <c r="AB3" s="415"/>
      <c r="AC3" s="415"/>
      <c r="AD3" s="415"/>
      <c r="AE3" s="415"/>
    </row>
    <row r="4" spans="1:31" ht="54" customHeight="1" thickBot="1">
      <c r="A4" s="757" t="s">
        <v>181</v>
      </c>
      <c r="B4" s="776" t="s">
        <v>45</v>
      </c>
      <c r="C4" s="788" t="s">
        <v>46</v>
      </c>
      <c r="D4" s="789"/>
      <c r="E4" s="790"/>
      <c r="F4" s="750" t="s">
        <v>49</v>
      </c>
      <c r="G4" s="779" t="s">
        <v>50</v>
      </c>
      <c r="H4" s="780"/>
      <c r="I4" s="780"/>
      <c r="J4" s="780"/>
      <c r="K4" s="780"/>
      <c r="L4" s="781"/>
      <c r="M4" s="762" t="s">
        <v>103</v>
      </c>
      <c r="N4" s="763"/>
      <c r="O4" s="763"/>
      <c r="P4" s="763"/>
      <c r="Q4" s="763"/>
      <c r="R4" s="763"/>
      <c r="S4" s="763"/>
      <c r="T4" s="764"/>
      <c r="U4" s="750" t="s">
        <v>67</v>
      </c>
      <c r="V4" s="188"/>
      <c r="W4" s="135"/>
      <c r="X4" s="135"/>
      <c r="Y4" s="135"/>
      <c r="Z4" s="135"/>
      <c r="AA4" s="135"/>
      <c r="AB4" s="135"/>
      <c r="AC4" s="135"/>
      <c r="AD4" s="135"/>
      <c r="AE4" s="135"/>
    </row>
    <row r="5" spans="1:22" ht="33.75" customHeight="1" thickBot="1">
      <c r="A5" s="758"/>
      <c r="B5" s="777"/>
      <c r="C5" s="750" t="s">
        <v>47</v>
      </c>
      <c r="D5" s="750" t="s">
        <v>48</v>
      </c>
      <c r="E5" s="750" t="s">
        <v>59</v>
      </c>
      <c r="F5" s="751"/>
      <c r="G5" s="750" t="s">
        <v>51</v>
      </c>
      <c r="H5" s="779" t="s">
        <v>52</v>
      </c>
      <c r="I5" s="780"/>
      <c r="J5" s="780"/>
      <c r="K5" s="781"/>
      <c r="L5" s="750" t="s">
        <v>54</v>
      </c>
      <c r="M5" s="742" t="s">
        <v>147</v>
      </c>
      <c r="N5" s="743"/>
      <c r="O5" s="743"/>
      <c r="P5" s="744"/>
      <c r="Q5" s="742" t="s">
        <v>148</v>
      </c>
      <c r="R5" s="743"/>
      <c r="S5" s="743"/>
      <c r="T5" s="744"/>
      <c r="U5" s="751"/>
      <c r="V5" s="188"/>
    </row>
    <row r="6" spans="1:22" ht="31.5" customHeight="1" thickBot="1">
      <c r="A6" s="758"/>
      <c r="B6" s="777"/>
      <c r="C6" s="751"/>
      <c r="D6" s="751"/>
      <c r="E6" s="751"/>
      <c r="F6" s="751"/>
      <c r="G6" s="751"/>
      <c r="H6" s="750" t="s">
        <v>6</v>
      </c>
      <c r="I6" s="782" t="s">
        <v>53</v>
      </c>
      <c r="J6" s="783"/>
      <c r="K6" s="784"/>
      <c r="L6" s="751"/>
      <c r="M6" s="736" t="s">
        <v>55</v>
      </c>
      <c r="N6" s="765"/>
      <c r="O6" s="765"/>
      <c r="P6" s="737"/>
      <c r="Q6" s="736" t="s">
        <v>55</v>
      </c>
      <c r="R6" s="765"/>
      <c r="S6" s="765"/>
      <c r="T6" s="737"/>
      <c r="U6" s="751"/>
      <c r="V6" s="188"/>
    </row>
    <row r="7" spans="1:22" ht="31.5" customHeight="1" thickBot="1">
      <c r="A7" s="758"/>
      <c r="B7" s="777"/>
      <c r="C7" s="751"/>
      <c r="D7" s="751"/>
      <c r="E7" s="751"/>
      <c r="F7" s="751"/>
      <c r="G7" s="751"/>
      <c r="H7" s="751"/>
      <c r="I7" s="785"/>
      <c r="J7" s="786"/>
      <c r="K7" s="787"/>
      <c r="L7" s="751"/>
      <c r="M7" s="736">
        <v>9</v>
      </c>
      <c r="N7" s="737"/>
      <c r="O7" s="736">
        <v>10</v>
      </c>
      <c r="P7" s="737"/>
      <c r="Q7" s="736">
        <v>11</v>
      </c>
      <c r="R7" s="737"/>
      <c r="S7" s="736">
        <v>12</v>
      </c>
      <c r="T7" s="737"/>
      <c r="U7" s="751"/>
      <c r="V7" s="188"/>
    </row>
    <row r="8" spans="1:22" ht="30" customHeight="1" thickBot="1">
      <c r="A8" s="758"/>
      <c r="B8" s="777"/>
      <c r="C8" s="751"/>
      <c r="D8" s="751"/>
      <c r="E8" s="751"/>
      <c r="F8" s="751"/>
      <c r="G8" s="751"/>
      <c r="H8" s="751"/>
      <c r="I8" s="750" t="s">
        <v>57</v>
      </c>
      <c r="J8" s="754" t="s">
        <v>58</v>
      </c>
      <c r="K8" s="750" t="s">
        <v>39</v>
      </c>
      <c r="L8" s="751"/>
      <c r="M8" s="742" t="s">
        <v>56</v>
      </c>
      <c r="N8" s="743"/>
      <c r="O8" s="743"/>
      <c r="P8" s="743"/>
      <c r="Q8" s="743"/>
      <c r="R8" s="743"/>
      <c r="S8" s="743"/>
      <c r="T8" s="744"/>
      <c r="U8" s="751"/>
      <c r="V8" s="188"/>
    </row>
    <row r="9" spans="1:22" ht="33" customHeight="1" thickBot="1">
      <c r="A9" s="758"/>
      <c r="B9" s="777"/>
      <c r="C9" s="751"/>
      <c r="D9" s="751"/>
      <c r="E9" s="751"/>
      <c r="F9" s="751"/>
      <c r="G9" s="751"/>
      <c r="H9" s="751"/>
      <c r="I9" s="751"/>
      <c r="J9" s="755"/>
      <c r="K9" s="751"/>
      <c r="L9" s="751"/>
      <c r="M9" s="736">
        <v>20</v>
      </c>
      <c r="N9" s="737"/>
      <c r="O9" s="736">
        <v>20</v>
      </c>
      <c r="P9" s="737"/>
      <c r="Q9" s="736">
        <v>20</v>
      </c>
      <c r="R9" s="737"/>
      <c r="S9" s="736">
        <v>20</v>
      </c>
      <c r="T9" s="737"/>
      <c r="U9" s="751"/>
      <c r="V9" s="188"/>
    </row>
    <row r="10" spans="1:22" ht="104.25" customHeight="1" thickBot="1">
      <c r="A10" s="759"/>
      <c r="B10" s="778"/>
      <c r="C10" s="752"/>
      <c r="D10" s="752"/>
      <c r="E10" s="752"/>
      <c r="F10" s="752"/>
      <c r="G10" s="752"/>
      <c r="H10" s="752"/>
      <c r="I10" s="752"/>
      <c r="J10" s="756"/>
      <c r="K10" s="752"/>
      <c r="L10" s="752"/>
      <c r="M10" s="183" t="s">
        <v>82</v>
      </c>
      <c r="N10" s="183" t="s">
        <v>83</v>
      </c>
      <c r="O10" s="183" t="s">
        <v>82</v>
      </c>
      <c r="P10" s="183" t="s">
        <v>83</v>
      </c>
      <c r="Q10" s="183" t="s">
        <v>82</v>
      </c>
      <c r="R10" s="183" t="s">
        <v>83</v>
      </c>
      <c r="S10" s="183" t="s">
        <v>82</v>
      </c>
      <c r="T10" s="183" t="s">
        <v>83</v>
      </c>
      <c r="U10" s="752"/>
      <c r="V10" s="188"/>
    </row>
    <row r="11" spans="1:22" s="236" customFormat="1" ht="22.5" customHeight="1" thickBot="1">
      <c r="A11" s="233">
        <v>1</v>
      </c>
      <c r="B11" s="233">
        <v>2</v>
      </c>
      <c r="C11" s="233">
        <v>3</v>
      </c>
      <c r="D11" s="233">
        <v>4</v>
      </c>
      <c r="E11" s="233">
        <v>5</v>
      </c>
      <c r="F11" s="233">
        <v>6</v>
      </c>
      <c r="G11" s="233">
        <v>7</v>
      </c>
      <c r="H11" s="233">
        <v>8</v>
      </c>
      <c r="I11" s="233">
        <v>9</v>
      </c>
      <c r="J11" s="233">
        <v>10</v>
      </c>
      <c r="K11" s="233">
        <v>11</v>
      </c>
      <c r="L11" s="233">
        <v>12</v>
      </c>
      <c r="M11" s="233">
        <v>13</v>
      </c>
      <c r="N11" s="233">
        <v>14</v>
      </c>
      <c r="O11" s="233">
        <v>15</v>
      </c>
      <c r="P11" s="233">
        <v>16</v>
      </c>
      <c r="Q11" s="233">
        <v>17</v>
      </c>
      <c r="R11" s="233">
        <v>18</v>
      </c>
      <c r="S11" s="233">
        <v>19</v>
      </c>
      <c r="T11" s="233">
        <v>20</v>
      </c>
      <c r="U11" s="234">
        <v>29</v>
      </c>
      <c r="V11" s="235"/>
    </row>
    <row r="12" spans="1:22" s="154" customFormat="1" ht="30.75" thickBot="1">
      <c r="A12" s="399">
        <v>1</v>
      </c>
      <c r="B12" s="245" t="s">
        <v>192</v>
      </c>
      <c r="C12" s="246"/>
      <c r="D12" s="246"/>
      <c r="E12" s="245"/>
      <c r="F12" s="259">
        <f aca="true" t="shared" si="0" ref="F12:T12">SUM(F13:F18)</f>
        <v>9</v>
      </c>
      <c r="G12" s="259">
        <f t="shared" si="0"/>
        <v>270</v>
      </c>
      <c r="H12" s="259">
        <f t="shared" si="0"/>
        <v>64</v>
      </c>
      <c r="I12" s="259">
        <f t="shared" si="0"/>
        <v>48</v>
      </c>
      <c r="J12" s="259">
        <f t="shared" si="0"/>
        <v>0</v>
      </c>
      <c r="K12" s="259">
        <f t="shared" si="0"/>
        <v>16</v>
      </c>
      <c r="L12" s="259">
        <f t="shared" si="0"/>
        <v>206</v>
      </c>
      <c r="M12" s="259">
        <f t="shared" si="0"/>
        <v>1</v>
      </c>
      <c r="N12" s="259">
        <f t="shared" si="0"/>
        <v>3</v>
      </c>
      <c r="O12" s="259">
        <f t="shared" si="0"/>
        <v>3</v>
      </c>
      <c r="P12" s="259">
        <f t="shared" si="0"/>
        <v>6</v>
      </c>
      <c r="Q12" s="259">
        <f t="shared" si="0"/>
        <v>0</v>
      </c>
      <c r="R12" s="259">
        <f t="shared" si="0"/>
        <v>0</v>
      </c>
      <c r="S12" s="259">
        <f t="shared" si="0"/>
        <v>0</v>
      </c>
      <c r="T12" s="259">
        <f t="shared" si="0"/>
        <v>0</v>
      </c>
      <c r="U12" s="259"/>
      <c r="V12" s="186" t="str">
        <f>'Основні дані'!$B$1</f>
        <v>140133Моп.xls</v>
      </c>
    </row>
    <row r="13" spans="1:23" s="154" customFormat="1" ht="30" customHeight="1">
      <c r="A13" s="307" t="s">
        <v>151</v>
      </c>
      <c r="B13" s="243" t="s">
        <v>525</v>
      </c>
      <c r="C13" s="277"/>
      <c r="D13" s="277" t="s">
        <v>526</v>
      </c>
      <c r="E13" s="306" t="s">
        <v>72</v>
      </c>
      <c r="F13" s="260">
        <f aca="true" t="shared" si="1" ref="F13:F18">N13+P13+R13+T13</f>
        <v>3</v>
      </c>
      <c r="G13" s="260">
        <f aca="true" t="shared" si="2" ref="G13:G18">F13*30</f>
        <v>90</v>
      </c>
      <c r="H13" s="261">
        <f>(M13*Титул!BC$18)+(O13*Титул!BD$18)+(Q13*Титул!BE$18)+(S13*Титул!BF$18)</f>
        <v>16</v>
      </c>
      <c r="I13" s="369">
        <v>16</v>
      </c>
      <c r="J13" s="368"/>
      <c r="K13" s="368"/>
      <c r="L13" s="260">
        <f aca="true" t="shared" si="3" ref="L13:L18">IF(H13=I13+J13+K13,G13-H13,"!ОШИБКА!")</f>
        <v>74</v>
      </c>
      <c r="M13" s="262">
        <v>1</v>
      </c>
      <c r="N13" s="263">
        <v>3</v>
      </c>
      <c r="O13" s="263"/>
      <c r="P13" s="263"/>
      <c r="Q13" s="263"/>
      <c r="R13" s="263"/>
      <c r="S13" s="263"/>
      <c r="T13" s="263"/>
      <c r="U13" s="452">
        <v>203</v>
      </c>
      <c r="V13" s="186" t="str">
        <f>'Основні дані'!$B$1</f>
        <v>140133Моп.xls</v>
      </c>
      <c r="W13" s="382"/>
    </row>
    <row r="14" spans="1:23" s="154" customFormat="1" ht="31.5" customHeight="1">
      <c r="A14" s="307" t="s">
        <v>152</v>
      </c>
      <c r="B14" s="244" t="s">
        <v>534</v>
      </c>
      <c r="C14" s="277"/>
      <c r="D14" s="277" t="s">
        <v>528</v>
      </c>
      <c r="E14" s="277" t="s">
        <v>72</v>
      </c>
      <c r="F14" s="261">
        <f t="shared" si="1"/>
        <v>3</v>
      </c>
      <c r="G14" s="261">
        <f t="shared" si="2"/>
        <v>90</v>
      </c>
      <c r="H14" s="261">
        <f>(M14*Титул!BC$18)+(O14*Титул!BD$18)+(Q14*Титул!BE$18)+(S14*Титул!BF$18)</f>
        <v>32</v>
      </c>
      <c r="I14" s="370">
        <v>16</v>
      </c>
      <c r="J14" s="263"/>
      <c r="K14" s="263">
        <v>16</v>
      </c>
      <c r="L14" s="261">
        <f t="shared" si="3"/>
        <v>58</v>
      </c>
      <c r="M14" s="264"/>
      <c r="N14" s="265"/>
      <c r="O14" s="265">
        <v>2</v>
      </c>
      <c r="P14" s="265">
        <v>3</v>
      </c>
      <c r="Q14" s="265"/>
      <c r="R14" s="265"/>
      <c r="S14" s="265"/>
      <c r="T14" s="265"/>
      <c r="U14" s="453">
        <v>144</v>
      </c>
      <c r="V14" s="186" t="str">
        <f>'Основні дані'!$B$1</f>
        <v>140133Моп.xls</v>
      </c>
      <c r="W14" s="382"/>
    </row>
    <row r="15" spans="1:23" s="154" customFormat="1" ht="28.5" thickBot="1">
      <c r="A15" s="307" t="s">
        <v>153</v>
      </c>
      <c r="B15" s="243" t="s">
        <v>527</v>
      </c>
      <c r="C15" s="278"/>
      <c r="D15" s="278" t="s">
        <v>528</v>
      </c>
      <c r="E15" s="278" t="s">
        <v>72</v>
      </c>
      <c r="F15" s="261">
        <f t="shared" si="1"/>
        <v>3</v>
      </c>
      <c r="G15" s="261">
        <f t="shared" si="2"/>
        <v>90</v>
      </c>
      <c r="H15" s="261">
        <f>(M15*Титул!BC$18)+(O15*Титул!BD$18)+(Q15*Титул!BE$18)+(S15*Титул!BF$18)</f>
        <v>16</v>
      </c>
      <c r="I15" s="370">
        <v>16</v>
      </c>
      <c r="J15" s="263"/>
      <c r="K15" s="263"/>
      <c r="L15" s="261">
        <f t="shared" si="3"/>
        <v>74</v>
      </c>
      <c r="M15" s="262"/>
      <c r="N15" s="263"/>
      <c r="O15" s="263">
        <v>1</v>
      </c>
      <c r="P15" s="263">
        <v>3</v>
      </c>
      <c r="Q15" s="263"/>
      <c r="R15" s="263"/>
      <c r="S15" s="263"/>
      <c r="T15" s="263"/>
      <c r="U15" s="454">
        <v>325</v>
      </c>
      <c r="V15" s="186" t="str">
        <f>'Основні дані'!$B$1</f>
        <v>140133Моп.xls</v>
      </c>
      <c r="W15" s="382"/>
    </row>
    <row r="16" spans="1:23" s="154" customFormat="1" ht="27.75" hidden="1">
      <c r="A16" s="307" t="s">
        <v>154</v>
      </c>
      <c r="B16" s="243"/>
      <c r="C16" s="278"/>
      <c r="D16" s="278"/>
      <c r="E16" s="278"/>
      <c r="F16" s="261">
        <f t="shared" si="1"/>
        <v>0</v>
      </c>
      <c r="G16" s="261">
        <f t="shared" si="2"/>
        <v>0</v>
      </c>
      <c r="H16" s="261">
        <f>(M16*Титул!BC$18)+(O16*Титул!BD$18)+(Q16*Титул!BE$18)+(S16*Титул!BF$18)</f>
        <v>0</v>
      </c>
      <c r="I16" s="370"/>
      <c r="J16" s="263"/>
      <c r="K16" s="263"/>
      <c r="L16" s="261">
        <f t="shared" si="3"/>
        <v>0</v>
      </c>
      <c r="M16" s="262"/>
      <c r="N16" s="263"/>
      <c r="O16" s="263"/>
      <c r="P16" s="263"/>
      <c r="Q16" s="263"/>
      <c r="R16" s="263"/>
      <c r="S16" s="263"/>
      <c r="T16" s="263"/>
      <c r="U16" s="454"/>
      <c r="V16" s="186" t="str">
        <f>'Основні дані'!$B$1</f>
        <v>140133Моп.xls</v>
      </c>
      <c r="W16" s="382"/>
    </row>
    <row r="17" spans="1:23" s="154" customFormat="1" ht="27.75" hidden="1">
      <c r="A17" s="307" t="s">
        <v>155</v>
      </c>
      <c r="B17" s="243"/>
      <c r="C17" s="278"/>
      <c r="D17" s="278"/>
      <c r="E17" s="278"/>
      <c r="F17" s="261">
        <f t="shared" si="1"/>
        <v>0</v>
      </c>
      <c r="G17" s="261">
        <f t="shared" si="2"/>
        <v>0</v>
      </c>
      <c r="H17" s="261">
        <f>(M17*Титул!BC$18)+(O17*Титул!BD$18)+(Q17*Титул!BE$18)+(S17*Титул!BF$18)</f>
        <v>0</v>
      </c>
      <c r="I17" s="370"/>
      <c r="J17" s="263"/>
      <c r="K17" s="263"/>
      <c r="L17" s="261">
        <f t="shared" si="3"/>
        <v>0</v>
      </c>
      <c r="M17" s="262"/>
      <c r="N17" s="263"/>
      <c r="O17" s="263"/>
      <c r="P17" s="263"/>
      <c r="Q17" s="263"/>
      <c r="R17" s="263"/>
      <c r="S17" s="263"/>
      <c r="T17" s="263"/>
      <c r="U17" s="454"/>
      <c r="V17" s="186" t="str">
        <f>'Основні дані'!$B$1</f>
        <v>140133Моп.xls</v>
      </c>
      <c r="W17" s="382"/>
    </row>
    <row r="18" spans="1:23" s="154" customFormat="1" ht="28.5" hidden="1" thickBot="1">
      <c r="A18" s="307" t="s">
        <v>156</v>
      </c>
      <c r="B18" s="243"/>
      <c r="C18" s="278"/>
      <c r="D18" s="278"/>
      <c r="E18" s="278"/>
      <c r="F18" s="261">
        <f t="shared" si="1"/>
        <v>0</v>
      </c>
      <c r="G18" s="261">
        <f t="shared" si="2"/>
        <v>0</v>
      </c>
      <c r="H18" s="261">
        <f>(M18*Титул!BC$18)+(O18*Титул!BD$18)+(Q18*Титул!BE$18)+(S18*Титул!BF$18)</f>
        <v>0</v>
      </c>
      <c r="I18" s="370"/>
      <c r="J18" s="263"/>
      <c r="K18" s="263"/>
      <c r="L18" s="261">
        <f t="shared" si="3"/>
        <v>0</v>
      </c>
      <c r="M18" s="262"/>
      <c r="N18" s="263"/>
      <c r="O18" s="263"/>
      <c r="P18" s="263"/>
      <c r="Q18" s="263"/>
      <c r="R18" s="263"/>
      <c r="S18" s="263"/>
      <c r="T18" s="263"/>
      <c r="U18" s="454"/>
      <c r="V18" s="186" t="str">
        <f>'Основні дані'!$B$1</f>
        <v>140133Моп.xls</v>
      </c>
      <c r="W18" s="382"/>
    </row>
    <row r="19" spans="1:23" s="154" customFormat="1" ht="30.75" thickBot="1">
      <c r="A19" s="399">
        <v>2</v>
      </c>
      <c r="B19" s="245" t="s">
        <v>193</v>
      </c>
      <c r="C19" s="246"/>
      <c r="D19" s="246"/>
      <c r="E19" s="245"/>
      <c r="F19" s="267">
        <f aca="true" t="shared" si="4" ref="F19:T19">SUM(F20:F29)</f>
        <v>23</v>
      </c>
      <c r="G19" s="267">
        <f t="shared" si="4"/>
        <v>690</v>
      </c>
      <c r="H19" s="267">
        <f t="shared" si="4"/>
        <v>320</v>
      </c>
      <c r="I19" s="267">
        <f t="shared" si="4"/>
        <v>176</v>
      </c>
      <c r="J19" s="267">
        <f t="shared" si="4"/>
        <v>32</v>
      </c>
      <c r="K19" s="267">
        <f t="shared" si="4"/>
        <v>112</v>
      </c>
      <c r="L19" s="267">
        <f t="shared" si="4"/>
        <v>370</v>
      </c>
      <c r="M19" s="267">
        <f t="shared" si="4"/>
        <v>11</v>
      </c>
      <c r="N19" s="267">
        <f t="shared" si="4"/>
        <v>13</v>
      </c>
      <c r="O19" s="267">
        <f t="shared" si="4"/>
        <v>9</v>
      </c>
      <c r="P19" s="267">
        <f t="shared" si="4"/>
        <v>10</v>
      </c>
      <c r="Q19" s="267">
        <f t="shared" si="4"/>
        <v>0</v>
      </c>
      <c r="R19" s="267">
        <f t="shared" si="4"/>
        <v>0</v>
      </c>
      <c r="S19" s="267">
        <f t="shared" si="4"/>
        <v>0</v>
      </c>
      <c r="T19" s="267">
        <f t="shared" si="4"/>
        <v>0</v>
      </c>
      <c r="U19" s="267"/>
      <c r="V19" s="186" t="str">
        <f>'Основні дані'!$B$1</f>
        <v>140133Моп.xls</v>
      </c>
      <c r="W19" s="382"/>
    </row>
    <row r="20" spans="1:23" s="154" customFormat="1" ht="27.75">
      <c r="A20" s="307" t="s">
        <v>165</v>
      </c>
      <c r="B20" s="243" t="s">
        <v>529</v>
      </c>
      <c r="C20" s="278" t="s">
        <v>526</v>
      </c>
      <c r="D20" s="278"/>
      <c r="E20" s="278" t="s">
        <v>73</v>
      </c>
      <c r="F20" s="261">
        <f>N20+P20+R20+T20</f>
        <v>3</v>
      </c>
      <c r="G20" s="261">
        <f>F20*30</f>
        <v>90</v>
      </c>
      <c r="H20" s="261">
        <f>(M20*Титул!BC$18)+(O20*Титул!BD$18)+(Q20*Титул!BE$18)+(S20*Титул!BF$18)</f>
        <v>32</v>
      </c>
      <c r="I20" s="449">
        <v>16</v>
      </c>
      <c r="J20" s="450"/>
      <c r="K20" s="450">
        <v>16</v>
      </c>
      <c r="L20" s="261">
        <f>IF(H20=I20+J20+K20,G20-H20,"!ОШИБКА!")</f>
        <v>58</v>
      </c>
      <c r="M20" s="262">
        <v>2</v>
      </c>
      <c r="N20" s="263">
        <v>3</v>
      </c>
      <c r="O20" s="263"/>
      <c r="P20" s="263"/>
      <c r="Q20" s="263"/>
      <c r="R20" s="263"/>
      <c r="S20" s="263"/>
      <c r="T20" s="263"/>
      <c r="U20" s="454">
        <v>153</v>
      </c>
      <c r="V20" s="186" t="str">
        <f>'Основні дані'!$B$1</f>
        <v>140133Моп.xls</v>
      </c>
      <c r="W20" s="382"/>
    </row>
    <row r="21" spans="1:23" s="154" customFormat="1" ht="27.75">
      <c r="A21" s="307" t="s">
        <v>166</v>
      </c>
      <c r="B21" s="243" t="s">
        <v>530</v>
      </c>
      <c r="C21" s="277"/>
      <c r="D21" s="277" t="s">
        <v>526</v>
      </c>
      <c r="E21" s="306" t="s">
        <v>73</v>
      </c>
      <c r="F21" s="261">
        <f>N21+P21+R21+T21</f>
        <v>4</v>
      </c>
      <c r="G21" s="261">
        <f>F21*30</f>
        <v>120</v>
      </c>
      <c r="H21" s="261">
        <f>(M21*Титул!BC$18)+(O21*Титул!BD$18)+(Q21*Титул!BE$18)+(S21*Титул!BF$18)</f>
        <v>64</v>
      </c>
      <c r="I21" s="451">
        <v>32</v>
      </c>
      <c r="J21" s="263"/>
      <c r="K21" s="263">
        <v>32</v>
      </c>
      <c r="L21" s="261">
        <f>IF(H21=I21+J21+K21,G21-H21,"!ОШИБКА!")</f>
        <v>56</v>
      </c>
      <c r="M21" s="262">
        <v>4</v>
      </c>
      <c r="N21" s="263">
        <v>4</v>
      </c>
      <c r="O21" s="263"/>
      <c r="P21" s="263"/>
      <c r="Q21" s="263"/>
      <c r="R21" s="263"/>
      <c r="S21" s="263"/>
      <c r="T21" s="263"/>
      <c r="U21" s="452">
        <v>153</v>
      </c>
      <c r="V21" s="186" t="str">
        <f>'Основні дані'!$B$1</f>
        <v>140133Моп.xls</v>
      </c>
      <c r="W21" s="382"/>
    </row>
    <row r="22" spans="1:23" s="154" customFormat="1" ht="55.5">
      <c r="A22" s="307" t="s">
        <v>167</v>
      </c>
      <c r="B22" s="244" t="s">
        <v>531</v>
      </c>
      <c r="C22" s="277" t="s">
        <v>526</v>
      </c>
      <c r="D22" s="277"/>
      <c r="E22" s="277" t="s">
        <v>73</v>
      </c>
      <c r="F22" s="261">
        <f>N22+P22+R22+T22</f>
        <v>6</v>
      </c>
      <c r="G22" s="261">
        <f>F22*30</f>
        <v>180</v>
      </c>
      <c r="H22" s="261">
        <f>(M22*Титул!BC$18)+(O22*Титул!BD$18)+(Q22*Титул!BE$18)+(S22*Титул!BF$18)</f>
        <v>80</v>
      </c>
      <c r="I22" s="370">
        <v>48</v>
      </c>
      <c r="J22" s="263"/>
      <c r="K22" s="263">
        <v>32</v>
      </c>
      <c r="L22" s="261">
        <f>IF(H22=I22+J22+K22,G22-H22,"!ОШИБКА!")</f>
        <v>100</v>
      </c>
      <c r="M22" s="264">
        <v>5</v>
      </c>
      <c r="N22" s="557">
        <v>6</v>
      </c>
      <c r="O22" s="265"/>
      <c r="P22" s="265"/>
      <c r="Q22" s="265"/>
      <c r="R22" s="265"/>
      <c r="S22" s="265"/>
      <c r="T22" s="265"/>
      <c r="U22" s="453">
        <v>153</v>
      </c>
      <c r="V22" s="186" t="str">
        <f>'Основні дані'!$B$1</f>
        <v>140133Моп.xls</v>
      </c>
      <c r="W22" s="382"/>
    </row>
    <row r="23" spans="1:23" s="154" customFormat="1" ht="55.5">
      <c r="A23" s="307" t="s">
        <v>168</v>
      </c>
      <c r="B23" s="243" t="s">
        <v>532</v>
      </c>
      <c r="C23" s="278" t="s">
        <v>528</v>
      </c>
      <c r="D23" s="278"/>
      <c r="E23" s="278" t="s">
        <v>73</v>
      </c>
      <c r="F23" s="261">
        <f aca="true" t="shared" si="5" ref="F23:F29">N23+P23+R23+T23</f>
        <v>4</v>
      </c>
      <c r="G23" s="261">
        <f aca="true" t="shared" si="6" ref="G23:G29">F23*30</f>
        <v>120</v>
      </c>
      <c r="H23" s="261">
        <f>(M23*Титул!BC$18)+(O23*Титул!BD$18)+(Q23*Титул!BE$18)+(S23*Титул!BF$18)</f>
        <v>64</v>
      </c>
      <c r="I23" s="370">
        <v>32</v>
      </c>
      <c r="J23" s="263"/>
      <c r="K23" s="263">
        <v>32</v>
      </c>
      <c r="L23" s="261">
        <f aca="true" t="shared" si="7" ref="L23:L29">IF(H23=I23+J23+K23,G23-H23,"!ОШИБКА!")</f>
        <v>56</v>
      </c>
      <c r="M23" s="262"/>
      <c r="N23" s="263"/>
      <c r="O23" s="263">
        <v>4</v>
      </c>
      <c r="P23" s="263">
        <v>4</v>
      </c>
      <c r="Q23" s="263"/>
      <c r="R23" s="263"/>
      <c r="S23" s="263"/>
      <c r="T23" s="263"/>
      <c r="U23" s="454">
        <v>153</v>
      </c>
      <c r="V23" s="186" t="str">
        <f>'Основні дані'!$B$1</f>
        <v>140133Моп.xls</v>
      </c>
      <c r="W23" s="382"/>
    </row>
    <row r="24" spans="1:23" s="154" customFormat="1" ht="56.25" thickBot="1">
      <c r="A24" s="307" t="s">
        <v>169</v>
      </c>
      <c r="B24" s="243" t="s">
        <v>533</v>
      </c>
      <c r="C24" s="278" t="s">
        <v>528</v>
      </c>
      <c r="D24" s="278"/>
      <c r="E24" s="278" t="s">
        <v>73</v>
      </c>
      <c r="F24" s="261">
        <f t="shared" si="5"/>
        <v>6</v>
      </c>
      <c r="G24" s="261">
        <f t="shared" si="6"/>
        <v>180</v>
      </c>
      <c r="H24" s="261">
        <f>(M24*Титул!BC$18)+(O24*Титул!BD$18)+(Q24*Титул!BE$18)+(S24*Титул!BF$18)</f>
        <v>80</v>
      </c>
      <c r="I24" s="370">
        <v>48</v>
      </c>
      <c r="J24" s="263">
        <v>32</v>
      </c>
      <c r="K24" s="263"/>
      <c r="L24" s="261">
        <f t="shared" si="7"/>
        <v>100</v>
      </c>
      <c r="M24" s="262"/>
      <c r="N24" s="263"/>
      <c r="O24" s="263">
        <v>5</v>
      </c>
      <c r="P24" s="263">
        <v>6</v>
      </c>
      <c r="Q24" s="263"/>
      <c r="R24" s="263"/>
      <c r="S24" s="263"/>
      <c r="T24" s="263"/>
      <c r="U24" s="454">
        <v>153</v>
      </c>
      <c r="V24" s="186" t="str">
        <f>'Основні дані'!$B$1</f>
        <v>140133Моп.xls</v>
      </c>
      <c r="W24" s="382"/>
    </row>
    <row r="25" spans="1:23" s="154" customFormat="1" ht="27.75" hidden="1">
      <c r="A25" s="307" t="s">
        <v>170</v>
      </c>
      <c r="B25" s="243"/>
      <c r="C25" s="278"/>
      <c r="D25" s="278"/>
      <c r="E25" s="278"/>
      <c r="F25" s="261">
        <f t="shared" si="5"/>
        <v>0</v>
      </c>
      <c r="G25" s="261">
        <f t="shared" si="6"/>
        <v>0</v>
      </c>
      <c r="H25" s="261">
        <f>(M25*Титул!BC$18)+(O25*Титул!BD$18)+(Q25*Титул!BE$18)+(S25*Титул!BF$18)</f>
        <v>0</v>
      </c>
      <c r="I25" s="370"/>
      <c r="J25" s="263"/>
      <c r="K25" s="263"/>
      <c r="L25" s="261">
        <f t="shared" si="7"/>
        <v>0</v>
      </c>
      <c r="M25" s="262"/>
      <c r="N25" s="263"/>
      <c r="O25" s="263"/>
      <c r="P25" s="263"/>
      <c r="Q25" s="263"/>
      <c r="R25" s="263"/>
      <c r="S25" s="263"/>
      <c r="T25" s="263"/>
      <c r="U25" s="454"/>
      <c r="V25" s="186" t="str">
        <f>'Основні дані'!$B$1</f>
        <v>140133Моп.xls</v>
      </c>
      <c r="W25" s="382"/>
    </row>
    <row r="26" spans="1:23" s="154" customFormat="1" ht="27.75" hidden="1">
      <c r="A26" s="307" t="s">
        <v>171</v>
      </c>
      <c r="B26" s="243"/>
      <c r="C26" s="278"/>
      <c r="D26" s="278"/>
      <c r="E26" s="278"/>
      <c r="F26" s="261">
        <f t="shared" si="5"/>
        <v>0</v>
      </c>
      <c r="G26" s="261">
        <f t="shared" si="6"/>
        <v>0</v>
      </c>
      <c r="H26" s="261">
        <f>(M26*Титул!BC$18)+(O26*Титул!BD$18)+(Q26*Титул!BE$18)+(S26*Титул!BF$18)</f>
        <v>0</v>
      </c>
      <c r="I26" s="370"/>
      <c r="J26" s="263"/>
      <c r="K26" s="263"/>
      <c r="L26" s="261">
        <f t="shared" si="7"/>
        <v>0</v>
      </c>
      <c r="M26" s="262"/>
      <c r="N26" s="263"/>
      <c r="O26" s="263"/>
      <c r="P26" s="263"/>
      <c r="Q26" s="263"/>
      <c r="R26" s="263"/>
      <c r="S26" s="263"/>
      <c r="T26" s="263"/>
      <c r="U26" s="454"/>
      <c r="V26" s="186" t="str">
        <f>'Основні дані'!$B$1</f>
        <v>140133Моп.xls</v>
      </c>
      <c r="W26" s="382"/>
    </row>
    <row r="27" spans="1:23" s="154" customFormat="1" ht="27.75" hidden="1">
      <c r="A27" s="307" t="s">
        <v>172</v>
      </c>
      <c r="B27" s="243"/>
      <c r="C27" s="278"/>
      <c r="D27" s="278"/>
      <c r="E27" s="278"/>
      <c r="F27" s="261">
        <f t="shared" si="5"/>
        <v>0</v>
      </c>
      <c r="G27" s="261">
        <f t="shared" si="6"/>
        <v>0</v>
      </c>
      <c r="H27" s="261">
        <f>(M27*Титул!BC$18)+(O27*Титул!BD$18)+(Q27*Титул!BE$18)+(S27*Титул!BF$18)</f>
        <v>0</v>
      </c>
      <c r="I27" s="370"/>
      <c r="J27" s="263"/>
      <c r="K27" s="263"/>
      <c r="L27" s="261">
        <f t="shared" si="7"/>
        <v>0</v>
      </c>
      <c r="M27" s="262"/>
      <c r="N27" s="263"/>
      <c r="O27" s="263"/>
      <c r="P27" s="263"/>
      <c r="Q27" s="263"/>
      <c r="R27" s="263"/>
      <c r="S27" s="263"/>
      <c r="T27" s="263"/>
      <c r="U27" s="454"/>
      <c r="V27" s="186" t="str">
        <f>'Основні дані'!$B$1</f>
        <v>140133Моп.xls</v>
      </c>
      <c r="W27" s="382"/>
    </row>
    <row r="28" spans="1:23" s="154" customFormat="1" ht="27.75" hidden="1">
      <c r="A28" s="307" t="s">
        <v>173</v>
      </c>
      <c r="B28" s="243"/>
      <c r="C28" s="278"/>
      <c r="D28" s="278"/>
      <c r="E28" s="278"/>
      <c r="F28" s="261">
        <f t="shared" si="5"/>
        <v>0</v>
      </c>
      <c r="G28" s="261">
        <f t="shared" si="6"/>
        <v>0</v>
      </c>
      <c r="H28" s="261">
        <f>(M28*Титул!BC$18)+(O28*Титул!BD$18)+(Q28*Титул!BE$18)+(S28*Титул!BF$18)</f>
        <v>0</v>
      </c>
      <c r="I28" s="370"/>
      <c r="J28" s="263"/>
      <c r="K28" s="263"/>
      <c r="L28" s="261">
        <f t="shared" si="7"/>
        <v>0</v>
      </c>
      <c r="M28" s="262"/>
      <c r="N28" s="263"/>
      <c r="O28" s="263"/>
      <c r="P28" s="263"/>
      <c r="Q28" s="263"/>
      <c r="R28" s="263"/>
      <c r="S28" s="263"/>
      <c r="T28" s="263"/>
      <c r="U28" s="454"/>
      <c r="V28" s="186" t="str">
        <f>'Основні дані'!$B$1</f>
        <v>140133Моп.xls</v>
      </c>
      <c r="W28" s="382"/>
    </row>
    <row r="29" spans="1:23" s="154" customFormat="1" ht="28.5" hidden="1" thickBot="1">
      <c r="A29" s="307" t="s">
        <v>174</v>
      </c>
      <c r="B29" s="243"/>
      <c r="C29" s="278"/>
      <c r="D29" s="278"/>
      <c r="E29" s="278"/>
      <c r="F29" s="261">
        <f t="shared" si="5"/>
        <v>0</v>
      </c>
      <c r="G29" s="261">
        <f t="shared" si="6"/>
        <v>0</v>
      </c>
      <c r="H29" s="261">
        <f>(M29*Титул!BC$18)+(O29*Титул!BD$18)+(Q29*Титул!BE$18)+(S29*Титул!BF$18)</f>
        <v>0</v>
      </c>
      <c r="I29" s="370"/>
      <c r="J29" s="263"/>
      <c r="K29" s="263"/>
      <c r="L29" s="261">
        <f t="shared" si="7"/>
        <v>0</v>
      </c>
      <c r="M29" s="262"/>
      <c r="N29" s="263"/>
      <c r="O29" s="263"/>
      <c r="P29" s="263"/>
      <c r="Q29" s="263"/>
      <c r="R29" s="263"/>
      <c r="S29" s="263"/>
      <c r="T29" s="263"/>
      <c r="U29" s="454"/>
      <c r="V29" s="186" t="str">
        <f>'Основні дані'!$B$1</f>
        <v>140133Моп.xls</v>
      </c>
      <c r="W29" s="382"/>
    </row>
    <row r="30" spans="1:22" s="154" customFormat="1" ht="30.75" thickBot="1">
      <c r="A30" s="479" t="s">
        <v>175</v>
      </c>
      <c r="B30" s="245" t="s">
        <v>194</v>
      </c>
      <c r="C30" s="279"/>
      <c r="D30" s="279"/>
      <c r="E30" s="296"/>
      <c r="F30" s="267">
        <f>F31</f>
        <v>58</v>
      </c>
      <c r="G30" s="267">
        <f aca="true" t="shared" si="8" ref="G30:T30">G31</f>
        <v>1740</v>
      </c>
      <c r="H30" s="267">
        <f t="shared" si="8"/>
        <v>448</v>
      </c>
      <c r="I30" s="267">
        <f t="shared" si="8"/>
        <v>272</v>
      </c>
      <c r="J30" s="267">
        <f t="shared" si="8"/>
        <v>64</v>
      </c>
      <c r="K30" s="267">
        <f t="shared" si="8"/>
        <v>112</v>
      </c>
      <c r="L30" s="267">
        <f t="shared" si="8"/>
        <v>1292</v>
      </c>
      <c r="M30" s="267">
        <f t="shared" si="8"/>
        <v>14</v>
      </c>
      <c r="N30" s="267">
        <f t="shared" si="8"/>
        <v>14</v>
      </c>
      <c r="O30" s="267">
        <f t="shared" si="8"/>
        <v>14</v>
      </c>
      <c r="P30" s="267">
        <f t="shared" si="8"/>
        <v>14</v>
      </c>
      <c r="Q30" s="267">
        <f t="shared" si="8"/>
        <v>0</v>
      </c>
      <c r="R30" s="267">
        <f t="shared" si="8"/>
        <v>30</v>
      </c>
      <c r="S30" s="267">
        <f t="shared" si="8"/>
        <v>0</v>
      </c>
      <c r="T30" s="267">
        <f t="shared" si="8"/>
        <v>0</v>
      </c>
      <c r="U30" s="267"/>
      <c r="V30" s="186" t="str">
        <f>'Основні дані'!$B$1</f>
        <v>140133Моп.xls</v>
      </c>
    </row>
    <row r="31" spans="1:22" s="154" customFormat="1" ht="63" customHeight="1">
      <c r="A31" s="467" t="s">
        <v>195</v>
      </c>
      <c r="B31" s="520" t="s">
        <v>508</v>
      </c>
      <c r="C31" s="468"/>
      <c r="D31" s="468"/>
      <c r="E31" s="468"/>
      <c r="F31" s="478">
        <f>F32</f>
        <v>58</v>
      </c>
      <c r="G31" s="478">
        <f aca="true" t="shared" si="9" ref="G31:T31">G32</f>
        <v>1740</v>
      </c>
      <c r="H31" s="478">
        <f t="shared" si="9"/>
        <v>448</v>
      </c>
      <c r="I31" s="478">
        <f t="shared" si="9"/>
        <v>272</v>
      </c>
      <c r="J31" s="478">
        <f t="shared" si="9"/>
        <v>64</v>
      </c>
      <c r="K31" s="478">
        <f t="shared" si="9"/>
        <v>112</v>
      </c>
      <c r="L31" s="478">
        <f t="shared" si="9"/>
        <v>1292</v>
      </c>
      <c r="M31" s="478">
        <f t="shared" si="9"/>
        <v>14</v>
      </c>
      <c r="N31" s="478">
        <f t="shared" si="9"/>
        <v>14</v>
      </c>
      <c r="O31" s="478">
        <f t="shared" si="9"/>
        <v>14</v>
      </c>
      <c r="P31" s="478">
        <f t="shared" si="9"/>
        <v>14</v>
      </c>
      <c r="Q31" s="478">
        <f t="shared" si="9"/>
        <v>0</v>
      </c>
      <c r="R31" s="478">
        <f t="shared" si="9"/>
        <v>30</v>
      </c>
      <c r="S31" s="478">
        <f t="shared" si="9"/>
        <v>0</v>
      </c>
      <c r="T31" s="478">
        <f t="shared" si="9"/>
        <v>0</v>
      </c>
      <c r="U31" s="469"/>
      <c r="V31" s="186" t="str">
        <f>'Основні дані'!$B$1</f>
        <v>140133Моп.xls</v>
      </c>
    </row>
    <row r="32" spans="1:22" s="154" customFormat="1" ht="53.25" thickBot="1">
      <c r="A32" s="470" t="s">
        <v>196</v>
      </c>
      <c r="B32" s="480" t="s">
        <v>548</v>
      </c>
      <c r="C32" s="471"/>
      <c r="D32" s="471"/>
      <c r="E32" s="471"/>
      <c r="F32" s="472">
        <f>SUM(F33:F44)</f>
        <v>58</v>
      </c>
      <c r="G32" s="472">
        <f aca="true" t="shared" si="10" ref="G32:T32">SUM(G33:G44)</f>
        <v>1740</v>
      </c>
      <c r="H32" s="472">
        <f t="shared" si="10"/>
        <v>448</v>
      </c>
      <c r="I32" s="472">
        <f t="shared" si="10"/>
        <v>272</v>
      </c>
      <c r="J32" s="472">
        <f t="shared" si="10"/>
        <v>64</v>
      </c>
      <c r="K32" s="472">
        <f t="shared" si="10"/>
        <v>112</v>
      </c>
      <c r="L32" s="472">
        <f t="shared" si="10"/>
        <v>1292</v>
      </c>
      <c r="M32" s="472">
        <f t="shared" si="10"/>
        <v>14</v>
      </c>
      <c r="N32" s="472">
        <f t="shared" si="10"/>
        <v>14</v>
      </c>
      <c r="O32" s="472">
        <f t="shared" si="10"/>
        <v>14</v>
      </c>
      <c r="P32" s="472">
        <f t="shared" si="10"/>
        <v>14</v>
      </c>
      <c r="Q32" s="472">
        <f t="shared" si="10"/>
        <v>0</v>
      </c>
      <c r="R32" s="472">
        <f t="shared" si="10"/>
        <v>30</v>
      </c>
      <c r="S32" s="472">
        <f t="shared" si="10"/>
        <v>0</v>
      </c>
      <c r="T32" s="472">
        <f t="shared" si="10"/>
        <v>0</v>
      </c>
      <c r="U32" s="472"/>
      <c r="V32" s="186" t="str">
        <f>'Основні дані'!$B$1</f>
        <v>140133Моп.xls</v>
      </c>
    </row>
    <row r="33" spans="1:23" s="154" customFormat="1" ht="83.25">
      <c r="A33" s="307" t="s">
        <v>197</v>
      </c>
      <c r="B33" s="243" t="s">
        <v>550</v>
      </c>
      <c r="C33" s="277" t="s">
        <v>526</v>
      </c>
      <c r="D33" s="277"/>
      <c r="E33" s="306"/>
      <c r="F33" s="261">
        <f aca="true" t="shared" si="11" ref="F33:F42">N33+P33+R33+T33</f>
        <v>5</v>
      </c>
      <c r="G33" s="261">
        <f aca="true" t="shared" si="12" ref="G33:G42">F33*30</f>
        <v>150</v>
      </c>
      <c r="H33" s="261">
        <f>(M33*Титул!BC$18)+(O33*Титул!BD$18)+(Q33*Титул!BE$18)+(S33*Титул!BF$18)</f>
        <v>80</v>
      </c>
      <c r="I33" s="369">
        <v>48</v>
      </c>
      <c r="J33" s="368"/>
      <c r="K33" s="368">
        <v>32</v>
      </c>
      <c r="L33" s="261">
        <f aca="true" t="shared" si="13" ref="L33:L42">IF(H33=I33+J33+K33,G33-H33,"!ОШИБКА!")</f>
        <v>70</v>
      </c>
      <c r="M33" s="262">
        <v>5</v>
      </c>
      <c r="N33" s="263">
        <v>5</v>
      </c>
      <c r="O33" s="263"/>
      <c r="P33" s="263"/>
      <c r="Q33" s="263"/>
      <c r="R33" s="263"/>
      <c r="S33" s="263"/>
      <c r="T33" s="263"/>
      <c r="U33" s="454">
        <v>153</v>
      </c>
      <c r="V33" s="186" t="str">
        <f>'Основні дані'!$B$1</f>
        <v>140133Моп.xls</v>
      </c>
      <c r="W33" s="382"/>
    </row>
    <row r="34" spans="1:23" s="154" customFormat="1" ht="27.75">
      <c r="A34" s="307" t="s">
        <v>198</v>
      </c>
      <c r="B34" s="244" t="s">
        <v>551</v>
      </c>
      <c r="C34" s="277" t="s">
        <v>528</v>
      </c>
      <c r="D34" s="277"/>
      <c r="E34" s="277" t="s">
        <v>73</v>
      </c>
      <c r="F34" s="261">
        <f t="shared" si="11"/>
        <v>5</v>
      </c>
      <c r="G34" s="261">
        <f t="shared" si="12"/>
        <v>150</v>
      </c>
      <c r="H34" s="261">
        <f>(M34*Титул!BC$18)+(O34*Титул!BD$18)+(Q34*Титул!BE$18)+(S34*Титул!BF$18)</f>
        <v>80</v>
      </c>
      <c r="I34" s="370">
        <v>48</v>
      </c>
      <c r="J34" s="263">
        <v>32</v>
      </c>
      <c r="K34" s="263"/>
      <c r="L34" s="261">
        <f t="shared" si="13"/>
        <v>70</v>
      </c>
      <c r="M34" s="264"/>
      <c r="N34" s="265"/>
      <c r="O34" s="265">
        <v>5</v>
      </c>
      <c r="P34" s="265">
        <v>5</v>
      </c>
      <c r="Q34" s="265"/>
      <c r="R34" s="265"/>
      <c r="S34" s="265"/>
      <c r="T34" s="265"/>
      <c r="U34" s="453">
        <v>153</v>
      </c>
      <c r="V34" s="186" t="str">
        <f>'Основні дані'!$B$1</f>
        <v>140133Моп.xls</v>
      </c>
      <c r="W34" s="382"/>
    </row>
    <row r="35" spans="1:23" s="154" customFormat="1" ht="55.5">
      <c r="A35" s="307" t="s">
        <v>199</v>
      </c>
      <c r="B35" s="243" t="s">
        <v>552</v>
      </c>
      <c r="C35" s="278" t="s">
        <v>528</v>
      </c>
      <c r="D35" s="278"/>
      <c r="E35" s="278" t="s">
        <v>80</v>
      </c>
      <c r="F35" s="261">
        <f t="shared" si="11"/>
        <v>5</v>
      </c>
      <c r="G35" s="261">
        <f t="shared" si="12"/>
        <v>150</v>
      </c>
      <c r="H35" s="261">
        <f>(M35*Титул!BC$18)+(O35*Титул!BD$18)+(Q35*Титул!BE$18)+(S35*Титул!BF$18)</f>
        <v>80</v>
      </c>
      <c r="I35" s="370">
        <v>48</v>
      </c>
      <c r="J35" s="263"/>
      <c r="K35" s="263">
        <v>32</v>
      </c>
      <c r="L35" s="261">
        <f t="shared" si="13"/>
        <v>70</v>
      </c>
      <c r="M35" s="262"/>
      <c r="N35" s="263"/>
      <c r="O35" s="263">
        <v>5</v>
      </c>
      <c r="P35" s="263">
        <v>5</v>
      </c>
      <c r="Q35" s="263"/>
      <c r="R35" s="263"/>
      <c r="S35" s="263"/>
      <c r="T35" s="263"/>
      <c r="U35" s="454">
        <v>153</v>
      </c>
      <c r="V35" s="186" t="str">
        <f>'Основні дані'!$B$1</f>
        <v>140133Моп.xls</v>
      </c>
      <c r="W35" s="382"/>
    </row>
    <row r="36" spans="1:23" s="154" customFormat="1" ht="27.75">
      <c r="A36" s="307" t="s">
        <v>200</v>
      </c>
      <c r="B36" s="243" t="s">
        <v>553</v>
      </c>
      <c r="C36" s="278" t="s">
        <v>526</v>
      </c>
      <c r="D36" s="278"/>
      <c r="E36" s="278" t="s">
        <v>81</v>
      </c>
      <c r="F36" s="261">
        <f t="shared" si="11"/>
        <v>6</v>
      </c>
      <c r="G36" s="261">
        <f t="shared" si="12"/>
        <v>180</v>
      </c>
      <c r="H36" s="261">
        <f>(M36*Титул!BC$18)+(O36*Титул!BD$18)+(Q36*Титул!BE$18)+(S36*Титул!BF$18)</f>
        <v>96</v>
      </c>
      <c r="I36" s="370">
        <v>64</v>
      </c>
      <c r="J36" s="263"/>
      <c r="K36" s="263">
        <v>32</v>
      </c>
      <c r="L36" s="261">
        <f t="shared" si="13"/>
        <v>84</v>
      </c>
      <c r="M36" s="262">
        <v>6</v>
      </c>
      <c r="N36" s="263">
        <v>6</v>
      </c>
      <c r="O36" s="263"/>
      <c r="P36" s="263"/>
      <c r="Q36" s="263"/>
      <c r="R36" s="263"/>
      <c r="S36" s="263"/>
      <c r="T36" s="263"/>
      <c r="U36" s="454">
        <v>153</v>
      </c>
      <c r="V36" s="186" t="str">
        <f>'Основні дані'!$B$1</f>
        <v>140133Моп.xls</v>
      </c>
      <c r="W36" s="383"/>
    </row>
    <row r="37" spans="1:23" s="154" customFormat="1" ht="29.25" customHeight="1">
      <c r="A37" s="307" t="s">
        <v>201</v>
      </c>
      <c r="B37" s="243" t="s">
        <v>554</v>
      </c>
      <c r="C37" s="278"/>
      <c r="D37" s="278" t="s">
        <v>526</v>
      </c>
      <c r="E37" s="278" t="s">
        <v>72</v>
      </c>
      <c r="F37" s="261">
        <f t="shared" si="11"/>
        <v>3</v>
      </c>
      <c r="G37" s="261">
        <f t="shared" si="12"/>
        <v>90</v>
      </c>
      <c r="H37" s="261">
        <f>(M37*Титул!BC$18)+(O37*Титул!BD$18)+(Q37*Титул!BE$18)+(S37*Титул!BF$18)</f>
        <v>48</v>
      </c>
      <c r="I37" s="370">
        <v>32</v>
      </c>
      <c r="J37" s="263"/>
      <c r="K37" s="263">
        <v>16</v>
      </c>
      <c r="L37" s="261">
        <f t="shared" si="13"/>
        <v>42</v>
      </c>
      <c r="M37" s="262">
        <v>3</v>
      </c>
      <c r="N37" s="263">
        <v>3</v>
      </c>
      <c r="O37" s="263"/>
      <c r="P37" s="263"/>
      <c r="Q37" s="263"/>
      <c r="R37" s="263"/>
      <c r="S37" s="263"/>
      <c r="T37" s="263"/>
      <c r="U37" s="454">
        <v>153</v>
      </c>
      <c r="V37" s="186" t="str">
        <f>'Основні дані'!$B$1</f>
        <v>140133Моп.xls</v>
      </c>
      <c r="W37" s="383"/>
    </row>
    <row r="38" spans="1:23" s="154" customFormat="1" ht="55.5">
      <c r="A38" s="307" t="s">
        <v>202</v>
      </c>
      <c r="B38" s="243" t="s">
        <v>555</v>
      </c>
      <c r="C38" s="278" t="s">
        <v>528</v>
      </c>
      <c r="D38" s="278"/>
      <c r="E38" s="278" t="s">
        <v>77</v>
      </c>
      <c r="F38" s="261">
        <f t="shared" si="11"/>
        <v>4</v>
      </c>
      <c r="G38" s="261">
        <f t="shared" si="12"/>
        <v>120</v>
      </c>
      <c r="H38" s="261">
        <f>(M38*Титул!BC$18)+(O38*Титул!BD$18)+(Q38*Титул!BE$18)+(S38*Титул!BF$18)</f>
        <v>64</v>
      </c>
      <c r="I38" s="370">
        <v>32</v>
      </c>
      <c r="J38" s="263">
        <v>32</v>
      </c>
      <c r="K38" s="263"/>
      <c r="L38" s="261">
        <f t="shared" si="13"/>
        <v>56</v>
      </c>
      <c r="M38" s="262"/>
      <c r="N38" s="263"/>
      <c r="O38" s="263">
        <v>4</v>
      </c>
      <c r="P38" s="263">
        <v>4</v>
      </c>
      <c r="Q38" s="263"/>
      <c r="R38" s="263"/>
      <c r="S38" s="263"/>
      <c r="T38" s="263"/>
      <c r="U38" s="454">
        <v>153</v>
      </c>
      <c r="V38" s="186" t="str">
        <f>'Основні дані'!$B$1</f>
        <v>140133Моп.xls</v>
      </c>
      <c r="W38" s="383"/>
    </row>
    <row r="39" spans="1:23" s="154" customFormat="1" ht="27.75" hidden="1">
      <c r="A39" s="307" t="s">
        <v>203</v>
      </c>
      <c r="B39" s="243"/>
      <c r="C39" s="278"/>
      <c r="D39" s="278"/>
      <c r="E39" s="278"/>
      <c r="F39" s="261">
        <f t="shared" si="11"/>
        <v>0</v>
      </c>
      <c r="G39" s="261">
        <f t="shared" si="12"/>
        <v>0</v>
      </c>
      <c r="H39" s="261">
        <f>(M39*Титул!BC$18)+(O39*Титул!BD$18)+(Q39*Титул!BE$18)+(S39*Титул!BF$18)</f>
        <v>0</v>
      </c>
      <c r="I39" s="370"/>
      <c r="J39" s="263"/>
      <c r="K39" s="263"/>
      <c r="L39" s="261">
        <f t="shared" si="13"/>
        <v>0</v>
      </c>
      <c r="M39" s="262"/>
      <c r="N39" s="263"/>
      <c r="O39" s="263"/>
      <c r="P39" s="263"/>
      <c r="Q39" s="263"/>
      <c r="R39" s="263"/>
      <c r="S39" s="263"/>
      <c r="T39" s="263"/>
      <c r="U39" s="454"/>
      <c r="V39" s="186" t="str">
        <f>'Основні дані'!$B$1</f>
        <v>140133Моп.xls</v>
      </c>
      <c r="W39" s="383"/>
    </row>
    <row r="40" spans="1:23" s="154" customFormat="1" ht="27.75" hidden="1">
      <c r="A40" s="307" t="s">
        <v>204</v>
      </c>
      <c r="B40" s="243"/>
      <c r="C40" s="278"/>
      <c r="D40" s="278"/>
      <c r="E40" s="278"/>
      <c r="F40" s="261">
        <f t="shared" si="11"/>
        <v>0</v>
      </c>
      <c r="G40" s="261">
        <f t="shared" si="12"/>
        <v>0</v>
      </c>
      <c r="H40" s="261">
        <f>(M40*Титул!BC$18)+(O40*Титул!BD$18)+(Q40*Титул!BE$18)+(S40*Титул!BF$18)</f>
        <v>0</v>
      </c>
      <c r="I40" s="370"/>
      <c r="J40" s="263"/>
      <c r="K40" s="263"/>
      <c r="L40" s="261">
        <f t="shared" si="13"/>
        <v>0</v>
      </c>
      <c r="M40" s="262"/>
      <c r="N40" s="263"/>
      <c r="O40" s="263"/>
      <c r="P40" s="263"/>
      <c r="Q40" s="263"/>
      <c r="R40" s="263"/>
      <c r="S40" s="263"/>
      <c r="T40" s="263"/>
      <c r="U40" s="454"/>
      <c r="V40" s="186" t="str">
        <f>'Основні дані'!$B$1</f>
        <v>140133Моп.xls</v>
      </c>
      <c r="W40" s="383"/>
    </row>
    <row r="41" spans="1:23" s="154" customFormat="1" ht="27.75" hidden="1">
      <c r="A41" s="307" t="s">
        <v>205</v>
      </c>
      <c r="B41" s="243"/>
      <c r="C41" s="278"/>
      <c r="D41" s="278"/>
      <c r="E41" s="278"/>
      <c r="F41" s="261">
        <f t="shared" si="11"/>
        <v>0</v>
      </c>
      <c r="G41" s="261">
        <f t="shared" si="12"/>
        <v>0</v>
      </c>
      <c r="H41" s="261">
        <f>(M41*Титул!BC$18)+(O41*Титул!BD$18)+(Q41*Титул!BE$18)+(S41*Титул!BF$18)</f>
        <v>0</v>
      </c>
      <c r="I41" s="370"/>
      <c r="J41" s="263"/>
      <c r="K41" s="263"/>
      <c r="L41" s="261">
        <f t="shared" si="13"/>
        <v>0</v>
      </c>
      <c r="M41" s="262"/>
      <c r="N41" s="263"/>
      <c r="O41" s="263"/>
      <c r="P41" s="263"/>
      <c r="Q41" s="263"/>
      <c r="R41" s="263"/>
      <c r="S41" s="263"/>
      <c r="T41" s="263"/>
      <c r="U41" s="454"/>
      <c r="V41" s="186" t="str">
        <f>'Основні дані'!$B$1</f>
        <v>140133Моп.xls</v>
      </c>
      <c r="W41" s="383"/>
    </row>
    <row r="42" spans="1:23" s="154" customFormat="1" ht="27.75" hidden="1">
      <c r="A42" s="456" t="s">
        <v>206</v>
      </c>
      <c r="B42" s="243"/>
      <c r="C42" s="278"/>
      <c r="D42" s="278"/>
      <c r="E42" s="278"/>
      <c r="F42" s="266">
        <f t="shared" si="11"/>
        <v>0</v>
      </c>
      <c r="G42" s="266">
        <f t="shared" si="12"/>
        <v>0</v>
      </c>
      <c r="H42" s="266">
        <f>(M42*Титул!BC$18)+(O42*Титул!BD$18)+(Q42*Титул!BE$18)+(S42*Титул!BF$18)</f>
        <v>0</v>
      </c>
      <c r="I42" s="370"/>
      <c r="J42" s="263"/>
      <c r="K42" s="263"/>
      <c r="L42" s="266">
        <f t="shared" si="13"/>
        <v>0</v>
      </c>
      <c r="M42" s="262"/>
      <c r="N42" s="263"/>
      <c r="O42" s="263"/>
      <c r="P42" s="263"/>
      <c r="Q42" s="263"/>
      <c r="R42" s="263"/>
      <c r="S42" s="263"/>
      <c r="T42" s="263"/>
      <c r="U42" s="454"/>
      <c r="V42" s="186" t="str">
        <f>'Основні дані'!$B$1</f>
        <v>140133Моп.xls</v>
      </c>
      <c r="W42" s="383"/>
    </row>
    <row r="43" spans="1:23" s="154" customFormat="1" ht="27.75">
      <c r="A43" s="516"/>
      <c r="B43" s="532" t="s">
        <v>37</v>
      </c>
      <c r="C43" s="534"/>
      <c r="D43" s="535">
        <f>Титул!AI$34</f>
        <v>11</v>
      </c>
      <c r="E43" s="536"/>
      <c r="F43" s="517">
        <f>N43+P43+R43+T43</f>
        <v>15</v>
      </c>
      <c r="G43" s="517">
        <f>F43*30</f>
        <v>450</v>
      </c>
      <c r="H43" s="517"/>
      <c r="I43" s="517"/>
      <c r="J43" s="517"/>
      <c r="K43" s="517"/>
      <c r="L43" s="517">
        <f>IF(H43=I43+J43+K43,G43-H43,"!ОШИБКА!")</f>
        <v>450</v>
      </c>
      <c r="M43" s="517"/>
      <c r="N43" s="517"/>
      <c r="O43" s="517"/>
      <c r="P43" s="517"/>
      <c r="Q43" s="517"/>
      <c r="R43" s="545">
        <v>15</v>
      </c>
      <c r="S43" s="517"/>
      <c r="T43" s="545"/>
      <c r="U43" s="518"/>
      <c r="V43" s="186" t="str">
        <f>'Основні дані'!$B$1</f>
        <v>140133Моп.xls</v>
      </c>
      <c r="W43" s="382"/>
    </row>
    <row r="44" spans="1:23" s="154" customFormat="1" ht="27.75">
      <c r="A44" s="513"/>
      <c r="B44" s="533" t="s">
        <v>108</v>
      </c>
      <c r="C44" s="537"/>
      <c r="D44" s="550">
        <f>Титул!AX$35</f>
        <v>11</v>
      </c>
      <c r="E44" s="533"/>
      <c r="F44" s="544">
        <f>N44+P44+R44+T44</f>
        <v>15</v>
      </c>
      <c r="G44" s="544">
        <f>F44*30</f>
        <v>450</v>
      </c>
      <c r="H44" s="544"/>
      <c r="I44" s="514"/>
      <c r="J44" s="514"/>
      <c r="K44" s="514"/>
      <c r="L44" s="544">
        <f>IF(H44=I44+J44+K44,G44-H44,"!ОШИБКА!")</f>
        <v>450</v>
      </c>
      <c r="M44" s="514"/>
      <c r="N44" s="514"/>
      <c r="O44" s="514"/>
      <c r="P44" s="514"/>
      <c r="Q44" s="514"/>
      <c r="R44" s="514">
        <f>Титул!AS$33+Титул!AS$35</f>
        <v>15</v>
      </c>
      <c r="S44" s="514"/>
      <c r="T44" s="514"/>
      <c r="U44" s="515"/>
      <c r="V44" s="186" t="str">
        <f>'Основні дані'!$B$1</f>
        <v>140133Моп.xls</v>
      </c>
      <c r="W44" s="382"/>
    </row>
    <row r="45" spans="1:22" s="154" customFormat="1" ht="53.25" thickBot="1">
      <c r="A45" s="470" t="s">
        <v>207</v>
      </c>
      <c r="B45" s="480" t="s">
        <v>549</v>
      </c>
      <c r="C45" s="482"/>
      <c r="D45" s="471"/>
      <c r="E45" s="471"/>
      <c r="F45" s="510">
        <f>IF(SUM(F46:F57)=F$32,F$32,"ОШИБКА")</f>
        <v>58</v>
      </c>
      <c r="G45" s="510">
        <f>IF(SUM(G46:G57)=G$32,G$32,"ОШИБКА")</f>
        <v>1740</v>
      </c>
      <c r="H45" s="472">
        <f>SUM(H46:H57)</f>
        <v>448</v>
      </c>
      <c r="I45" s="511">
        <f>SUM(I46:I57)</f>
        <v>272</v>
      </c>
      <c r="J45" s="476">
        <f aca="true" t="shared" si="14" ref="J45:T45">SUM(J46:J57)</f>
        <v>48</v>
      </c>
      <c r="K45" s="476">
        <f t="shared" si="14"/>
        <v>128</v>
      </c>
      <c r="L45" s="512">
        <f t="shared" si="14"/>
        <v>1292</v>
      </c>
      <c r="M45" s="475">
        <f t="shared" si="14"/>
        <v>14</v>
      </c>
      <c r="N45" s="476">
        <f t="shared" si="14"/>
        <v>14</v>
      </c>
      <c r="O45" s="476">
        <f t="shared" si="14"/>
        <v>14</v>
      </c>
      <c r="P45" s="476">
        <f t="shared" si="14"/>
        <v>14</v>
      </c>
      <c r="Q45" s="476">
        <f t="shared" si="14"/>
        <v>0</v>
      </c>
      <c r="R45" s="476">
        <f t="shared" si="14"/>
        <v>30</v>
      </c>
      <c r="S45" s="476">
        <f t="shared" si="14"/>
        <v>0</v>
      </c>
      <c r="T45" s="476">
        <f t="shared" si="14"/>
        <v>0</v>
      </c>
      <c r="U45" s="477"/>
      <c r="V45" s="186" t="str">
        <f>'Основні дані'!$B$1</f>
        <v>140133Моп.xls</v>
      </c>
    </row>
    <row r="46" spans="1:23" s="154" customFormat="1" ht="55.5">
      <c r="A46" s="307" t="s">
        <v>208</v>
      </c>
      <c r="B46" s="555" t="s">
        <v>556</v>
      </c>
      <c r="C46" s="277" t="s">
        <v>526</v>
      </c>
      <c r="D46" s="277"/>
      <c r="E46" s="306" t="s">
        <v>73</v>
      </c>
      <c r="F46" s="261">
        <f>N46+P46+R46+T46</f>
        <v>5</v>
      </c>
      <c r="G46" s="261">
        <f>F46*30</f>
        <v>150</v>
      </c>
      <c r="H46" s="261">
        <f>(M46*Титул!BC$18)+(O46*Титул!BD$18)+(Q46*Титул!BE$18)+(S46*Титул!BF$18)</f>
        <v>80</v>
      </c>
      <c r="I46" s="369">
        <v>48</v>
      </c>
      <c r="J46" s="368"/>
      <c r="K46" s="368">
        <v>32</v>
      </c>
      <c r="L46" s="261">
        <f>IF(H46=I46+J46+K46,G46-H46,"!ОШИБКА!")</f>
        <v>70</v>
      </c>
      <c r="M46" s="262">
        <v>5</v>
      </c>
      <c r="N46" s="263">
        <v>5</v>
      </c>
      <c r="O46" s="263"/>
      <c r="P46" s="263"/>
      <c r="Q46" s="263"/>
      <c r="R46" s="263"/>
      <c r="S46" s="263"/>
      <c r="T46" s="263"/>
      <c r="U46" s="454">
        <v>153</v>
      </c>
      <c r="V46" s="186" t="str">
        <f>'Основні дані'!$B$1</f>
        <v>140133Моп.xls</v>
      </c>
      <c r="W46" s="382"/>
    </row>
    <row r="47" spans="1:23" s="154" customFormat="1" ht="55.5">
      <c r="A47" s="307" t="s">
        <v>209</v>
      </c>
      <c r="B47" s="555" t="s">
        <v>557</v>
      </c>
      <c r="C47" s="277" t="s">
        <v>528</v>
      </c>
      <c r="D47" s="277"/>
      <c r="E47" s="278" t="s">
        <v>77</v>
      </c>
      <c r="F47" s="261">
        <f aca="true" t="shared" si="15" ref="F47:F55">N47+P47+R47+T47</f>
        <v>5</v>
      </c>
      <c r="G47" s="261">
        <f aca="true" t="shared" si="16" ref="G47:G55">F47*30</f>
        <v>150</v>
      </c>
      <c r="H47" s="261">
        <f>(M47*Титул!BC$18)+(O47*Титул!BD$18)+(Q47*Титул!BE$18)+(S47*Титул!BF$18)</f>
        <v>80</v>
      </c>
      <c r="I47" s="370">
        <v>48</v>
      </c>
      <c r="J47" s="263">
        <v>16</v>
      </c>
      <c r="K47" s="263">
        <v>16</v>
      </c>
      <c r="L47" s="261">
        <f aca="true" t="shared" si="17" ref="L47:L55">IF(H47=I47+J47+K47,G47-H47,"!ОШИБКА!")</f>
        <v>70</v>
      </c>
      <c r="M47" s="264"/>
      <c r="N47" s="265"/>
      <c r="O47" s="265">
        <v>5</v>
      </c>
      <c r="P47" s="265">
        <v>5</v>
      </c>
      <c r="Q47" s="263"/>
      <c r="R47" s="263"/>
      <c r="S47" s="263"/>
      <c r="T47" s="263"/>
      <c r="U47" s="454">
        <v>153</v>
      </c>
      <c r="V47" s="186" t="str">
        <f>'Основні дані'!$B$1</f>
        <v>140133Моп.xls</v>
      </c>
      <c r="W47" s="382"/>
    </row>
    <row r="48" spans="1:23" s="154" customFormat="1" ht="55.5">
      <c r="A48" s="307" t="s">
        <v>210</v>
      </c>
      <c r="B48" s="556" t="s">
        <v>558</v>
      </c>
      <c r="C48" s="278" t="s">
        <v>528</v>
      </c>
      <c r="D48" s="278"/>
      <c r="E48" s="278" t="s">
        <v>80</v>
      </c>
      <c r="F48" s="261">
        <f t="shared" si="15"/>
        <v>5</v>
      </c>
      <c r="G48" s="261">
        <f t="shared" si="16"/>
        <v>150</v>
      </c>
      <c r="H48" s="261">
        <f>(M48*Титул!BC$18)+(O48*Титул!BD$18)+(Q48*Титул!BE$18)+(S48*Титул!BF$18)</f>
        <v>80</v>
      </c>
      <c r="I48" s="370">
        <v>48</v>
      </c>
      <c r="J48" s="263"/>
      <c r="K48" s="263">
        <v>32</v>
      </c>
      <c r="L48" s="261">
        <f t="shared" si="17"/>
        <v>70</v>
      </c>
      <c r="M48" s="262"/>
      <c r="N48" s="263"/>
      <c r="O48" s="263">
        <v>5</v>
      </c>
      <c r="P48" s="263">
        <v>5</v>
      </c>
      <c r="Q48" s="263"/>
      <c r="R48" s="263"/>
      <c r="S48" s="263"/>
      <c r="T48" s="263"/>
      <c r="U48" s="454">
        <v>153</v>
      </c>
      <c r="V48" s="186" t="str">
        <f>'Основні дані'!$B$1</f>
        <v>140133Моп.xls</v>
      </c>
      <c r="W48" s="382"/>
    </row>
    <row r="49" spans="1:23" s="154" customFormat="1" ht="27.75">
      <c r="A49" s="307" t="s">
        <v>211</v>
      </c>
      <c r="B49" s="555" t="s">
        <v>559</v>
      </c>
      <c r="C49" s="278" t="s">
        <v>526</v>
      </c>
      <c r="D49" s="278"/>
      <c r="E49" s="278" t="s">
        <v>81</v>
      </c>
      <c r="F49" s="261">
        <f t="shared" si="15"/>
        <v>6</v>
      </c>
      <c r="G49" s="261">
        <f t="shared" si="16"/>
        <v>180</v>
      </c>
      <c r="H49" s="261">
        <f>(M49*Титул!BC$18)+(O49*Титул!BD$18)+(Q49*Титул!BE$18)+(S49*Титул!BF$18)</f>
        <v>96</v>
      </c>
      <c r="I49" s="370">
        <v>64</v>
      </c>
      <c r="J49" s="263">
        <v>16</v>
      </c>
      <c r="K49" s="263">
        <v>16</v>
      </c>
      <c r="L49" s="261">
        <f t="shared" si="17"/>
        <v>84</v>
      </c>
      <c r="M49" s="262">
        <v>6</v>
      </c>
      <c r="N49" s="263">
        <v>6</v>
      </c>
      <c r="O49" s="263"/>
      <c r="P49" s="263"/>
      <c r="Q49" s="263"/>
      <c r="R49" s="263"/>
      <c r="S49" s="263"/>
      <c r="T49" s="263"/>
      <c r="U49" s="454">
        <v>153</v>
      </c>
      <c r="V49" s="186" t="str">
        <f>'Основні дані'!$B$1</f>
        <v>140133Моп.xls</v>
      </c>
      <c r="W49" s="383"/>
    </row>
    <row r="50" spans="1:23" s="154" customFormat="1" ht="55.5">
      <c r="A50" s="307" t="s">
        <v>212</v>
      </c>
      <c r="B50" s="556" t="s">
        <v>560</v>
      </c>
      <c r="C50" s="278"/>
      <c r="D50" s="278" t="s">
        <v>526</v>
      </c>
      <c r="E50" s="278" t="s">
        <v>72</v>
      </c>
      <c r="F50" s="261">
        <f t="shared" si="15"/>
        <v>3</v>
      </c>
      <c r="G50" s="261">
        <f t="shared" si="16"/>
        <v>90</v>
      </c>
      <c r="H50" s="261">
        <f>(M50*Титул!BC$18)+(O50*Титул!BD$18)+(Q50*Титул!BE$18)+(S50*Титул!BF$18)</f>
        <v>48</v>
      </c>
      <c r="I50" s="370">
        <v>32</v>
      </c>
      <c r="J50" s="263"/>
      <c r="K50" s="263">
        <v>16</v>
      </c>
      <c r="L50" s="261">
        <f t="shared" si="17"/>
        <v>42</v>
      </c>
      <c r="M50" s="262">
        <v>3</v>
      </c>
      <c r="N50" s="263">
        <v>3</v>
      </c>
      <c r="O50" s="263"/>
      <c r="P50" s="263"/>
      <c r="Q50" s="263"/>
      <c r="R50" s="263"/>
      <c r="S50" s="263"/>
      <c r="T50" s="263"/>
      <c r="U50" s="454">
        <v>153</v>
      </c>
      <c r="V50" s="186" t="str">
        <f>'Основні дані'!$B$1</f>
        <v>140133Моп.xls</v>
      </c>
      <c r="W50" s="383"/>
    </row>
    <row r="51" spans="1:23" s="154" customFormat="1" ht="55.5">
      <c r="A51" s="307" t="s">
        <v>213</v>
      </c>
      <c r="B51" s="556" t="s">
        <v>561</v>
      </c>
      <c r="C51" s="278" t="s">
        <v>528</v>
      </c>
      <c r="D51" s="278"/>
      <c r="E51" s="278" t="s">
        <v>77</v>
      </c>
      <c r="F51" s="261">
        <f t="shared" si="15"/>
        <v>4</v>
      </c>
      <c r="G51" s="261">
        <f t="shared" si="16"/>
        <v>120</v>
      </c>
      <c r="H51" s="261">
        <f>(M51*Титул!BC$18)+(O51*Титул!BD$18)+(Q51*Титул!BE$18)+(S51*Титул!BF$18)</f>
        <v>64</v>
      </c>
      <c r="I51" s="370">
        <v>32</v>
      </c>
      <c r="J51" s="263">
        <v>16</v>
      </c>
      <c r="K51" s="263">
        <v>16</v>
      </c>
      <c r="L51" s="261">
        <f t="shared" si="17"/>
        <v>56</v>
      </c>
      <c r="M51" s="262"/>
      <c r="N51" s="263"/>
      <c r="O51" s="263">
        <v>4</v>
      </c>
      <c r="P51" s="263">
        <v>4</v>
      </c>
      <c r="Q51" s="263"/>
      <c r="R51" s="263"/>
      <c r="S51" s="263"/>
      <c r="T51" s="263"/>
      <c r="U51" s="454">
        <v>153</v>
      </c>
      <c r="V51" s="186" t="str">
        <f>'Основні дані'!$B$1</f>
        <v>140133Моп.xls</v>
      </c>
      <c r="W51" s="383"/>
    </row>
    <row r="52" spans="1:23" s="154" customFormat="1" ht="27.75" hidden="1">
      <c r="A52" s="307" t="s">
        <v>214</v>
      </c>
      <c r="B52" s="243"/>
      <c r="C52" s="278"/>
      <c r="D52" s="278"/>
      <c r="E52" s="278"/>
      <c r="F52" s="261">
        <f t="shared" si="15"/>
        <v>0</v>
      </c>
      <c r="G52" s="261">
        <f t="shared" si="16"/>
        <v>0</v>
      </c>
      <c r="H52" s="261">
        <f>(M52*Титул!BC$18)+(O52*Титул!BD$18)+(Q52*Титул!BE$18)+(S52*Титул!BF$18)</f>
        <v>0</v>
      </c>
      <c r="I52" s="370"/>
      <c r="J52" s="263"/>
      <c r="K52" s="263"/>
      <c r="L52" s="261">
        <f t="shared" si="17"/>
        <v>0</v>
      </c>
      <c r="M52" s="262"/>
      <c r="N52" s="263"/>
      <c r="O52" s="263"/>
      <c r="P52" s="263"/>
      <c r="Q52" s="263"/>
      <c r="R52" s="263"/>
      <c r="S52" s="263"/>
      <c r="T52" s="263"/>
      <c r="U52" s="454"/>
      <c r="V52" s="186" t="str">
        <f>'Основні дані'!$B$1</f>
        <v>140133Моп.xls</v>
      </c>
      <c r="W52" s="383"/>
    </row>
    <row r="53" spans="1:23" s="154" customFormat="1" ht="27.75" hidden="1">
      <c r="A53" s="307" t="s">
        <v>215</v>
      </c>
      <c r="B53" s="243"/>
      <c r="C53" s="278"/>
      <c r="D53" s="278"/>
      <c r="E53" s="278"/>
      <c r="F53" s="261">
        <f t="shared" si="15"/>
        <v>0</v>
      </c>
      <c r="G53" s="261">
        <f t="shared" si="16"/>
        <v>0</v>
      </c>
      <c r="H53" s="261">
        <f>(M53*Титул!BC$18)+(O53*Титул!BD$18)+(Q53*Титул!BE$18)+(S53*Титул!BF$18)</f>
        <v>0</v>
      </c>
      <c r="I53" s="370"/>
      <c r="J53" s="263"/>
      <c r="K53" s="263"/>
      <c r="L53" s="261">
        <f t="shared" si="17"/>
        <v>0</v>
      </c>
      <c r="M53" s="262"/>
      <c r="N53" s="263"/>
      <c r="O53" s="263"/>
      <c r="P53" s="263"/>
      <c r="Q53" s="263"/>
      <c r="R53" s="263"/>
      <c r="S53" s="263"/>
      <c r="T53" s="263"/>
      <c r="U53" s="454"/>
      <c r="V53" s="186" t="str">
        <f>'Основні дані'!$B$1</f>
        <v>140133Моп.xls</v>
      </c>
      <c r="W53" s="383"/>
    </row>
    <row r="54" spans="1:23" s="154" customFormat="1" ht="27.75" hidden="1">
      <c r="A54" s="307" t="s">
        <v>216</v>
      </c>
      <c r="B54" s="243"/>
      <c r="C54" s="278"/>
      <c r="D54" s="278"/>
      <c r="E54" s="278"/>
      <c r="F54" s="261">
        <f t="shared" si="15"/>
        <v>0</v>
      </c>
      <c r="G54" s="261">
        <f t="shared" si="16"/>
        <v>0</v>
      </c>
      <c r="H54" s="261">
        <f>(M54*Титул!BC$18)+(O54*Титул!BD$18)+(Q54*Титул!BE$18)+(S54*Титул!BF$18)</f>
        <v>0</v>
      </c>
      <c r="I54" s="370"/>
      <c r="J54" s="263"/>
      <c r="K54" s="263"/>
      <c r="L54" s="261">
        <f t="shared" si="17"/>
        <v>0</v>
      </c>
      <c r="M54" s="262"/>
      <c r="N54" s="263"/>
      <c r="O54" s="263"/>
      <c r="P54" s="263"/>
      <c r="Q54" s="263"/>
      <c r="R54" s="263"/>
      <c r="S54" s="263"/>
      <c r="T54" s="263"/>
      <c r="U54" s="454"/>
      <c r="V54" s="186" t="str">
        <f>'Основні дані'!$B$1</f>
        <v>140133Моп.xls</v>
      </c>
      <c r="W54" s="383"/>
    </row>
    <row r="55" spans="1:23" s="154" customFormat="1" ht="27.75" hidden="1">
      <c r="A55" s="307" t="s">
        <v>217</v>
      </c>
      <c r="B55" s="243"/>
      <c r="C55" s="278"/>
      <c r="D55" s="278"/>
      <c r="E55" s="278"/>
      <c r="F55" s="261">
        <f t="shared" si="15"/>
        <v>0</v>
      </c>
      <c r="G55" s="261">
        <f t="shared" si="16"/>
        <v>0</v>
      </c>
      <c r="H55" s="261">
        <f>(M55*Титул!BC$18)+(O55*Титул!BD$18)+(Q55*Титул!BE$18)+(S55*Титул!BF$18)</f>
        <v>0</v>
      </c>
      <c r="I55" s="370"/>
      <c r="J55" s="263"/>
      <c r="K55" s="263"/>
      <c r="L55" s="261">
        <f t="shared" si="17"/>
        <v>0</v>
      </c>
      <c r="M55" s="262"/>
      <c r="N55" s="263"/>
      <c r="O55" s="263"/>
      <c r="P55" s="263"/>
      <c r="Q55" s="263"/>
      <c r="R55" s="263"/>
      <c r="S55" s="263"/>
      <c r="T55" s="263"/>
      <c r="U55" s="454"/>
      <c r="V55" s="186" t="str">
        <f>'Основні дані'!$B$1</f>
        <v>140133Моп.xls</v>
      </c>
      <c r="W55" s="383"/>
    </row>
    <row r="56" spans="1:23" s="154" customFormat="1" ht="27.75">
      <c r="A56" s="516"/>
      <c r="B56" s="532" t="s">
        <v>37</v>
      </c>
      <c r="C56" s="534"/>
      <c r="D56" s="535">
        <f>Титул!AI34</f>
        <v>11</v>
      </c>
      <c r="E56" s="536"/>
      <c r="F56" s="517">
        <f>N56+P56+R56+T56</f>
        <v>15</v>
      </c>
      <c r="G56" s="517">
        <f>F56*30</f>
        <v>450</v>
      </c>
      <c r="H56" s="517"/>
      <c r="I56" s="517"/>
      <c r="J56" s="517"/>
      <c r="K56" s="517"/>
      <c r="L56" s="517">
        <f>IF(H56=I56+J56+K56,G56-H56,"!ОШИБКА!")</f>
        <v>450</v>
      </c>
      <c r="M56" s="517"/>
      <c r="N56" s="517"/>
      <c r="O56" s="517"/>
      <c r="P56" s="517"/>
      <c r="Q56" s="517"/>
      <c r="R56" s="545">
        <v>15</v>
      </c>
      <c r="S56" s="517"/>
      <c r="T56" s="545"/>
      <c r="U56" s="518"/>
      <c r="V56" s="186" t="str">
        <f>'Основні дані'!$B$1</f>
        <v>140133Моп.xls</v>
      </c>
      <c r="W56" s="382"/>
    </row>
    <row r="57" spans="1:23" s="154" customFormat="1" ht="28.5" thickBot="1">
      <c r="A57" s="513"/>
      <c r="B57" s="533" t="s">
        <v>108</v>
      </c>
      <c r="C57" s="537"/>
      <c r="D57" s="550">
        <f>Титул!AX$35</f>
        <v>11</v>
      </c>
      <c r="E57" s="533"/>
      <c r="F57" s="544">
        <f>N57+P57+R57+T57</f>
        <v>15</v>
      </c>
      <c r="G57" s="544">
        <f>F57*30</f>
        <v>450</v>
      </c>
      <c r="H57" s="544"/>
      <c r="I57" s="514"/>
      <c r="J57" s="514"/>
      <c r="K57" s="514"/>
      <c r="L57" s="544">
        <f>IF(H57=I57+J57+K57,G57-H57,"!ОШИБКА!")</f>
        <v>450</v>
      </c>
      <c r="M57" s="514"/>
      <c r="N57" s="514"/>
      <c r="O57" s="514"/>
      <c r="P57" s="514"/>
      <c r="Q57" s="514"/>
      <c r="R57" s="514">
        <f>Титул!AS$33+Титул!AS$35</f>
        <v>15</v>
      </c>
      <c r="S57" s="514"/>
      <c r="T57" s="514"/>
      <c r="U57" s="515"/>
      <c r="V57" s="186" t="str">
        <f>'Основні дані'!$B$1</f>
        <v>140133Моп.xls</v>
      </c>
      <c r="W57" s="382"/>
    </row>
    <row r="58" spans="1:22" s="154" customFormat="1" ht="27" hidden="1">
      <c r="A58" s="470" t="s">
        <v>219</v>
      </c>
      <c r="B58" s="480" t="s">
        <v>218</v>
      </c>
      <c r="C58" s="482"/>
      <c r="D58" s="471"/>
      <c r="E58" s="471"/>
      <c r="F58" s="481" t="str">
        <f>IF(SUM(F59:F70)=F$32,F$32,"ОШИБКА")</f>
        <v>ОШИБКА</v>
      </c>
      <c r="G58" s="481" t="str">
        <f>IF(SUM(G59:G70)=G$32,G$32,"ОШИБКА")</f>
        <v>ОШИБКА</v>
      </c>
      <c r="H58" s="472">
        <f>SUM(H59:H70)</f>
        <v>0</v>
      </c>
      <c r="I58" s="473">
        <f>SUM(I59:I70)</f>
        <v>0</v>
      </c>
      <c r="J58" s="474">
        <f aca="true" t="shared" si="18" ref="J58:T58">SUM(J59:J70)</f>
        <v>0</v>
      </c>
      <c r="K58" s="474">
        <f t="shared" si="18"/>
        <v>0</v>
      </c>
      <c r="L58" s="472">
        <f t="shared" si="18"/>
        <v>900</v>
      </c>
      <c r="M58" s="475">
        <f t="shared" si="18"/>
        <v>0</v>
      </c>
      <c r="N58" s="476">
        <f t="shared" si="18"/>
        <v>0</v>
      </c>
      <c r="O58" s="476">
        <f t="shared" si="18"/>
        <v>0</v>
      </c>
      <c r="P58" s="476">
        <f t="shared" si="18"/>
        <v>0</v>
      </c>
      <c r="Q58" s="476">
        <f t="shared" si="18"/>
        <v>0</v>
      </c>
      <c r="R58" s="476">
        <f t="shared" si="18"/>
        <v>30</v>
      </c>
      <c r="S58" s="476">
        <f t="shared" si="18"/>
        <v>0</v>
      </c>
      <c r="T58" s="476">
        <f t="shared" si="18"/>
        <v>0</v>
      </c>
      <c r="U58" s="477"/>
      <c r="V58" s="186" t="str">
        <f>'Основні дані'!$B$1</f>
        <v>140133Моп.xls</v>
      </c>
    </row>
    <row r="59" spans="1:23" s="154" customFormat="1" ht="27.75" hidden="1">
      <c r="A59" s="307" t="s">
        <v>220</v>
      </c>
      <c r="B59" s="243"/>
      <c r="C59" s="278"/>
      <c r="D59" s="278"/>
      <c r="E59" s="278"/>
      <c r="F59" s="261">
        <f>N59+P59+R59+T59</f>
        <v>0</v>
      </c>
      <c r="G59" s="261">
        <f aca="true" t="shared" si="19" ref="G59:G68">F59*30</f>
        <v>0</v>
      </c>
      <c r="H59" s="261">
        <f>(M59*Титул!BC$18)+(O59*Титул!BD$18)+(Q59*Титул!BE$18)+(S59*Титул!BF$18)</f>
        <v>0</v>
      </c>
      <c r="I59" s="370"/>
      <c r="J59" s="263"/>
      <c r="K59" s="263"/>
      <c r="L59" s="261">
        <f>IF(H59=I59+J59+K59,G59-H59,"!ОШИБКА!")</f>
        <v>0</v>
      </c>
      <c r="M59" s="262"/>
      <c r="N59" s="263"/>
      <c r="O59" s="263"/>
      <c r="P59" s="263"/>
      <c r="Q59" s="263"/>
      <c r="R59" s="263"/>
      <c r="S59" s="263"/>
      <c r="T59" s="263"/>
      <c r="U59" s="454"/>
      <c r="V59" s="186" t="str">
        <f>'Основні дані'!$B$1</f>
        <v>140133Моп.xls</v>
      </c>
      <c r="W59" s="382"/>
    </row>
    <row r="60" spans="1:23" s="154" customFormat="1" ht="27.75" hidden="1">
      <c r="A60" s="307" t="s">
        <v>221</v>
      </c>
      <c r="B60" s="243"/>
      <c r="C60" s="278"/>
      <c r="D60" s="278"/>
      <c r="E60" s="278"/>
      <c r="F60" s="261">
        <f aca="true" t="shared" si="20" ref="F60:F68">N60+P60+R60+T60</f>
        <v>0</v>
      </c>
      <c r="G60" s="261">
        <f t="shared" si="19"/>
        <v>0</v>
      </c>
      <c r="H60" s="261">
        <f>(M60*Титул!BC$18)+(O60*Титул!BD$18)+(Q60*Титул!BE$18)+(S60*Титул!BF$18)</f>
        <v>0</v>
      </c>
      <c r="I60" s="370"/>
      <c r="J60" s="263"/>
      <c r="K60" s="263"/>
      <c r="L60" s="261">
        <f aca="true" t="shared" si="21" ref="L60:L68">IF(H60=I60+J60+K60,G60-H60,"!ОШИБКА!")</f>
        <v>0</v>
      </c>
      <c r="M60" s="262"/>
      <c r="N60" s="263"/>
      <c r="O60" s="263"/>
      <c r="P60" s="263"/>
      <c r="Q60" s="263"/>
      <c r="R60" s="263"/>
      <c r="S60" s="263"/>
      <c r="T60" s="263"/>
      <c r="U60" s="454"/>
      <c r="V60" s="186" t="str">
        <f>'Основні дані'!$B$1</f>
        <v>140133Моп.xls</v>
      </c>
      <c r="W60" s="382"/>
    </row>
    <row r="61" spans="1:23" s="154" customFormat="1" ht="27.75" hidden="1">
      <c r="A61" s="307" t="s">
        <v>222</v>
      </c>
      <c r="B61" s="243"/>
      <c r="C61" s="278"/>
      <c r="D61" s="278"/>
      <c r="E61" s="278"/>
      <c r="F61" s="261">
        <f t="shared" si="20"/>
        <v>0</v>
      </c>
      <c r="G61" s="261">
        <f t="shared" si="19"/>
        <v>0</v>
      </c>
      <c r="H61" s="261">
        <f>(M61*Титул!BC$18)+(O61*Титул!BD$18)+(Q61*Титул!BE$18)+(S61*Титул!BF$18)</f>
        <v>0</v>
      </c>
      <c r="I61" s="370"/>
      <c r="J61" s="263"/>
      <c r="K61" s="263"/>
      <c r="L61" s="261">
        <f t="shared" si="21"/>
        <v>0</v>
      </c>
      <c r="M61" s="262"/>
      <c r="N61" s="263"/>
      <c r="O61" s="263"/>
      <c r="P61" s="263"/>
      <c r="Q61" s="263"/>
      <c r="R61" s="263"/>
      <c r="S61" s="263"/>
      <c r="T61" s="263"/>
      <c r="U61" s="454"/>
      <c r="V61" s="186" t="str">
        <f>'Основні дані'!$B$1</f>
        <v>140133Моп.xls</v>
      </c>
      <c r="W61" s="382"/>
    </row>
    <row r="62" spans="1:23" s="154" customFormat="1" ht="27.75" hidden="1">
      <c r="A62" s="307" t="s">
        <v>223</v>
      </c>
      <c r="B62" s="243"/>
      <c r="C62" s="278"/>
      <c r="D62" s="278"/>
      <c r="E62" s="278"/>
      <c r="F62" s="261">
        <f t="shared" si="20"/>
        <v>0</v>
      </c>
      <c r="G62" s="261">
        <f t="shared" si="19"/>
        <v>0</v>
      </c>
      <c r="H62" s="261">
        <f>(M62*Титул!BC$18)+(O62*Титул!BD$18)+(Q62*Титул!BE$18)+(S62*Титул!BF$18)</f>
        <v>0</v>
      </c>
      <c r="I62" s="370"/>
      <c r="J62" s="263"/>
      <c r="K62" s="263"/>
      <c r="L62" s="261">
        <f t="shared" si="21"/>
        <v>0</v>
      </c>
      <c r="M62" s="262"/>
      <c r="N62" s="263"/>
      <c r="O62" s="263"/>
      <c r="P62" s="263"/>
      <c r="Q62" s="263"/>
      <c r="R62" s="263"/>
      <c r="S62" s="263"/>
      <c r="T62" s="263"/>
      <c r="U62" s="454"/>
      <c r="V62" s="186" t="str">
        <f>'Основні дані'!$B$1</f>
        <v>140133Моп.xls</v>
      </c>
      <c r="W62" s="383"/>
    </row>
    <row r="63" spans="1:23" s="154" customFormat="1" ht="27.75" hidden="1">
      <c r="A63" s="307" t="s">
        <v>224</v>
      </c>
      <c r="B63" s="243"/>
      <c r="C63" s="278"/>
      <c r="D63" s="278"/>
      <c r="E63" s="278"/>
      <c r="F63" s="261">
        <f t="shared" si="20"/>
        <v>0</v>
      </c>
      <c r="G63" s="261">
        <f t="shared" si="19"/>
        <v>0</v>
      </c>
      <c r="H63" s="261">
        <f>(M63*Титул!BC$18)+(O63*Титул!BD$18)+(Q63*Титул!BE$18)+(S63*Титул!BF$18)</f>
        <v>0</v>
      </c>
      <c r="I63" s="370"/>
      <c r="J63" s="263"/>
      <c r="K63" s="263"/>
      <c r="L63" s="261">
        <f t="shared" si="21"/>
        <v>0</v>
      </c>
      <c r="M63" s="262"/>
      <c r="N63" s="263"/>
      <c r="O63" s="263"/>
      <c r="P63" s="263"/>
      <c r="Q63" s="263"/>
      <c r="R63" s="263"/>
      <c r="S63" s="263"/>
      <c r="T63" s="263"/>
      <c r="U63" s="454"/>
      <c r="V63" s="186" t="str">
        <f>'Основні дані'!$B$1</f>
        <v>140133Моп.xls</v>
      </c>
      <c r="W63" s="383"/>
    </row>
    <row r="64" spans="1:23" s="154" customFormat="1" ht="27.75" hidden="1">
      <c r="A64" s="307" t="s">
        <v>225</v>
      </c>
      <c r="B64" s="243"/>
      <c r="C64" s="278"/>
      <c r="D64" s="278"/>
      <c r="E64" s="278"/>
      <c r="F64" s="261">
        <f t="shared" si="20"/>
        <v>0</v>
      </c>
      <c r="G64" s="261">
        <f t="shared" si="19"/>
        <v>0</v>
      </c>
      <c r="H64" s="261">
        <f>(M64*Титул!BC$18)+(O64*Титул!BD$18)+(Q64*Титул!BE$18)+(S64*Титул!BF$18)</f>
        <v>0</v>
      </c>
      <c r="I64" s="370"/>
      <c r="J64" s="263"/>
      <c r="K64" s="263"/>
      <c r="L64" s="261">
        <f t="shared" si="21"/>
        <v>0</v>
      </c>
      <c r="M64" s="262"/>
      <c r="N64" s="263"/>
      <c r="O64" s="263"/>
      <c r="P64" s="263"/>
      <c r="Q64" s="263"/>
      <c r="R64" s="263"/>
      <c r="S64" s="263"/>
      <c r="T64" s="263"/>
      <c r="U64" s="454"/>
      <c r="V64" s="186" t="str">
        <f>'Основні дані'!$B$1</f>
        <v>140133Моп.xls</v>
      </c>
      <c r="W64" s="383"/>
    </row>
    <row r="65" spans="1:23" s="154" customFormat="1" ht="27.75" hidden="1">
      <c r="A65" s="307" t="s">
        <v>226</v>
      </c>
      <c r="B65" s="243"/>
      <c r="C65" s="278"/>
      <c r="D65" s="278"/>
      <c r="E65" s="278"/>
      <c r="F65" s="261">
        <f t="shared" si="20"/>
        <v>0</v>
      </c>
      <c r="G65" s="261">
        <f t="shared" si="19"/>
        <v>0</v>
      </c>
      <c r="H65" s="261">
        <f>(M65*Титул!BC$18)+(O65*Титул!BD$18)+(Q65*Титул!BE$18)+(S65*Титул!BF$18)</f>
        <v>0</v>
      </c>
      <c r="I65" s="370"/>
      <c r="J65" s="263"/>
      <c r="K65" s="263"/>
      <c r="L65" s="261">
        <f t="shared" si="21"/>
        <v>0</v>
      </c>
      <c r="M65" s="262"/>
      <c r="N65" s="263"/>
      <c r="O65" s="263"/>
      <c r="P65" s="263"/>
      <c r="Q65" s="263"/>
      <c r="R65" s="263"/>
      <c r="S65" s="263"/>
      <c r="T65" s="263"/>
      <c r="U65" s="454"/>
      <c r="V65" s="186" t="str">
        <f>'Основні дані'!$B$1</f>
        <v>140133Моп.xls</v>
      </c>
      <c r="W65" s="383"/>
    </row>
    <row r="66" spans="1:23" s="154" customFormat="1" ht="27.75" hidden="1">
      <c r="A66" s="307" t="s">
        <v>227</v>
      </c>
      <c r="B66" s="243"/>
      <c r="C66" s="278"/>
      <c r="D66" s="278"/>
      <c r="E66" s="278"/>
      <c r="F66" s="261">
        <f t="shared" si="20"/>
        <v>0</v>
      </c>
      <c r="G66" s="261">
        <f t="shared" si="19"/>
        <v>0</v>
      </c>
      <c r="H66" s="261">
        <f>(M66*Титул!BC$18)+(O66*Титул!BD$18)+(Q66*Титул!BE$18)+(S66*Титул!BF$18)</f>
        <v>0</v>
      </c>
      <c r="I66" s="370"/>
      <c r="J66" s="263"/>
      <c r="K66" s="263"/>
      <c r="L66" s="261">
        <f t="shared" si="21"/>
        <v>0</v>
      </c>
      <c r="M66" s="262"/>
      <c r="N66" s="263"/>
      <c r="O66" s="263"/>
      <c r="P66" s="263"/>
      <c r="Q66" s="263"/>
      <c r="R66" s="263"/>
      <c r="S66" s="263"/>
      <c r="T66" s="263"/>
      <c r="U66" s="454"/>
      <c r="V66" s="186" t="str">
        <f>'Основні дані'!$B$1</f>
        <v>140133Моп.xls</v>
      </c>
      <c r="W66" s="383"/>
    </row>
    <row r="67" spans="1:23" s="154" customFormat="1" ht="27.75" hidden="1">
      <c r="A67" s="307" t="s">
        <v>228</v>
      </c>
      <c r="B67" s="243"/>
      <c r="C67" s="278"/>
      <c r="D67" s="278"/>
      <c r="E67" s="278"/>
      <c r="F67" s="261">
        <f t="shared" si="20"/>
        <v>0</v>
      </c>
      <c r="G67" s="261">
        <f t="shared" si="19"/>
        <v>0</v>
      </c>
      <c r="H67" s="261">
        <f>(M67*Титул!BC$18)+(O67*Титул!BD$18)+(Q67*Титул!BE$18)+(S67*Титул!BF$18)</f>
        <v>0</v>
      </c>
      <c r="I67" s="370"/>
      <c r="J67" s="263"/>
      <c r="K67" s="263"/>
      <c r="L67" s="261">
        <f t="shared" si="21"/>
        <v>0</v>
      </c>
      <c r="M67" s="262"/>
      <c r="N67" s="263"/>
      <c r="O67" s="263"/>
      <c r="P67" s="263"/>
      <c r="Q67" s="263"/>
      <c r="R67" s="263"/>
      <c r="S67" s="263"/>
      <c r="T67" s="263"/>
      <c r="U67" s="454"/>
      <c r="V67" s="186" t="str">
        <f>'Основні дані'!$B$1</f>
        <v>140133Моп.xls</v>
      </c>
      <c r="W67" s="383"/>
    </row>
    <row r="68" spans="1:23" s="154" customFormat="1" ht="27.75" hidden="1">
      <c r="A68" s="307" t="s">
        <v>229</v>
      </c>
      <c r="B68" s="243"/>
      <c r="C68" s="278"/>
      <c r="D68" s="278"/>
      <c r="E68" s="278"/>
      <c r="F68" s="261">
        <f t="shared" si="20"/>
        <v>0</v>
      </c>
      <c r="G68" s="261">
        <f t="shared" si="19"/>
        <v>0</v>
      </c>
      <c r="H68" s="261">
        <f>(M68*Титул!BC$18)+(O68*Титул!BD$18)+(Q68*Титул!BE$18)+(S68*Титул!BF$18)</f>
        <v>0</v>
      </c>
      <c r="I68" s="370"/>
      <c r="J68" s="263"/>
      <c r="K68" s="263"/>
      <c r="L68" s="261">
        <f t="shared" si="21"/>
        <v>0</v>
      </c>
      <c r="M68" s="262"/>
      <c r="N68" s="263"/>
      <c r="O68" s="263"/>
      <c r="P68" s="263"/>
      <c r="Q68" s="263"/>
      <c r="R68" s="263"/>
      <c r="S68" s="263"/>
      <c r="T68" s="263"/>
      <c r="U68" s="454"/>
      <c r="V68" s="186" t="str">
        <f>'Основні дані'!$B$1</f>
        <v>140133Моп.xls</v>
      </c>
      <c r="W68" s="383"/>
    </row>
    <row r="69" spans="1:23" s="154" customFormat="1" ht="27.75" hidden="1">
      <c r="A69" s="516"/>
      <c r="B69" s="532" t="s">
        <v>37</v>
      </c>
      <c r="C69" s="534"/>
      <c r="D69" s="535">
        <f>Титул!AI$34</f>
        <v>11</v>
      </c>
      <c r="E69" s="536"/>
      <c r="F69" s="517">
        <f>N69+P69+R69+T69</f>
        <v>15</v>
      </c>
      <c r="G69" s="517">
        <f>F69*30</f>
        <v>450</v>
      </c>
      <c r="H69" s="517"/>
      <c r="I69" s="517"/>
      <c r="J69" s="517"/>
      <c r="K69" s="517"/>
      <c r="L69" s="517">
        <f>IF(H69=I69+J69+K69,G69-H69,"!ОШИБКА!")</f>
        <v>450</v>
      </c>
      <c r="M69" s="517"/>
      <c r="N69" s="517"/>
      <c r="O69" s="517"/>
      <c r="P69" s="517"/>
      <c r="Q69" s="517"/>
      <c r="R69" s="545">
        <v>15</v>
      </c>
      <c r="S69" s="517"/>
      <c r="T69" s="545"/>
      <c r="U69" s="518"/>
      <c r="V69" s="186" t="str">
        <f>'Основні дані'!$B$1</f>
        <v>140133Моп.xls</v>
      </c>
      <c r="W69" s="382"/>
    </row>
    <row r="70" spans="1:23" s="154" customFormat="1" ht="27.75" hidden="1">
      <c r="A70" s="513"/>
      <c r="B70" s="533" t="s">
        <v>108</v>
      </c>
      <c r="C70" s="537"/>
      <c r="D70" s="550">
        <f>Титул!AX$35</f>
        <v>11</v>
      </c>
      <c r="E70" s="533"/>
      <c r="F70" s="544">
        <f>N70+P70+R70+T70</f>
        <v>15</v>
      </c>
      <c r="G70" s="544">
        <f>F70*30</f>
        <v>450</v>
      </c>
      <c r="H70" s="544"/>
      <c r="I70" s="514"/>
      <c r="J70" s="514"/>
      <c r="K70" s="514"/>
      <c r="L70" s="544">
        <f>IF(H70=I70+J70+K70,G70-H70,"!ОШИБКА!")</f>
        <v>450</v>
      </c>
      <c r="M70" s="514"/>
      <c r="N70" s="514"/>
      <c r="O70" s="514"/>
      <c r="P70" s="514"/>
      <c r="Q70" s="514"/>
      <c r="R70" s="514">
        <f>Титул!AS$33+Титул!AS$35</f>
        <v>15</v>
      </c>
      <c r="S70" s="514"/>
      <c r="T70" s="514"/>
      <c r="U70" s="515"/>
      <c r="V70" s="186" t="str">
        <f>'Основні дані'!$B$1</f>
        <v>140133Моп.xls</v>
      </c>
      <c r="W70" s="382"/>
    </row>
    <row r="71" spans="1:22" s="154" customFormat="1" ht="27" hidden="1">
      <c r="A71" s="470" t="s">
        <v>230</v>
      </c>
      <c r="B71" s="480" t="s">
        <v>231</v>
      </c>
      <c r="C71" s="482"/>
      <c r="D71" s="471"/>
      <c r="E71" s="471"/>
      <c r="F71" s="481" t="str">
        <f>IF(SUM(F72:F83)=F$32,F$32,"ОШИБКА")</f>
        <v>ОШИБКА</v>
      </c>
      <c r="G71" s="481" t="str">
        <f>IF(SUM(G72:G83)=G$32,G$32,"ОШИБКА")</f>
        <v>ОШИБКА</v>
      </c>
      <c r="H71" s="472">
        <f>SUM(H72:H83)</f>
        <v>0</v>
      </c>
      <c r="I71" s="473">
        <f>SUM(I72:I83)</f>
        <v>0</v>
      </c>
      <c r="J71" s="474">
        <f>SUM(J72:J83)</f>
        <v>0</v>
      </c>
      <c r="K71" s="474">
        <f aca="true" t="shared" si="22" ref="K71:T71">SUM(K72:K83)</f>
        <v>0</v>
      </c>
      <c r="L71" s="472">
        <f t="shared" si="22"/>
        <v>900</v>
      </c>
      <c r="M71" s="475">
        <f t="shared" si="22"/>
        <v>0</v>
      </c>
      <c r="N71" s="476">
        <f t="shared" si="22"/>
        <v>0</v>
      </c>
      <c r="O71" s="476">
        <f t="shared" si="22"/>
        <v>0</v>
      </c>
      <c r="P71" s="476">
        <f t="shared" si="22"/>
        <v>0</v>
      </c>
      <c r="Q71" s="476">
        <f t="shared" si="22"/>
        <v>0</v>
      </c>
      <c r="R71" s="476">
        <f t="shared" si="22"/>
        <v>30</v>
      </c>
      <c r="S71" s="476">
        <f t="shared" si="22"/>
        <v>0</v>
      </c>
      <c r="T71" s="476">
        <f t="shared" si="22"/>
        <v>0</v>
      </c>
      <c r="U71" s="477"/>
      <c r="V71" s="186" t="str">
        <f>'Основні дані'!$B$1</f>
        <v>140133Моп.xls</v>
      </c>
    </row>
    <row r="72" spans="1:23" s="154" customFormat="1" ht="27.75" hidden="1">
      <c r="A72" s="307" t="s">
        <v>232</v>
      </c>
      <c r="B72" s="243"/>
      <c r="C72" s="278"/>
      <c r="D72" s="278"/>
      <c r="E72" s="278"/>
      <c r="F72" s="261">
        <f>N72+P72+R72+T72</f>
        <v>0</v>
      </c>
      <c r="G72" s="261">
        <f aca="true" t="shared" si="23" ref="G72:G81">F72*30</f>
        <v>0</v>
      </c>
      <c r="H72" s="261">
        <f>(M72*Титул!BC$18)+(O72*Титул!BD$18)+(Q72*Титул!BE$18)+(S72*Титул!BF$18)</f>
        <v>0</v>
      </c>
      <c r="I72" s="370"/>
      <c r="J72" s="263"/>
      <c r="K72" s="263"/>
      <c r="L72" s="261">
        <f>IF(H72=I72+J72+K72,G72-H72,"!ОШИБКА!")</f>
        <v>0</v>
      </c>
      <c r="M72" s="262"/>
      <c r="N72" s="263"/>
      <c r="O72" s="263"/>
      <c r="P72" s="263"/>
      <c r="Q72" s="263"/>
      <c r="R72" s="263"/>
      <c r="S72" s="263"/>
      <c r="T72" s="263"/>
      <c r="U72" s="454"/>
      <c r="V72" s="186" t="str">
        <f>'Основні дані'!$B$1</f>
        <v>140133Моп.xls</v>
      </c>
      <c r="W72" s="382"/>
    </row>
    <row r="73" spans="1:23" s="154" customFormat="1" ht="27.75" hidden="1">
      <c r="A73" s="307" t="s">
        <v>233</v>
      </c>
      <c r="B73" s="243"/>
      <c r="C73" s="278"/>
      <c r="D73" s="278"/>
      <c r="E73" s="278"/>
      <c r="F73" s="261">
        <f aca="true" t="shared" si="24" ref="F73:F81">N73+P73+R73+T73</f>
        <v>0</v>
      </c>
      <c r="G73" s="261">
        <f t="shared" si="23"/>
        <v>0</v>
      </c>
      <c r="H73" s="261">
        <f>(M73*Титул!BC$18)+(O73*Титул!BD$18)+(Q73*Титул!BE$18)+(S73*Титул!BF$18)</f>
        <v>0</v>
      </c>
      <c r="I73" s="370"/>
      <c r="J73" s="263"/>
      <c r="K73" s="263"/>
      <c r="L73" s="261">
        <f aca="true" t="shared" si="25" ref="L73:L81">IF(H73=I73+J73+K73,G73-H73,"!ОШИБКА!")</f>
        <v>0</v>
      </c>
      <c r="M73" s="262"/>
      <c r="N73" s="263"/>
      <c r="O73" s="263"/>
      <c r="P73" s="263"/>
      <c r="Q73" s="263"/>
      <c r="R73" s="263"/>
      <c r="S73" s="263"/>
      <c r="T73" s="263"/>
      <c r="U73" s="454"/>
      <c r="V73" s="186" t="str">
        <f>'Основні дані'!$B$1</f>
        <v>140133Моп.xls</v>
      </c>
      <c r="W73" s="382"/>
    </row>
    <row r="74" spans="1:23" s="154" customFormat="1" ht="27.75" hidden="1">
      <c r="A74" s="307" t="s">
        <v>234</v>
      </c>
      <c r="B74" s="243"/>
      <c r="C74" s="278"/>
      <c r="D74" s="278"/>
      <c r="E74" s="278"/>
      <c r="F74" s="261">
        <f t="shared" si="24"/>
        <v>0</v>
      </c>
      <c r="G74" s="261">
        <f t="shared" si="23"/>
        <v>0</v>
      </c>
      <c r="H74" s="261">
        <f>(M74*Титул!BC$18)+(O74*Титул!BD$18)+(Q74*Титул!BE$18)+(S74*Титул!BF$18)</f>
        <v>0</v>
      </c>
      <c r="I74" s="370"/>
      <c r="J74" s="263"/>
      <c r="K74" s="263"/>
      <c r="L74" s="261">
        <f t="shared" si="25"/>
        <v>0</v>
      </c>
      <c r="M74" s="262"/>
      <c r="N74" s="263"/>
      <c r="O74" s="263"/>
      <c r="P74" s="263"/>
      <c r="Q74" s="263"/>
      <c r="R74" s="263"/>
      <c r="S74" s="263"/>
      <c r="T74" s="263"/>
      <c r="U74" s="454"/>
      <c r="V74" s="186" t="str">
        <f>'Основні дані'!$B$1</f>
        <v>140133Моп.xls</v>
      </c>
      <c r="W74" s="382"/>
    </row>
    <row r="75" spans="1:23" s="154" customFormat="1" ht="27.75" hidden="1">
      <c r="A75" s="307" t="s">
        <v>235</v>
      </c>
      <c r="B75" s="243"/>
      <c r="C75" s="278"/>
      <c r="D75" s="278"/>
      <c r="E75" s="278"/>
      <c r="F75" s="261">
        <f t="shared" si="24"/>
        <v>0</v>
      </c>
      <c r="G75" s="261">
        <f t="shared" si="23"/>
        <v>0</v>
      </c>
      <c r="H75" s="261">
        <f>(M75*Титул!BC$18)+(O75*Титул!BD$18)+(Q75*Титул!BE$18)+(S75*Титул!BF$18)</f>
        <v>0</v>
      </c>
      <c r="I75" s="370"/>
      <c r="J75" s="263"/>
      <c r="K75" s="263"/>
      <c r="L75" s="261">
        <f t="shared" si="25"/>
        <v>0</v>
      </c>
      <c r="M75" s="262"/>
      <c r="N75" s="263"/>
      <c r="O75" s="263"/>
      <c r="P75" s="263"/>
      <c r="Q75" s="263"/>
      <c r="R75" s="263"/>
      <c r="S75" s="263"/>
      <c r="T75" s="263"/>
      <c r="U75" s="454"/>
      <c r="V75" s="186" t="str">
        <f>'Основні дані'!$B$1</f>
        <v>140133Моп.xls</v>
      </c>
      <c r="W75" s="383"/>
    </row>
    <row r="76" spans="1:23" s="154" customFormat="1" ht="27.75" hidden="1">
      <c r="A76" s="307" t="s">
        <v>236</v>
      </c>
      <c r="B76" s="243"/>
      <c r="C76" s="278"/>
      <c r="D76" s="278"/>
      <c r="E76" s="278"/>
      <c r="F76" s="261">
        <f t="shared" si="24"/>
        <v>0</v>
      </c>
      <c r="G76" s="261">
        <f t="shared" si="23"/>
        <v>0</v>
      </c>
      <c r="H76" s="261">
        <f>(M76*Титул!BC$18)+(O76*Титул!BD$18)+(Q76*Титул!BE$18)+(S76*Титул!BF$18)</f>
        <v>0</v>
      </c>
      <c r="I76" s="370"/>
      <c r="J76" s="263"/>
      <c r="K76" s="263"/>
      <c r="L76" s="261">
        <f t="shared" si="25"/>
        <v>0</v>
      </c>
      <c r="M76" s="262"/>
      <c r="N76" s="263"/>
      <c r="O76" s="263"/>
      <c r="P76" s="263"/>
      <c r="Q76" s="263"/>
      <c r="R76" s="263"/>
      <c r="S76" s="263"/>
      <c r="T76" s="263"/>
      <c r="U76" s="454"/>
      <c r="V76" s="186" t="str">
        <f>'Основні дані'!$B$1</f>
        <v>140133Моп.xls</v>
      </c>
      <c r="W76" s="383"/>
    </row>
    <row r="77" spans="1:23" s="154" customFormat="1" ht="27.75" hidden="1">
      <c r="A77" s="307" t="s">
        <v>237</v>
      </c>
      <c r="B77" s="243"/>
      <c r="C77" s="278"/>
      <c r="D77" s="278"/>
      <c r="E77" s="278"/>
      <c r="F77" s="261">
        <f t="shared" si="24"/>
        <v>0</v>
      </c>
      <c r="G77" s="261">
        <f t="shared" si="23"/>
        <v>0</v>
      </c>
      <c r="H77" s="261">
        <f>(M77*Титул!BC$18)+(O77*Титул!BD$18)+(Q77*Титул!BE$18)+(S77*Титул!BF$18)</f>
        <v>0</v>
      </c>
      <c r="I77" s="370"/>
      <c r="J77" s="263"/>
      <c r="K77" s="263"/>
      <c r="L77" s="261">
        <f t="shared" si="25"/>
        <v>0</v>
      </c>
      <c r="M77" s="262"/>
      <c r="N77" s="263"/>
      <c r="O77" s="263"/>
      <c r="P77" s="263"/>
      <c r="Q77" s="263"/>
      <c r="R77" s="263"/>
      <c r="S77" s="263"/>
      <c r="T77" s="263"/>
      <c r="U77" s="454"/>
      <c r="V77" s="186" t="str">
        <f>'Основні дані'!$B$1</f>
        <v>140133Моп.xls</v>
      </c>
      <c r="W77" s="383"/>
    </row>
    <row r="78" spans="1:23" s="154" customFormat="1" ht="27.75" hidden="1">
      <c r="A78" s="307" t="s">
        <v>238</v>
      </c>
      <c r="B78" s="243"/>
      <c r="C78" s="278"/>
      <c r="D78" s="278"/>
      <c r="E78" s="278"/>
      <c r="F78" s="261">
        <f t="shared" si="24"/>
        <v>0</v>
      </c>
      <c r="G78" s="261">
        <f t="shared" si="23"/>
        <v>0</v>
      </c>
      <c r="H78" s="261">
        <f>(M78*Титул!BC$18)+(O78*Титул!BD$18)+(Q78*Титул!BE$18)+(S78*Титул!BF$18)</f>
        <v>0</v>
      </c>
      <c r="I78" s="370"/>
      <c r="J78" s="263"/>
      <c r="K78" s="263"/>
      <c r="L78" s="261">
        <f t="shared" si="25"/>
        <v>0</v>
      </c>
      <c r="M78" s="262"/>
      <c r="N78" s="263"/>
      <c r="O78" s="263"/>
      <c r="P78" s="263"/>
      <c r="Q78" s="263"/>
      <c r="R78" s="263"/>
      <c r="S78" s="263"/>
      <c r="T78" s="263"/>
      <c r="U78" s="454"/>
      <c r="V78" s="186" t="str">
        <f>'Основні дані'!$B$1</f>
        <v>140133Моп.xls</v>
      </c>
      <c r="W78" s="383"/>
    </row>
    <row r="79" spans="1:23" s="154" customFormat="1" ht="27.75" hidden="1">
      <c r="A79" s="307" t="s">
        <v>239</v>
      </c>
      <c r="B79" s="243"/>
      <c r="C79" s="278"/>
      <c r="D79" s="278"/>
      <c r="E79" s="278"/>
      <c r="F79" s="261">
        <f t="shared" si="24"/>
        <v>0</v>
      </c>
      <c r="G79" s="261">
        <f t="shared" si="23"/>
        <v>0</v>
      </c>
      <c r="H79" s="261">
        <f>(M79*Титул!BC$18)+(O79*Титул!BD$18)+(Q79*Титул!BE$18)+(S79*Титул!BF$18)</f>
        <v>0</v>
      </c>
      <c r="I79" s="370"/>
      <c r="J79" s="263"/>
      <c r="K79" s="263"/>
      <c r="L79" s="261">
        <f t="shared" si="25"/>
        <v>0</v>
      </c>
      <c r="M79" s="262"/>
      <c r="N79" s="263"/>
      <c r="O79" s="263"/>
      <c r="P79" s="263"/>
      <c r="Q79" s="263"/>
      <c r="R79" s="263"/>
      <c r="S79" s="263"/>
      <c r="T79" s="263"/>
      <c r="U79" s="454"/>
      <c r="V79" s="186" t="str">
        <f>'Основні дані'!$B$1</f>
        <v>140133Моп.xls</v>
      </c>
      <c r="W79" s="383"/>
    </row>
    <row r="80" spans="1:23" s="154" customFormat="1" ht="27.75" hidden="1">
      <c r="A80" s="307" t="s">
        <v>240</v>
      </c>
      <c r="B80" s="243"/>
      <c r="C80" s="278"/>
      <c r="D80" s="278"/>
      <c r="E80" s="278"/>
      <c r="F80" s="261">
        <f t="shared" si="24"/>
        <v>0</v>
      </c>
      <c r="G80" s="261">
        <f t="shared" si="23"/>
        <v>0</v>
      </c>
      <c r="H80" s="261">
        <f>(M80*Титул!BC$18)+(O80*Титул!BD$18)+(Q80*Титул!BE$18)+(S80*Титул!BF$18)</f>
        <v>0</v>
      </c>
      <c r="I80" s="370"/>
      <c r="J80" s="263"/>
      <c r="K80" s="263"/>
      <c r="L80" s="261">
        <f t="shared" si="25"/>
        <v>0</v>
      </c>
      <c r="M80" s="262"/>
      <c r="N80" s="263"/>
      <c r="O80" s="263"/>
      <c r="P80" s="263"/>
      <c r="Q80" s="263"/>
      <c r="R80" s="263"/>
      <c r="S80" s="263"/>
      <c r="T80" s="263"/>
      <c r="U80" s="454"/>
      <c r="V80" s="186" t="str">
        <f>'Основні дані'!$B$1</f>
        <v>140133Моп.xls</v>
      </c>
      <c r="W80" s="383"/>
    </row>
    <row r="81" spans="1:23" s="154" customFormat="1" ht="27.75" hidden="1">
      <c r="A81" s="307" t="s">
        <v>241</v>
      </c>
      <c r="B81" s="243"/>
      <c r="C81" s="278"/>
      <c r="D81" s="278"/>
      <c r="E81" s="278"/>
      <c r="F81" s="261">
        <f t="shared" si="24"/>
        <v>0</v>
      </c>
      <c r="G81" s="261">
        <f t="shared" si="23"/>
        <v>0</v>
      </c>
      <c r="H81" s="261">
        <f>(M81*Титул!BC$18)+(O81*Титул!BD$18)+(Q81*Титул!BE$18)+(S81*Титул!BF$18)</f>
        <v>0</v>
      </c>
      <c r="I81" s="370"/>
      <c r="J81" s="263"/>
      <c r="K81" s="263"/>
      <c r="L81" s="261">
        <f t="shared" si="25"/>
        <v>0</v>
      </c>
      <c r="M81" s="262"/>
      <c r="N81" s="263"/>
      <c r="O81" s="263"/>
      <c r="P81" s="263"/>
      <c r="Q81" s="263"/>
      <c r="R81" s="263"/>
      <c r="S81" s="263"/>
      <c r="T81" s="263"/>
      <c r="U81" s="454"/>
      <c r="V81" s="186" t="str">
        <f>'Основні дані'!$B$1</f>
        <v>140133Моп.xls</v>
      </c>
      <c r="W81" s="383"/>
    </row>
    <row r="82" spans="1:23" s="154" customFormat="1" ht="27.75" hidden="1">
      <c r="A82" s="516"/>
      <c r="B82" s="532" t="s">
        <v>37</v>
      </c>
      <c r="C82" s="534"/>
      <c r="D82" s="535">
        <f>Титул!AI$34</f>
        <v>11</v>
      </c>
      <c r="E82" s="536"/>
      <c r="F82" s="517">
        <f>N82+P82+R82+T82</f>
        <v>15</v>
      </c>
      <c r="G82" s="517">
        <f>F82*30</f>
        <v>450</v>
      </c>
      <c r="H82" s="517"/>
      <c r="I82" s="517"/>
      <c r="J82" s="517"/>
      <c r="K82" s="517"/>
      <c r="L82" s="517">
        <f>IF(H82=I82+J82+K82,G82-H82,"!ОШИБКА!")</f>
        <v>450</v>
      </c>
      <c r="M82" s="517"/>
      <c r="N82" s="517"/>
      <c r="O82" s="517"/>
      <c r="P82" s="517"/>
      <c r="Q82" s="517"/>
      <c r="R82" s="545">
        <v>15</v>
      </c>
      <c r="S82" s="517"/>
      <c r="T82" s="545"/>
      <c r="U82" s="518"/>
      <c r="V82" s="186" t="str">
        <f>'Основні дані'!$B$1</f>
        <v>140133Моп.xls</v>
      </c>
      <c r="W82" s="382"/>
    </row>
    <row r="83" spans="1:23" s="154" customFormat="1" ht="27.75" hidden="1">
      <c r="A83" s="513"/>
      <c r="B83" s="533" t="s">
        <v>108</v>
      </c>
      <c r="C83" s="537"/>
      <c r="D83" s="550">
        <f>Титул!AX$35</f>
        <v>11</v>
      </c>
      <c r="E83" s="533"/>
      <c r="F83" s="544">
        <f>N83+P83+R83+T83</f>
        <v>15</v>
      </c>
      <c r="G83" s="544">
        <f>F83*30</f>
        <v>450</v>
      </c>
      <c r="H83" s="544"/>
      <c r="I83" s="514"/>
      <c r="J83" s="514"/>
      <c r="K83" s="514"/>
      <c r="L83" s="544">
        <f>IF(H83=I83+J83+K83,G83-H83,"!ОШИБКА!")</f>
        <v>450</v>
      </c>
      <c r="M83" s="514"/>
      <c r="N83" s="514"/>
      <c r="O83" s="514"/>
      <c r="P83" s="514"/>
      <c r="Q83" s="514"/>
      <c r="R83" s="514">
        <f>Титул!AS$33+Титул!AS$35</f>
        <v>15</v>
      </c>
      <c r="S83" s="514"/>
      <c r="T83" s="514"/>
      <c r="U83" s="515"/>
      <c r="V83" s="186" t="str">
        <f>'Основні дані'!$B$1</f>
        <v>140133Моп.xls</v>
      </c>
      <c r="W83" s="382"/>
    </row>
    <row r="84" spans="1:22" s="154" customFormat="1" ht="27" hidden="1">
      <c r="A84" s="470" t="s">
        <v>242</v>
      </c>
      <c r="B84" s="480" t="s">
        <v>253</v>
      </c>
      <c r="C84" s="482"/>
      <c r="D84" s="471"/>
      <c r="E84" s="471"/>
      <c r="F84" s="481" t="str">
        <f>IF(SUM(F85:F96)=F$32,F$32,"ОШИБКА")</f>
        <v>ОШИБКА</v>
      </c>
      <c r="G84" s="481" t="str">
        <f>IF(SUM(G85:G96)=G$32,G$32,"ОШИБКА")</f>
        <v>ОШИБКА</v>
      </c>
      <c r="H84" s="472">
        <f>SUM(H85:H96)</f>
        <v>0</v>
      </c>
      <c r="I84" s="473">
        <f aca="true" t="shared" si="26" ref="I84:T84">SUM(I85:I96)</f>
        <v>0</v>
      </c>
      <c r="J84" s="474">
        <f t="shared" si="26"/>
        <v>0</v>
      </c>
      <c r="K84" s="474">
        <f t="shared" si="26"/>
        <v>0</v>
      </c>
      <c r="L84" s="472">
        <f t="shared" si="26"/>
        <v>900</v>
      </c>
      <c r="M84" s="475">
        <f t="shared" si="26"/>
        <v>0</v>
      </c>
      <c r="N84" s="476">
        <f t="shared" si="26"/>
        <v>0</v>
      </c>
      <c r="O84" s="476">
        <f t="shared" si="26"/>
        <v>0</v>
      </c>
      <c r="P84" s="476">
        <f t="shared" si="26"/>
        <v>0</v>
      </c>
      <c r="Q84" s="476">
        <f t="shared" si="26"/>
        <v>0</v>
      </c>
      <c r="R84" s="476">
        <f t="shared" si="26"/>
        <v>30</v>
      </c>
      <c r="S84" s="476">
        <f t="shared" si="26"/>
        <v>0</v>
      </c>
      <c r="T84" s="476">
        <f t="shared" si="26"/>
        <v>0</v>
      </c>
      <c r="U84" s="477"/>
      <c r="V84" s="186" t="str">
        <f>'Основні дані'!$B$1</f>
        <v>140133Моп.xls</v>
      </c>
    </row>
    <row r="85" spans="1:23" s="154" customFormat="1" ht="27.75" hidden="1">
      <c r="A85" s="307" t="s">
        <v>243</v>
      </c>
      <c r="B85" s="243"/>
      <c r="C85" s="278"/>
      <c r="D85" s="278"/>
      <c r="E85" s="278"/>
      <c r="F85" s="261">
        <f>N85+P85+R85+T85</f>
        <v>0</v>
      </c>
      <c r="G85" s="261">
        <f aca="true" t="shared" si="27" ref="G85:G94">F85*30</f>
        <v>0</v>
      </c>
      <c r="H85" s="261">
        <f>(M85*Титул!BC$18)+(O85*Титул!BD$18)+(Q85*Титул!BE$18)+(S85*Титул!BF$18)</f>
        <v>0</v>
      </c>
      <c r="I85" s="370"/>
      <c r="J85" s="263"/>
      <c r="K85" s="263"/>
      <c r="L85" s="261">
        <f>IF(H85=I85+J85+K85,G85-H85,"!ОШИБКА!")</f>
        <v>0</v>
      </c>
      <c r="M85" s="262"/>
      <c r="N85" s="263"/>
      <c r="O85" s="263"/>
      <c r="P85" s="263"/>
      <c r="Q85" s="263"/>
      <c r="R85" s="263"/>
      <c r="S85" s="263"/>
      <c r="T85" s="263"/>
      <c r="U85" s="454"/>
      <c r="V85" s="186" t="str">
        <f>'Основні дані'!$B$1</f>
        <v>140133Моп.xls</v>
      </c>
      <c r="W85" s="382"/>
    </row>
    <row r="86" spans="1:23" s="154" customFormat="1" ht="27.75" hidden="1">
      <c r="A86" s="307" t="s">
        <v>244</v>
      </c>
      <c r="B86" s="243"/>
      <c r="C86" s="278"/>
      <c r="D86" s="278"/>
      <c r="E86" s="278"/>
      <c r="F86" s="261">
        <f aca="true" t="shared" si="28" ref="F86:F94">N86+P86+R86+T86</f>
        <v>0</v>
      </c>
      <c r="G86" s="261">
        <f t="shared" si="27"/>
        <v>0</v>
      </c>
      <c r="H86" s="261">
        <f>(M86*Титул!BC$18)+(O86*Титул!BD$18)+(Q86*Титул!BE$18)+(S86*Титул!BF$18)</f>
        <v>0</v>
      </c>
      <c r="I86" s="370"/>
      <c r="J86" s="263"/>
      <c r="K86" s="263"/>
      <c r="L86" s="261">
        <f aca="true" t="shared" si="29" ref="L86:L94">IF(H86=I86+J86+K86,G86-H86,"!ОШИБКА!")</f>
        <v>0</v>
      </c>
      <c r="M86" s="262"/>
      <c r="N86" s="263"/>
      <c r="O86" s="263"/>
      <c r="P86" s="263"/>
      <c r="Q86" s="263"/>
      <c r="R86" s="263"/>
      <c r="S86" s="263"/>
      <c r="T86" s="263"/>
      <c r="U86" s="454"/>
      <c r="V86" s="186" t="str">
        <f>'Основні дані'!$B$1</f>
        <v>140133Моп.xls</v>
      </c>
      <c r="W86" s="382"/>
    </row>
    <row r="87" spans="1:23" s="154" customFormat="1" ht="27.75" hidden="1">
      <c r="A87" s="307" t="s">
        <v>245</v>
      </c>
      <c r="B87" s="243"/>
      <c r="C87" s="278"/>
      <c r="D87" s="278"/>
      <c r="E87" s="278"/>
      <c r="F87" s="261">
        <f t="shared" si="28"/>
        <v>0</v>
      </c>
      <c r="G87" s="261">
        <f t="shared" si="27"/>
        <v>0</v>
      </c>
      <c r="H87" s="261">
        <f>(M87*Титул!BC$18)+(O87*Титул!BD$18)+(Q87*Титул!BE$18)+(S87*Титул!BF$18)</f>
        <v>0</v>
      </c>
      <c r="I87" s="370"/>
      <c r="J87" s="263"/>
      <c r="K87" s="263"/>
      <c r="L87" s="261">
        <f t="shared" si="29"/>
        <v>0</v>
      </c>
      <c r="M87" s="262"/>
      <c r="N87" s="263"/>
      <c r="O87" s="263"/>
      <c r="P87" s="263"/>
      <c r="Q87" s="263"/>
      <c r="R87" s="263"/>
      <c r="S87" s="263"/>
      <c r="T87" s="263"/>
      <c r="U87" s="454"/>
      <c r="V87" s="186" t="str">
        <f>'Основні дані'!$B$1</f>
        <v>140133Моп.xls</v>
      </c>
      <c r="W87" s="382"/>
    </row>
    <row r="88" spans="1:23" s="154" customFormat="1" ht="27.75" hidden="1">
      <c r="A88" s="307" t="s">
        <v>246</v>
      </c>
      <c r="B88" s="243"/>
      <c r="C88" s="278"/>
      <c r="D88" s="278"/>
      <c r="E88" s="278"/>
      <c r="F88" s="261">
        <f t="shared" si="28"/>
        <v>0</v>
      </c>
      <c r="G88" s="261">
        <f t="shared" si="27"/>
        <v>0</v>
      </c>
      <c r="H88" s="261">
        <f>(M88*Титул!BC$18)+(O88*Титул!BD$18)+(Q88*Титул!BE$18)+(S88*Титул!BF$18)</f>
        <v>0</v>
      </c>
      <c r="I88" s="370"/>
      <c r="J88" s="263"/>
      <c r="K88" s="263"/>
      <c r="L88" s="261">
        <f t="shared" si="29"/>
        <v>0</v>
      </c>
      <c r="M88" s="262"/>
      <c r="N88" s="263"/>
      <c r="O88" s="263"/>
      <c r="P88" s="263"/>
      <c r="Q88" s="263"/>
      <c r="R88" s="263"/>
      <c r="S88" s="263"/>
      <c r="T88" s="263"/>
      <c r="U88" s="454"/>
      <c r="V88" s="186" t="str">
        <f>'Основні дані'!$B$1</f>
        <v>140133Моп.xls</v>
      </c>
      <c r="W88" s="383"/>
    </row>
    <row r="89" spans="1:23" s="154" customFormat="1" ht="27.75" hidden="1">
      <c r="A89" s="307" t="s">
        <v>247</v>
      </c>
      <c r="B89" s="243"/>
      <c r="C89" s="278"/>
      <c r="D89" s="278"/>
      <c r="E89" s="278"/>
      <c r="F89" s="261">
        <f t="shared" si="28"/>
        <v>0</v>
      </c>
      <c r="G89" s="261">
        <f t="shared" si="27"/>
        <v>0</v>
      </c>
      <c r="H89" s="261">
        <f>(M89*Титул!BC$18)+(O89*Титул!BD$18)+(Q89*Титул!BE$18)+(S89*Титул!BF$18)</f>
        <v>0</v>
      </c>
      <c r="I89" s="370"/>
      <c r="J89" s="263"/>
      <c r="K89" s="263"/>
      <c r="L89" s="261">
        <f t="shared" si="29"/>
        <v>0</v>
      </c>
      <c r="M89" s="262"/>
      <c r="N89" s="263"/>
      <c r="O89" s="263"/>
      <c r="P89" s="263"/>
      <c r="Q89" s="263"/>
      <c r="R89" s="263"/>
      <c r="S89" s="263"/>
      <c r="T89" s="263"/>
      <c r="U89" s="454"/>
      <c r="V89" s="186" t="str">
        <f>'Основні дані'!$B$1</f>
        <v>140133Моп.xls</v>
      </c>
      <c r="W89" s="383"/>
    </row>
    <row r="90" spans="1:23" s="154" customFormat="1" ht="27.75" hidden="1">
      <c r="A90" s="307" t="s">
        <v>248</v>
      </c>
      <c r="B90" s="243"/>
      <c r="C90" s="278"/>
      <c r="D90" s="278"/>
      <c r="E90" s="278"/>
      <c r="F90" s="261">
        <f t="shared" si="28"/>
        <v>0</v>
      </c>
      <c r="G90" s="261">
        <f t="shared" si="27"/>
        <v>0</v>
      </c>
      <c r="H90" s="261">
        <f>(M90*Титул!BC$18)+(O90*Титул!BD$18)+(Q90*Титул!BE$18)+(S90*Титул!BF$18)</f>
        <v>0</v>
      </c>
      <c r="I90" s="370"/>
      <c r="J90" s="263"/>
      <c r="K90" s="263"/>
      <c r="L90" s="261">
        <f t="shared" si="29"/>
        <v>0</v>
      </c>
      <c r="M90" s="262"/>
      <c r="N90" s="263"/>
      <c r="O90" s="263"/>
      <c r="P90" s="263"/>
      <c r="Q90" s="263"/>
      <c r="R90" s="263"/>
      <c r="S90" s="263"/>
      <c r="T90" s="263"/>
      <c r="U90" s="454"/>
      <c r="V90" s="186" t="str">
        <f>'Основні дані'!$B$1</f>
        <v>140133Моп.xls</v>
      </c>
      <c r="W90" s="383"/>
    </row>
    <row r="91" spans="1:23" s="154" customFormat="1" ht="27.75" hidden="1">
      <c r="A91" s="307" t="s">
        <v>249</v>
      </c>
      <c r="B91" s="243"/>
      <c r="C91" s="278"/>
      <c r="D91" s="278"/>
      <c r="E91" s="278"/>
      <c r="F91" s="261">
        <f t="shared" si="28"/>
        <v>0</v>
      </c>
      <c r="G91" s="261">
        <f t="shared" si="27"/>
        <v>0</v>
      </c>
      <c r="H91" s="261">
        <f>(M91*Титул!BC$18)+(O91*Титул!BD$18)+(Q91*Титул!BE$18)+(S91*Титул!BF$18)</f>
        <v>0</v>
      </c>
      <c r="I91" s="370"/>
      <c r="J91" s="263"/>
      <c r="K91" s="263"/>
      <c r="L91" s="261">
        <f t="shared" si="29"/>
        <v>0</v>
      </c>
      <c r="M91" s="262"/>
      <c r="N91" s="263"/>
      <c r="O91" s="263"/>
      <c r="P91" s="263"/>
      <c r="Q91" s="263"/>
      <c r="R91" s="263"/>
      <c r="S91" s="263"/>
      <c r="T91" s="263"/>
      <c r="U91" s="454"/>
      <c r="V91" s="186" t="str">
        <f>'Основні дані'!$B$1</f>
        <v>140133Моп.xls</v>
      </c>
      <c r="W91" s="383"/>
    </row>
    <row r="92" spans="1:23" s="154" customFormat="1" ht="27.75" hidden="1">
      <c r="A92" s="307" t="s">
        <v>250</v>
      </c>
      <c r="B92" s="243"/>
      <c r="C92" s="278"/>
      <c r="D92" s="278"/>
      <c r="E92" s="278"/>
      <c r="F92" s="261">
        <f t="shared" si="28"/>
        <v>0</v>
      </c>
      <c r="G92" s="261">
        <f t="shared" si="27"/>
        <v>0</v>
      </c>
      <c r="H92" s="261">
        <f>(M92*Титул!BC$18)+(O92*Титул!BD$18)+(Q92*Титул!BE$18)+(S92*Титул!BF$18)</f>
        <v>0</v>
      </c>
      <c r="I92" s="370"/>
      <c r="J92" s="263"/>
      <c r="K92" s="263"/>
      <c r="L92" s="261">
        <f t="shared" si="29"/>
        <v>0</v>
      </c>
      <c r="M92" s="262"/>
      <c r="N92" s="263"/>
      <c r="O92" s="263"/>
      <c r="P92" s="263"/>
      <c r="Q92" s="263"/>
      <c r="R92" s="263"/>
      <c r="S92" s="263"/>
      <c r="T92" s="263"/>
      <c r="U92" s="454"/>
      <c r="V92" s="186" t="str">
        <f>'Основні дані'!$B$1</f>
        <v>140133Моп.xls</v>
      </c>
      <c r="W92" s="383"/>
    </row>
    <row r="93" spans="1:23" s="154" customFormat="1" ht="27.75" hidden="1">
      <c r="A93" s="307" t="s">
        <v>251</v>
      </c>
      <c r="B93" s="243"/>
      <c r="C93" s="278"/>
      <c r="D93" s="278"/>
      <c r="E93" s="278"/>
      <c r="F93" s="261">
        <f t="shared" si="28"/>
        <v>0</v>
      </c>
      <c r="G93" s="261">
        <f t="shared" si="27"/>
        <v>0</v>
      </c>
      <c r="H93" s="261">
        <f>(M93*Титул!BC$18)+(O93*Титул!BD$18)+(Q93*Титул!BE$18)+(S93*Титул!BF$18)</f>
        <v>0</v>
      </c>
      <c r="I93" s="370"/>
      <c r="J93" s="263"/>
      <c r="K93" s="263"/>
      <c r="L93" s="261">
        <f t="shared" si="29"/>
        <v>0</v>
      </c>
      <c r="M93" s="262"/>
      <c r="N93" s="263"/>
      <c r="O93" s="263"/>
      <c r="P93" s="263"/>
      <c r="Q93" s="263"/>
      <c r="R93" s="263"/>
      <c r="S93" s="263"/>
      <c r="T93" s="263"/>
      <c r="U93" s="454"/>
      <c r="V93" s="186" t="str">
        <f>'Основні дані'!$B$1</f>
        <v>140133Моп.xls</v>
      </c>
      <c r="W93" s="383"/>
    </row>
    <row r="94" spans="1:23" s="154" customFormat="1" ht="27.75" hidden="1">
      <c r="A94" s="307" t="s">
        <v>252</v>
      </c>
      <c r="B94" s="243"/>
      <c r="C94" s="278"/>
      <c r="D94" s="278"/>
      <c r="E94" s="278"/>
      <c r="F94" s="261">
        <f t="shared" si="28"/>
        <v>0</v>
      </c>
      <c r="G94" s="261">
        <f t="shared" si="27"/>
        <v>0</v>
      </c>
      <c r="H94" s="261">
        <f>(M94*Титул!BC$18)+(O94*Титул!BD$18)+(Q94*Титул!BE$18)+(S94*Титул!BF$18)</f>
        <v>0</v>
      </c>
      <c r="I94" s="370"/>
      <c r="J94" s="263"/>
      <c r="K94" s="263"/>
      <c r="L94" s="261">
        <f t="shared" si="29"/>
        <v>0</v>
      </c>
      <c r="M94" s="262"/>
      <c r="N94" s="263"/>
      <c r="O94" s="263"/>
      <c r="P94" s="263"/>
      <c r="Q94" s="263"/>
      <c r="R94" s="263"/>
      <c r="S94" s="263"/>
      <c r="T94" s="263"/>
      <c r="U94" s="454"/>
      <c r="V94" s="186" t="str">
        <f>'Основні дані'!$B$1</f>
        <v>140133Моп.xls</v>
      </c>
      <c r="W94" s="383"/>
    </row>
    <row r="95" spans="1:23" s="154" customFormat="1" ht="27.75" hidden="1">
      <c r="A95" s="516"/>
      <c r="B95" s="532" t="s">
        <v>37</v>
      </c>
      <c r="C95" s="534"/>
      <c r="D95" s="535">
        <f>Титул!AI$34</f>
        <v>11</v>
      </c>
      <c r="E95" s="536"/>
      <c r="F95" s="517">
        <f>N95+P95+R95+T95</f>
        <v>15</v>
      </c>
      <c r="G95" s="517">
        <f>F95*30</f>
        <v>450</v>
      </c>
      <c r="H95" s="517"/>
      <c r="I95" s="517"/>
      <c r="J95" s="517"/>
      <c r="K95" s="517"/>
      <c r="L95" s="517">
        <f>IF(H95=I95+J95+K95,G95-H95,"!ОШИБКА!")</f>
        <v>450</v>
      </c>
      <c r="M95" s="517"/>
      <c r="N95" s="517"/>
      <c r="O95" s="517"/>
      <c r="P95" s="517"/>
      <c r="Q95" s="517"/>
      <c r="R95" s="545">
        <v>15</v>
      </c>
      <c r="S95" s="517"/>
      <c r="T95" s="545"/>
      <c r="U95" s="518"/>
      <c r="V95" s="186" t="str">
        <f>'Основні дані'!$B$1</f>
        <v>140133Моп.xls</v>
      </c>
      <c r="W95" s="382"/>
    </row>
    <row r="96" spans="1:23" s="154" customFormat="1" ht="27.75" hidden="1">
      <c r="A96" s="513"/>
      <c r="B96" s="533" t="s">
        <v>108</v>
      </c>
      <c r="C96" s="537"/>
      <c r="D96" s="550">
        <f>Титул!AX$35</f>
        <v>11</v>
      </c>
      <c r="E96" s="533"/>
      <c r="F96" s="544">
        <f>N96+P96+R96+T96</f>
        <v>15</v>
      </c>
      <c r="G96" s="544">
        <f>F96*30</f>
        <v>450</v>
      </c>
      <c r="H96" s="544"/>
      <c r="I96" s="514"/>
      <c r="J96" s="514"/>
      <c r="K96" s="514"/>
      <c r="L96" s="544">
        <f>IF(H96=I96+J96+K96,G96-H96,"!ОШИБКА!")</f>
        <v>450</v>
      </c>
      <c r="M96" s="514"/>
      <c r="N96" s="514"/>
      <c r="O96" s="514"/>
      <c r="P96" s="514"/>
      <c r="Q96" s="514"/>
      <c r="R96" s="514">
        <f>Титул!AS$33+Титул!AS$35</f>
        <v>15</v>
      </c>
      <c r="S96" s="514"/>
      <c r="T96" s="514"/>
      <c r="U96" s="515"/>
      <c r="V96" s="186" t="str">
        <f>'Основні дані'!$B$1</f>
        <v>140133Моп.xls</v>
      </c>
      <c r="W96" s="382"/>
    </row>
    <row r="97" spans="1:22" s="154" customFormat="1" ht="27" hidden="1">
      <c r="A97" s="470" t="s">
        <v>255</v>
      </c>
      <c r="B97" s="480" t="s">
        <v>254</v>
      </c>
      <c r="C97" s="482"/>
      <c r="D97" s="471"/>
      <c r="E97" s="471"/>
      <c r="F97" s="481" t="str">
        <f>IF(SUM(F98:F109)=F$32,F$32,"ОШИБКА")</f>
        <v>ОШИБКА</v>
      </c>
      <c r="G97" s="481" t="str">
        <f>IF(SUM(G98:G109)=G$32,G$32,"ОШИБКА")</f>
        <v>ОШИБКА</v>
      </c>
      <c r="H97" s="472">
        <f>SUM(H98:H109)</f>
        <v>0</v>
      </c>
      <c r="I97" s="473">
        <f>SUM(I98:I109)</f>
        <v>0</v>
      </c>
      <c r="J97" s="474">
        <f aca="true" t="shared" si="30" ref="J97:T97">SUM(J98:J109)</f>
        <v>0</v>
      </c>
      <c r="K97" s="474">
        <f t="shared" si="30"/>
        <v>0</v>
      </c>
      <c r="L97" s="472">
        <f t="shared" si="30"/>
        <v>900</v>
      </c>
      <c r="M97" s="475">
        <f t="shared" si="30"/>
        <v>0</v>
      </c>
      <c r="N97" s="476">
        <f t="shared" si="30"/>
        <v>0</v>
      </c>
      <c r="O97" s="476">
        <f t="shared" si="30"/>
        <v>0</v>
      </c>
      <c r="P97" s="476">
        <f t="shared" si="30"/>
        <v>0</v>
      </c>
      <c r="Q97" s="476">
        <f t="shared" si="30"/>
        <v>0</v>
      </c>
      <c r="R97" s="476">
        <f t="shared" si="30"/>
        <v>30</v>
      </c>
      <c r="S97" s="476">
        <f t="shared" si="30"/>
        <v>0</v>
      </c>
      <c r="T97" s="476">
        <f t="shared" si="30"/>
        <v>0</v>
      </c>
      <c r="U97" s="477"/>
      <c r="V97" s="186" t="str">
        <f>'Основні дані'!$B$1</f>
        <v>140133Моп.xls</v>
      </c>
    </row>
    <row r="98" spans="1:23" s="154" customFormat="1" ht="27.75" hidden="1">
      <c r="A98" s="307" t="s">
        <v>256</v>
      </c>
      <c r="B98" s="243"/>
      <c r="C98" s="278"/>
      <c r="D98" s="278"/>
      <c r="E98" s="278"/>
      <c r="F98" s="261">
        <f>N98+P98+R98+T98</f>
        <v>0</v>
      </c>
      <c r="G98" s="261">
        <f aca="true" t="shared" si="31" ref="G98:G107">F98*30</f>
        <v>0</v>
      </c>
      <c r="H98" s="261">
        <f>(M98*Титул!BC$18)+(O98*Титул!BD$18)+(Q98*Титул!BE$18)+(S98*Титул!BF$18)</f>
        <v>0</v>
      </c>
      <c r="I98" s="370"/>
      <c r="J98" s="263"/>
      <c r="K98" s="263"/>
      <c r="L98" s="261">
        <f>IF(H98=I98+J98+K98,G98-H98,"!ОШИБКА!")</f>
        <v>0</v>
      </c>
      <c r="M98" s="262"/>
      <c r="N98" s="263"/>
      <c r="O98" s="263"/>
      <c r="P98" s="263"/>
      <c r="Q98" s="263"/>
      <c r="R98" s="263"/>
      <c r="S98" s="263"/>
      <c r="T98" s="263"/>
      <c r="U98" s="454"/>
      <c r="V98" s="186" t="str">
        <f>'Основні дані'!$B$1</f>
        <v>140133Моп.xls</v>
      </c>
      <c r="W98" s="382"/>
    </row>
    <row r="99" spans="1:23" s="154" customFormat="1" ht="27.75" hidden="1">
      <c r="A99" s="307" t="s">
        <v>257</v>
      </c>
      <c r="B99" s="243"/>
      <c r="C99" s="278"/>
      <c r="D99" s="278"/>
      <c r="E99" s="278"/>
      <c r="F99" s="261">
        <f aca="true" t="shared" si="32" ref="F99:F107">N99+P99+R99+T99</f>
        <v>0</v>
      </c>
      <c r="G99" s="261">
        <f t="shared" si="31"/>
        <v>0</v>
      </c>
      <c r="H99" s="261">
        <f>(M99*Титул!BC$18)+(O99*Титул!BD$18)+(Q99*Титул!BE$18)+(S99*Титул!BF$18)</f>
        <v>0</v>
      </c>
      <c r="I99" s="370"/>
      <c r="J99" s="263"/>
      <c r="K99" s="263"/>
      <c r="L99" s="261">
        <f aca="true" t="shared" si="33" ref="L99:L107">IF(H99=I99+J99+K99,G99-H99,"!ОШИБКА!")</f>
        <v>0</v>
      </c>
      <c r="M99" s="262"/>
      <c r="N99" s="263"/>
      <c r="O99" s="263"/>
      <c r="P99" s="263"/>
      <c r="Q99" s="263"/>
      <c r="R99" s="263"/>
      <c r="S99" s="263"/>
      <c r="T99" s="263"/>
      <c r="U99" s="454"/>
      <c r="V99" s="186" t="str">
        <f>'Основні дані'!$B$1</f>
        <v>140133Моп.xls</v>
      </c>
      <c r="W99" s="382"/>
    </row>
    <row r="100" spans="1:23" s="154" customFormat="1" ht="27.75" hidden="1">
      <c r="A100" s="307" t="s">
        <v>258</v>
      </c>
      <c r="B100" s="243"/>
      <c r="C100" s="278"/>
      <c r="D100" s="278"/>
      <c r="E100" s="278"/>
      <c r="F100" s="261">
        <f t="shared" si="32"/>
        <v>0</v>
      </c>
      <c r="G100" s="261">
        <f t="shared" si="31"/>
        <v>0</v>
      </c>
      <c r="H100" s="261">
        <f>(M100*Титул!BC$18)+(O100*Титул!BD$18)+(Q100*Титул!BE$18)+(S100*Титул!BF$18)</f>
        <v>0</v>
      </c>
      <c r="I100" s="370"/>
      <c r="J100" s="263"/>
      <c r="K100" s="263"/>
      <c r="L100" s="261">
        <f t="shared" si="33"/>
        <v>0</v>
      </c>
      <c r="M100" s="262"/>
      <c r="N100" s="263"/>
      <c r="O100" s="263"/>
      <c r="P100" s="263"/>
      <c r="Q100" s="263"/>
      <c r="R100" s="263"/>
      <c r="S100" s="263"/>
      <c r="T100" s="263"/>
      <c r="U100" s="454"/>
      <c r="V100" s="186" t="str">
        <f>'Основні дані'!$B$1</f>
        <v>140133Моп.xls</v>
      </c>
      <c r="W100" s="382"/>
    </row>
    <row r="101" spans="1:23" s="154" customFormat="1" ht="27.75" hidden="1">
      <c r="A101" s="307" t="s">
        <v>259</v>
      </c>
      <c r="B101" s="243"/>
      <c r="C101" s="278"/>
      <c r="D101" s="278"/>
      <c r="E101" s="278"/>
      <c r="F101" s="261">
        <f t="shared" si="32"/>
        <v>0</v>
      </c>
      <c r="G101" s="261">
        <f t="shared" si="31"/>
        <v>0</v>
      </c>
      <c r="H101" s="261">
        <f>(M101*Титул!BC$18)+(O101*Титул!BD$18)+(Q101*Титул!BE$18)+(S101*Титул!BF$18)</f>
        <v>0</v>
      </c>
      <c r="I101" s="370"/>
      <c r="J101" s="263"/>
      <c r="K101" s="263"/>
      <c r="L101" s="261">
        <f t="shared" si="33"/>
        <v>0</v>
      </c>
      <c r="M101" s="262"/>
      <c r="N101" s="263"/>
      <c r="O101" s="263"/>
      <c r="P101" s="263"/>
      <c r="Q101" s="263"/>
      <c r="R101" s="263"/>
      <c r="S101" s="263"/>
      <c r="T101" s="263"/>
      <c r="U101" s="454"/>
      <c r="V101" s="186" t="str">
        <f>'Основні дані'!$B$1</f>
        <v>140133Моп.xls</v>
      </c>
      <c r="W101" s="383"/>
    </row>
    <row r="102" spans="1:23" s="154" customFormat="1" ht="27.75" hidden="1">
      <c r="A102" s="307" t="s">
        <v>260</v>
      </c>
      <c r="B102" s="243"/>
      <c r="C102" s="278"/>
      <c r="D102" s="278"/>
      <c r="E102" s="278"/>
      <c r="F102" s="261">
        <f t="shared" si="32"/>
        <v>0</v>
      </c>
      <c r="G102" s="261">
        <f t="shared" si="31"/>
        <v>0</v>
      </c>
      <c r="H102" s="261">
        <f>(M102*Титул!BC$18)+(O102*Титул!BD$18)+(Q102*Титул!BE$18)+(S102*Титул!BF$18)</f>
        <v>0</v>
      </c>
      <c r="I102" s="370"/>
      <c r="J102" s="263"/>
      <c r="K102" s="263"/>
      <c r="L102" s="261">
        <f t="shared" si="33"/>
        <v>0</v>
      </c>
      <c r="M102" s="262"/>
      <c r="N102" s="263"/>
      <c r="O102" s="263"/>
      <c r="P102" s="263"/>
      <c r="Q102" s="263"/>
      <c r="R102" s="263"/>
      <c r="S102" s="263"/>
      <c r="T102" s="263"/>
      <c r="U102" s="454"/>
      <c r="V102" s="186" t="str">
        <f>'Основні дані'!$B$1</f>
        <v>140133Моп.xls</v>
      </c>
      <c r="W102" s="383"/>
    </row>
    <row r="103" spans="1:23" s="154" customFormat="1" ht="27.75" hidden="1">
      <c r="A103" s="307" t="s">
        <v>261</v>
      </c>
      <c r="B103" s="243"/>
      <c r="C103" s="278"/>
      <c r="D103" s="278"/>
      <c r="E103" s="278"/>
      <c r="F103" s="261">
        <f t="shared" si="32"/>
        <v>0</v>
      </c>
      <c r="G103" s="261">
        <f t="shared" si="31"/>
        <v>0</v>
      </c>
      <c r="H103" s="261">
        <f>(M103*Титул!BC$18)+(O103*Титул!BD$18)+(Q103*Титул!BE$18)+(S103*Титул!BF$18)</f>
        <v>0</v>
      </c>
      <c r="I103" s="370"/>
      <c r="J103" s="263"/>
      <c r="K103" s="263"/>
      <c r="L103" s="261">
        <f t="shared" si="33"/>
        <v>0</v>
      </c>
      <c r="M103" s="262"/>
      <c r="N103" s="263"/>
      <c r="O103" s="263"/>
      <c r="P103" s="263"/>
      <c r="Q103" s="263"/>
      <c r="R103" s="263"/>
      <c r="S103" s="263"/>
      <c r="T103" s="263"/>
      <c r="U103" s="454"/>
      <c r="V103" s="186" t="str">
        <f>'Основні дані'!$B$1</f>
        <v>140133Моп.xls</v>
      </c>
      <c r="W103" s="383"/>
    </row>
    <row r="104" spans="1:23" s="154" customFormat="1" ht="27.75" hidden="1">
      <c r="A104" s="307" t="s">
        <v>262</v>
      </c>
      <c r="B104" s="243"/>
      <c r="C104" s="278"/>
      <c r="D104" s="278"/>
      <c r="E104" s="278"/>
      <c r="F104" s="261">
        <f t="shared" si="32"/>
        <v>0</v>
      </c>
      <c r="G104" s="261">
        <f t="shared" si="31"/>
        <v>0</v>
      </c>
      <c r="H104" s="261">
        <f>(M104*Титул!BC$18)+(O104*Титул!BD$18)+(Q104*Титул!BE$18)+(S104*Титул!BF$18)</f>
        <v>0</v>
      </c>
      <c r="I104" s="370"/>
      <c r="J104" s="263"/>
      <c r="K104" s="263"/>
      <c r="L104" s="261">
        <f t="shared" si="33"/>
        <v>0</v>
      </c>
      <c r="M104" s="262"/>
      <c r="N104" s="263"/>
      <c r="O104" s="263"/>
      <c r="P104" s="263"/>
      <c r="Q104" s="263"/>
      <c r="R104" s="263"/>
      <c r="S104" s="263"/>
      <c r="T104" s="263"/>
      <c r="U104" s="454"/>
      <c r="V104" s="186" t="str">
        <f>'Основні дані'!$B$1</f>
        <v>140133Моп.xls</v>
      </c>
      <c r="W104" s="383"/>
    </row>
    <row r="105" spans="1:23" s="154" customFormat="1" ht="27.75" hidden="1">
      <c r="A105" s="307" t="s">
        <v>263</v>
      </c>
      <c r="B105" s="243"/>
      <c r="C105" s="278"/>
      <c r="D105" s="278"/>
      <c r="E105" s="278"/>
      <c r="F105" s="261">
        <f t="shared" si="32"/>
        <v>0</v>
      </c>
      <c r="G105" s="261">
        <f t="shared" si="31"/>
        <v>0</v>
      </c>
      <c r="H105" s="261">
        <f>(M105*Титул!BC$18)+(O105*Титул!BD$18)+(Q105*Титул!BE$18)+(S105*Титул!BF$18)</f>
        <v>0</v>
      </c>
      <c r="I105" s="370"/>
      <c r="J105" s="263"/>
      <c r="K105" s="263"/>
      <c r="L105" s="261">
        <f t="shared" si="33"/>
        <v>0</v>
      </c>
      <c r="M105" s="262"/>
      <c r="N105" s="263"/>
      <c r="O105" s="263"/>
      <c r="P105" s="263"/>
      <c r="Q105" s="263"/>
      <c r="R105" s="263"/>
      <c r="S105" s="263"/>
      <c r="T105" s="263"/>
      <c r="U105" s="454"/>
      <c r="V105" s="186" t="str">
        <f>'Основні дані'!$B$1</f>
        <v>140133Моп.xls</v>
      </c>
      <c r="W105" s="383"/>
    </row>
    <row r="106" spans="1:23" s="154" customFormat="1" ht="27.75" hidden="1">
      <c r="A106" s="307" t="s">
        <v>264</v>
      </c>
      <c r="B106" s="243"/>
      <c r="C106" s="278"/>
      <c r="D106" s="278"/>
      <c r="E106" s="278"/>
      <c r="F106" s="261">
        <f t="shared" si="32"/>
        <v>0</v>
      </c>
      <c r="G106" s="261">
        <f t="shared" si="31"/>
        <v>0</v>
      </c>
      <c r="H106" s="261">
        <f>(M106*Титул!BC$18)+(O106*Титул!BD$18)+(Q106*Титул!BE$18)+(S106*Титул!BF$18)</f>
        <v>0</v>
      </c>
      <c r="I106" s="370"/>
      <c r="J106" s="263"/>
      <c r="K106" s="263"/>
      <c r="L106" s="261">
        <f t="shared" si="33"/>
        <v>0</v>
      </c>
      <c r="M106" s="262"/>
      <c r="N106" s="263"/>
      <c r="O106" s="263"/>
      <c r="P106" s="263"/>
      <c r="Q106" s="263"/>
      <c r="R106" s="263"/>
      <c r="S106" s="263"/>
      <c r="T106" s="263"/>
      <c r="U106" s="454"/>
      <c r="V106" s="186" t="str">
        <f>'Основні дані'!$B$1</f>
        <v>140133Моп.xls</v>
      </c>
      <c r="W106" s="383"/>
    </row>
    <row r="107" spans="1:23" s="154" customFormat="1" ht="27.75" hidden="1">
      <c r="A107" s="307" t="s">
        <v>265</v>
      </c>
      <c r="B107" s="243"/>
      <c r="C107" s="278"/>
      <c r="D107" s="278"/>
      <c r="E107" s="278"/>
      <c r="F107" s="261">
        <f t="shared" si="32"/>
        <v>0</v>
      </c>
      <c r="G107" s="261">
        <f t="shared" si="31"/>
        <v>0</v>
      </c>
      <c r="H107" s="261">
        <f>(M107*Титул!BC$18)+(O107*Титул!BD$18)+(Q107*Титул!BE$18)+(S107*Титул!BF$18)</f>
        <v>0</v>
      </c>
      <c r="I107" s="370"/>
      <c r="J107" s="263"/>
      <c r="K107" s="263"/>
      <c r="L107" s="261">
        <f t="shared" si="33"/>
        <v>0</v>
      </c>
      <c r="M107" s="262"/>
      <c r="N107" s="263"/>
      <c r="O107" s="263"/>
      <c r="P107" s="263"/>
      <c r="Q107" s="263"/>
      <c r="R107" s="263"/>
      <c r="S107" s="263"/>
      <c r="T107" s="263"/>
      <c r="U107" s="454"/>
      <c r="V107" s="186" t="str">
        <f>'Основні дані'!$B$1</f>
        <v>140133Моп.xls</v>
      </c>
      <c r="W107" s="383"/>
    </row>
    <row r="108" spans="1:23" s="154" customFormat="1" ht="27.75" hidden="1">
      <c r="A108" s="516"/>
      <c r="B108" s="532" t="s">
        <v>37</v>
      </c>
      <c r="C108" s="534"/>
      <c r="D108" s="535">
        <f>Титул!AI$34</f>
        <v>11</v>
      </c>
      <c r="E108" s="536"/>
      <c r="F108" s="517">
        <f>N108+P108+R108+T108</f>
        <v>15</v>
      </c>
      <c r="G108" s="517">
        <f>F108*30</f>
        <v>450</v>
      </c>
      <c r="H108" s="517"/>
      <c r="I108" s="517"/>
      <c r="J108" s="517"/>
      <c r="K108" s="517"/>
      <c r="L108" s="517">
        <f>IF(H108=I108+J108+K108,G108-H108,"!ОШИБКА!")</f>
        <v>450</v>
      </c>
      <c r="M108" s="517"/>
      <c r="N108" s="517"/>
      <c r="O108" s="517"/>
      <c r="P108" s="517"/>
      <c r="Q108" s="517"/>
      <c r="R108" s="545">
        <v>15</v>
      </c>
      <c r="S108" s="517"/>
      <c r="T108" s="545"/>
      <c r="U108" s="518"/>
      <c r="V108" s="186" t="str">
        <f>'Основні дані'!$B$1</f>
        <v>140133Моп.xls</v>
      </c>
      <c r="W108" s="382"/>
    </row>
    <row r="109" spans="1:23" s="154" customFormat="1" ht="27.75" hidden="1">
      <c r="A109" s="513"/>
      <c r="B109" s="533" t="s">
        <v>108</v>
      </c>
      <c r="C109" s="537"/>
      <c r="D109" s="550">
        <f>Титул!AX$35</f>
        <v>11</v>
      </c>
      <c r="E109" s="533"/>
      <c r="F109" s="544">
        <f>N109+P109+R109+T109</f>
        <v>15</v>
      </c>
      <c r="G109" s="544">
        <f>F109*30</f>
        <v>450</v>
      </c>
      <c r="H109" s="544"/>
      <c r="I109" s="514"/>
      <c r="J109" s="514"/>
      <c r="K109" s="514"/>
      <c r="L109" s="544">
        <f>IF(H109=I109+J109+K109,G109-H109,"!ОШИБКА!")</f>
        <v>450</v>
      </c>
      <c r="M109" s="514"/>
      <c r="N109" s="514"/>
      <c r="O109" s="514"/>
      <c r="P109" s="514"/>
      <c r="Q109" s="514"/>
      <c r="R109" s="514">
        <f>Титул!AS$33+Титул!AS$35</f>
        <v>15</v>
      </c>
      <c r="S109" s="514"/>
      <c r="T109" s="514"/>
      <c r="U109" s="515"/>
      <c r="V109" s="186" t="str">
        <f>'Основні дані'!$B$1</f>
        <v>140133Моп.xls</v>
      </c>
      <c r="W109" s="382"/>
    </row>
    <row r="110" spans="1:22" s="154" customFormat="1" ht="27" hidden="1">
      <c r="A110" s="470" t="s">
        <v>266</v>
      </c>
      <c r="B110" s="480" t="s">
        <v>267</v>
      </c>
      <c r="C110" s="482"/>
      <c r="D110" s="471"/>
      <c r="E110" s="471"/>
      <c r="F110" s="481" t="str">
        <f>IF(SUM(F111:F122)=F$32,F$32,"ОШИБКА")</f>
        <v>ОШИБКА</v>
      </c>
      <c r="G110" s="481" t="str">
        <f>IF(SUM(G111:G122)=G$32,G$32,"ОШИБКА")</f>
        <v>ОШИБКА</v>
      </c>
      <c r="H110" s="472">
        <f>SUM(H111:H122)</f>
        <v>0</v>
      </c>
      <c r="I110" s="473">
        <f>SUM(I111:I122)</f>
        <v>0</v>
      </c>
      <c r="J110" s="474">
        <f aca="true" t="shared" si="34" ref="J110:T110">SUM(J111:J122)</f>
        <v>0</v>
      </c>
      <c r="K110" s="474">
        <f t="shared" si="34"/>
        <v>0</v>
      </c>
      <c r="L110" s="472">
        <f t="shared" si="34"/>
        <v>900</v>
      </c>
      <c r="M110" s="475">
        <f t="shared" si="34"/>
        <v>0</v>
      </c>
      <c r="N110" s="476">
        <f t="shared" si="34"/>
        <v>0</v>
      </c>
      <c r="O110" s="476">
        <f t="shared" si="34"/>
        <v>0</v>
      </c>
      <c r="P110" s="476">
        <f t="shared" si="34"/>
        <v>0</v>
      </c>
      <c r="Q110" s="476">
        <f t="shared" si="34"/>
        <v>0</v>
      </c>
      <c r="R110" s="476">
        <f t="shared" si="34"/>
        <v>30</v>
      </c>
      <c r="S110" s="476">
        <f t="shared" si="34"/>
        <v>0</v>
      </c>
      <c r="T110" s="476">
        <f t="shared" si="34"/>
        <v>0</v>
      </c>
      <c r="U110" s="477"/>
      <c r="V110" s="186" t="str">
        <f>'Основні дані'!$B$1</f>
        <v>140133Моп.xls</v>
      </c>
    </row>
    <row r="111" spans="1:23" s="154" customFormat="1" ht="27.75" hidden="1">
      <c r="A111" s="307" t="s">
        <v>268</v>
      </c>
      <c r="B111" s="243"/>
      <c r="C111" s="278"/>
      <c r="D111" s="278"/>
      <c r="E111" s="278"/>
      <c r="F111" s="261">
        <f>N111+P111+R111+T111</f>
        <v>0</v>
      </c>
      <c r="G111" s="261">
        <f aca="true" t="shared" si="35" ref="G111:G120">F111*30</f>
        <v>0</v>
      </c>
      <c r="H111" s="261">
        <f>(M111*Титул!BC$18)+(O111*Титул!BD$18)+(Q111*Титул!BE$18)+(S111*Титул!BF$18)</f>
        <v>0</v>
      </c>
      <c r="I111" s="370"/>
      <c r="J111" s="263"/>
      <c r="K111" s="263"/>
      <c r="L111" s="261">
        <f>IF(H111=I111+J111+K111,G111-H111,"!ОШИБКА!")</f>
        <v>0</v>
      </c>
      <c r="M111" s="262"/>
      <c r="N111" s="263"/>
      <c r="O111" s="263"/>
      <c r="P111" s="263"/>
      <c r="Q111" s="263"/>
      <c r="R111" s="263"/>
      <c r="S111" s="263"/>
      <c r="T111" s="263"/>
      <c r="U111" s="454"/>
      <c r="V111" s="186" t="str">
        <f>'Основні дані'!$B$1</f>
        <v>140133Моп.xls</v>
      </c>
      <c r="W111" s="382"/>
    </row>
    <row r="112" spans="1:23" s="154" customFormat="1" ht="27.75" hidden="1">
      <c r="A112" s="307" t="s">
        <v>269</v>
      </c>
      <c r="B112" s="243"/>
      <c r="C112" s="278"/>
      <c r="D112" s="278"/>
      <c r="E112" s="278"/>
      <c r="F112" s="261">
        <f aca="true" t="shared" si="36" ref="F112:F120">N112+P112+R112+T112</f>
        <v>0</v>
      </c>
      <c r="G112" s="261">
        <f t="shared" si="35"/>
        <v>0</v>
      </c>
      <c r="H112" s="261">
        <f>(M112*Титул!BC$18)+(O112*Титул!BD$18)+(Q112*Титул!BE$18)+(S112*Титул!BF$18)</f>
        <v>0</v>
      </c>
      <c r="I112" s="370"/>
      <c r="J112" s="263"/>
      <c r="K112" s="263"/>
      <c r="L112" s="261">
        <f aca="true" t="shared" si="37" ref="L112:L120">IF(H112=I112+J112+K112,G112-H112,"!ОШИБКА!")</f>
        <v>0</v>
      </c>
      <c r="M112" s="262"/>
      <c r="N112" s="263"/>
      <c r="O112" s="263"/>
      <c r="P112" s="263"/>
      <c r="Q112" s="263"/>
      <c r="R112" s="263"/>
      <c r="S112" s="263"/>
      <c r="T112" s="263"/>
      <c r="U112" s="454"/>
      <c r="V112" s="186" t="str">
        <f>'Основні дані'!$B$1</f>
        <v>140133Моп.xls</v>
      </c>
      <c r="W112" s="382"/>
    </row>
    <row r="113" spans="1:23" s="154" customFormat="1" ht="27.75" hidden="1">
      <c r="A113" s="307" t="s">
        <v>270</v>
      </c>
      <c r="B113" s="243"/>
      <c r="C113" s="278"/>
      <c r="D113" s="278"/>
      <c r="E113" s="278"/>
      <c r="F113" s="261">
        <f t="shared" si="36"/>
        <v>0</v>
      </c>
      <c r="G113" s="261">
        <f t="shared" si="35"/>
        <v>0</v>
      </c>
      <c r="H113" s="261">
        <f>(M113*Титул!BC$18)+(O113*Титул!BD$18)+(Q113*Титул!BE$18)+(S113*Титул!BF$18)</f>
        <v>0</v>
      </c>
      <c r="I113" s="370"/>
      <c r="J113" s="263"/>
      <c r="K113" s="263"/>
      <c r="L113" s="261">
        <f t="shared" si="37"/>
        <v>0</v>
      </c>
      <c r="M113" s="262"/>
      <c r="N113" s="263"/>
      <c r="O113" s="263"/>
      <c r="P113" s="263"/>
      <c r="Q113" s="263"/>
      <c r="R113" s="263"/>
      <c r="S113" s="263"/>
      <c r="T113" s="263"/>
      <c r="U113" s="454"/>
      <c r="V113" s="186" t="str">
        <f>'Основні дані'!$B$1</f>
        <v>140133Моп.xls</v>
      </c>
      <c r="W113" s="382"/>
    </row>
    <row r="114" spans="1:23" s="154" customFormat="1" ht="27.75" hidden="1">
      <c r="A114" s="307" t="s">
        <v>271</v>
      </c>
      <c r="B114" s="243"/>
      <c r="C114" s="278"/>
      <c r="D114" s="278"/>
      <c r="E114" s="278"/>
      <c r="F114" s="261">
        <f t="shared" si="36"/>
        <v>0</v>
      </c>
      <c r="G114" s="261">
        <f t="shared" si="35"/>
        <v>0</v>
      </c>
      <c r="H114" s="261">
        <f>(M114*Титул!BC$18)+(O114*Титул!BD$18)+(Q114*Титул!BE$18)+(S114*Титул!BF$18)</f>
        <v>0</v>
      </c>
      <c r="I114" s="370"/>
      <c r="J114" s="263"/>
      <c r="K114" s="263"/>
      <c r="L114" s="261">
        <f t="shared" si="37"/>
        <v>0</v>
      </c>
      <c r="M114" s="262"/>
      <c r="N114" s="263"/>
      <c r="O114" s="263"/>
      <c r="P114" s="263"/>
      <c r="Q114" s="263"/>
      <c r="R114" s="263"/>
      <c r="S114" s="263"/>
      <c r="T114" s="263"/>
      <c r="U114" s="454"/>
      <c r="V114" s="186" t="str">
        <f>'Основні дані'!$B$1</f>
        <v>140133Моп.xls</v>
      </c>
      <c r="W114" s="383"/>
    </row>
    <row r="115" spans="1:23" s="154" customFormat="1" ht="27.75" hidden="1">
      <c r="A115" s="307" t="s">
        <v>272</v>
      </c>
      <c r="B115" s="243"/>
      <c r="C115" s="278"/>
      <c r="D115" s="278"/>
      <c r="E115" s="278"/>
      <c r="F115" s="261">
        <f t="shared" si="36"/>
        <v>0</v>
      </c>
      <c r="G115" s="261">
        <f t="shared" si="35"/>
        <v>0</v>
      </c>
      <c r="H115" s="261">
        <f>(M115*Титул!BC$18)+(O115*Титул!BD$18)+(Q115*Титул!BE$18)+(S115*Титул!BF$18)</f>
        <v>0</v>
      </c>
      <c r="I115" s="370"/>
      <c r="J115" s="263"/>
      <c r="K115" s="263"/>
      <c r="L115" s="261">
        <f t="shared" si="37"/>
        <v>0</v>
      </c>
      <c r="M115" s="262"/>
      <c r="N115" s="263"/>
      <c r="O115" s="263"/>
      <c r="P115" s="263"/>
      <c r="Q115" s="263"/>
      <c r="R115" s="263"/>
      <c r="S115" s="263"/>
      <c r="T115" s="263"/>
      <c r="U115" s="454"/>
      <c r="V115" s="186" t="str">
        <f>'Основні дані'!$B$1</f>
        <v>140133Моп.xls</v>
      </c>
      <c r="W115" s="383"/>
    </row>
    <row r="116" spans="1:23" s="154" customFormat="1" ht="27.75" hidden="1">
      <c r="A116" s="307" t="s">
        <v>273</v>
      </c>
      <c r="B116" s="243"/>
      <c r="C116" s="278"/>
      <c r="D116" s="278"/>
      <c r="E116" s="278"/>
      <c r="F116" s="261">
        <f t="shared" si="36"/>
        <v>0</v>
      </c>
      <c r="G116" s="261">
        <f t="shared" si="35"/>
        <v>0</v>
      </c>
      <c r="H116" s="261">
        <f>(M116*Титул!BC$18)+(O116*Титул!BD$18)+(Q116*Титул!BE$18)+(S116*Титул!BF$18)</f>
        <v>0</v>
      </c>
      <c r="I116" s="370"/>
      <c r="J116" s="263"/>
      <c r="K116" s="263"/>
      <c r="L116" s="261">
        <f t="shared" si="37"/>
        <v>0</v>
      </c>
      <c r="M116" s="262"/>
      <c r="N116" s="263"/>
      <c r="O116" s="263"/>
      <c r="P116" s="263"/>
      <c r="Q116" s="263"/>
      <c r="R116" s="263"/>
      <c r="S116" s="263"/>
      <c r="T116" s="263"/>
      <c r="U116" s="454"/>
      <c r="V116" s="186" t="str">
        <f>'Основні дані'!$B$1</f>
        <v>140133Моп.xls</v>
      </c>
      <c r="W116" s="383"/>
    </row>
    <row r="117" spans="1:23" s="154" customFormat="1" ht="27.75" hidden="1">
      <c r="A117" s="307" t="s">
        <v>274</v>
      </c>
      <c r="B117" s="243"/>
      <c r="C117" s="278"/>
      <c r="D117" s="278"/>
      <c r="E117" s="278"/>
      <c r="F117" s="261">
        <f t="shared" si="36"/>
        <v>0</v>
      </c>
      <c r="G117" s="261">
        <f t="shared" si="35"/>
        <v>0</v>
      </c>
      <c r="H117" s="261">
        <f>(M117*Титул!BC$18)+(O117*Титул!BD$18)+(Q117*Титул!BE$18)+(S117*Титул!BF$18)</f>
        <v>0</v>
      </c>
      <c r="I117" s="370"/>
      <c r="J117" s="263"/>
      <c r="K117" s="263"/>
      <c r="L117" s="261">
        <f t="shared" si="37"/>
        <v>0</v>
      </c>
      <c r="M117" s="262"/>
      <c r="N117" s="263"/>
      <c r="O117" s="263"/>
      <c r="P117" s="263"/>
      <c r="Q117" s="263"/>
      <c r="R117" s="263"/>
      <c r="S117" s="263"/>
      <c r="T117" s="263"/>
      <c r="U117" s="454"/>
      <c r="V117" s="186" t="str">
        <f>'Основні дані'!$B$1</f>
        <v>140133Моп.xls</v>
      </c>
      <c r="W117" s="383"/>
    </row>
    <row r="118" spans="1:23" s="154" customFormat="1" ht="27.75" hidden="1">
      <c r="A118" s="307" t="s">
        <v>275</v>
      </c>
      <c r="B118" s="243"/>
      <c r="C118" s="278"/>
      <c r="D118" s="278"/>
      <c r="E118" s="278"/>
      <c r="F118" s="261">
        <f t="shared" si="36"/>
        <v>0</v>
      </c>
      <c r="G118" s="261">
        <f t="shared" si="35"/>
        <v>0</v>
      </c>
      <c r="H118" s="261">
        <f>(M118*Титул!BC$18)+(O118*Титул!BD$18)+(Q118*Титул!BE$18)+(S118*Титул!BF$18)</f>
        <v>0</v>
      </c>
      <c r="I118" s="370"/>
      <c r="J118" s="263"/>
      <c r="K118" s="263"/>
      <c r="L118" s="261">
        <f t="shared" si="37"/>
        <v>0</v>
      </c>
      <c r="M118" s="262"/>
      <c r="N118" s="263"/>
      <c r="O118" s="263"/>
      <c r="P118" s="263"/>
      <c r="Q118" s="263"/>
      <c r="R118" s="263"/>
      <c r="S118" s="263"/>
      <c r="T118" s="263"/>
      <c r="U118" s="454"/>
      <c r="V118" s="186" t="str">
        <f>'Основні дані'!$B$1</f>
        <v>140133Моп.xls</v>
      </c>
      <c r="W118" s="383"/>
    </row>
    <row r="119" spans="1:23" s="154" customFormat="1" ht="27.75" hidden="1">
      <c r="A119" s="307" t="s">
        <v>276</v>
      </c>
      <c r="B119" s="243"/>
      <c r="C119" s="278"/>
      <c r="D119" s="278"/>
      <c r="E119" s="278"/>
      <c r="F119" s="261">
        <f t="shared" si="36"/>
        <v>0</v>
      </c>
      <c r="G119" s="261">
        <f t="shared" si="35"/>
        <v>0</v>
      </c>
      <c r="H119" s="261">
        <f>(M119*Титул!BC$18)+(O119*Титул!BD$18)+(Q119*Титул!BE$18)+(S119*Титул!BF$18)</f>
        <v>0</v>
      </c>
      <c r="I119" s="370"/>
      <c r="J119" s="263"/>
      <c r="K119" s="263"/>
      <c r="L119" s="261">
        <f t="shared" si="37"/>
        <v>0</v>
      </c>
      <c r="M119" s="262"/>
      <c r="N119" s="263"/>
      <c r="O119" s="263"/>
      <c r="P119" s="263"/>
      <c r="Q119" s="263"/>
      <c r="R119" s="263"/>
      <c r="S119" s="263"/>
      <c r="T119" s="263"/>
      <c r="U119" s="454"/>
      <c r="V119" s="186" t="str">
        <f>'Основні дані'!$B$1</f>
        <v>140133Моп.xls</v>
      </c>
      <c r="W119" s="383"/>
    </row>
    <row r="120" spans="1:23" s="154" customFormat="1" ht="27.75" hidden="1">
      <c r="A120" s="307" t="s">
        <v>277</v>
      </c>
      <c r="B120" s="243"/>
      <c r="C120" s="278"/>
      <c r="D120" s="278"/>
      <c r="E120" s="278"/>
      <c r="F120" s="261">
        <f t="shared" si="36"/>
        <v>0</v>
      </c>
      <c r="G120" s="261">
        <f t="shared" si="35"/>
        <v>0</v>
      </c>
      <c r="H120" s="261">
        <f>(M120*Титул!BC$18)+(O120*Титул!BD$18)+(Q120*Титул!BE$18)+(S120*Титул!BF$18)</f>
        <v>0</v>
      </c>
      <c r="I120" s="370"/>
      <c r="J120" s="263"/>
      <c r="K120" s="263"/>
      <c r="L120" s="261">
        <f t="shared" si="37"/>
        <v>0</v>
      </c>
      <c r="M120" s="262"/>
      <c r="N120" s="263"/>
      <c r="O120" s="263"/>
      <c r="P120" s="263"/>
      <c r="Q120" s="263"/>
      <c r="R120" s="263"/>
      <c r="S120" s="263"/>
      <c r="T120" s="263"/>
      <c r="U120" s="454"/>
      <c r="V120" s="186" t="str">
        <f>'Основні дані'!$B$1</f>
        <v>140133Моп.xls</v>
      </c>
      <c r="W120" s="383"/>
    </row>
    <row r="121" spans="1:23" s="154" customFormat="1" ht="27.75" hidden="1">
      <c r="A121" s="516"/>
      <c r="B121" s="532" t="s">
        <v>37</v>
      </c>
      <c r="C121" s="534"/>
      <c r="D121" s="535">
        <f>Титул!AI$34</f>
        <v>11</v>
      </c>
      <c r="E121" s="536"/>
      <c r="F121" s="517">
        <f>N121+P121+R121+T121</f>
        <v>15</v>
      </c>
      <c r="G121" s="517">
        <f>F121*30</f>
        <v>450</v>
      </c>
      <c r="H121" s="517"/>
      <c r="I121" s="517"/>
      <c r="J121" s="517"/>
      <c r="K121" s="517"/>
      <c r="L121" s="517">
        <f>IF(H121=I121+J121+K121,G121-H121,"!ОШИБКА!")</f>
        <v>450</v>
      </c>
      <c r="M121" s="517"/>
      <c r="N121" s="517"/>
      <c r="O121" s="517"/>
      <c r="P121" s="517"/>
      <c r="Q121" s="517"/>
      <c r="R121" s="545">
        <v>15</v>
      </c>
      <c r="S121" s="517"/>
      <c r="T121" s="545"/>
      <c r="U121" s="518"/>
      <c r="V121" s="186" t="str">
        <f>'Основні дані'!$B$1</f>
        <v>140133Моп.xls</v>
      </c>
      <c r="W121" s="382"/>
    </row>
    <row r="122" spans="1:23" s="154" customFormat="1" ht="27.75" hidden="1">
      <c r="A122" s="513"/>
      <c r="B122" s="533" t="s">
        <v>108</v>
      </c>
      <c r="C122" s="537"/>
      <c r="D122" s="550">
        <f>Титул!AX$35</f>
        <v>11</v>
      </c>
      <c r="E122" s="533"/>
      <c r="F122" s="544">
        <f>N122+P122+R122+T122</f>
        <v>15</v>
      </c>
      <c r="G122" s="544">
        <f>F122*30</f>
        <v>450</v>
      </c>
      <c r="H122" s="544"/>
      <c r="I122" s="514"/>
      <c r="J122" s="514"/>
      <c r="K122" s="514"/>
      <c r="L122" s="544">
        <f>IF(H122=I122+J122+K122,G122-H122,"!ОШИБКА!")</f>
        <v>450</v>
      </c>
      <c r="M122" s="514"/>
      <c r="N122" s="514"/>
      <c r="O122" s="514"/>
      <c r="P122" s="514"/>
      <c r="Q122" s="514"/>
      <c r="R122" s="514">
        <f>Титул!AS$33+Титул!AS$35</f>
        <v>15</v>
      </c>
      <c r="S122" s="514"/>
      <c r="T122" s="514"/>
      <c r="U122" s="515"/>
      <c r="V122" s="186" t="str">
        <f>'Основні дані'!$B$1</f>
        <v>140133Моп.xls</v>
      </c>
      <c r="W122" s="382"/>
    </row>
    <row r="123" spans="1:22" s="154" customFormat="1" ht="27" hidden="1">
      <c r="A123" s="470" t="s">
        <v>278</v>
      </c>
      <c r="B123" s="480" t="s">
        <v>279</v>
      </c>
      <c r="C123" s="482"/>
      <c r="D123" s="471"/>
      <c r="E123" s="471"/>
      <c r="F123" s="481" t="str">
        <f>IF(SUM(F124:F135)=F$32,F$32,"ОШИБКА")</f>
        <v>ОШИБКА</v>
      </c>
      <c r="G123" s="481" t="str">
        <f>IF(SUM(G124:G135)=G$32,G$32,"ОШИБКА")</f>
        <v>ОШИБКА</v>
      </c>
      <c r="H123" s="472">
        <f>SUM(H124:H135)</f>
        <v>0</v>
      </c>
      <c r="I123" s="473">
        <f>SUM(I124:I135)</f>
        <v>0</v>
      </c>
      <c r="J123" s="474">
        <f aca="true" t="shared" si="38" ref="J123:T123">SUM(J124:J135)</f>
        <v>0</v>
      </c>
      <c r="K123" s="474">
        <f t="shared" si="38"/>
        <v>0</v>
      </c>
      <c r="L123" s="472">
        <f t="shared" si="38"/>
        <v>900</v>
      </c>
      <c r="M123" s="475">
        <f t="shared" si="38"/>
        <v>0</v>
      </c>
      <c r="N123" s="476">
        <f t="shared" si="38"/>
        <v>0</v>
      </c>
      <c r="O123" s="476">
        <f t="shared" si="38"/>
        <v>0</v>
      </c>
      <c r="P123" s="476">
        <f t="shared" si="38"/>
        <v>0</v>
      </c>
      <c r="Q123" s="476">
        <f t="shared" si="38"/>
        <v>0</v>
      </c>
      <c r="R123" s="476">
        <f t="shared" si="38"/>
        <v>30</v>
      </c>
      <c r="S123" s="476">
        <f t="shared" si="38"/>
        <v>0</v>
      </c>
      <c r="T123" s="476">
        <f t="shared" si="38"/>
        <v>0</v>
      </c>
      <c r="U123" s="477"/>
      <c r="V123" s="186" t="str">
        <f>'Основні дані'!$B$1</f>
        <v>140133Моп.xls</v>
      </c>
    </row>
    <row r="124" spans="1:23" s="154" customFormat="1" ht="27.75" hidden="1">
      <c r="A124" s="307" t="s">
        <v>280</v>
      </c>
      <c r="B124" s="243"/>
      <c r="C124" s="278"/>
      <c r="D124" s="278"/>
      <c r="E124" s="278"/>
      <c r="F124" s="261">
        <f>N124+P124+R124+T124</f>
        <v>0</v>
      </c>
      <c r="G124" s="261">
        <f aca="true" t="shared" si="39" ref="G124:G133">F124*30</f>
        <v>0</v>
      </c>
      <c r="H124" s="261">
        <f>(M124*Титул!BC$18)+(O124*Титул!BD$18)+(Q124*Титул!BE$18)+(S124*Титул!BF$18)</f>
        <v>0</v>
      </c>
      <c r="I124" s="370"/>
      <c r="J124" s="263"/>
      <c r="K124" s="263"/>
      <c r="L124" s="261">
        <f>IF(H124=I124+J124+K124,G124-H124,"!ОШИБКА!")</f>
        <v>0</v>
      </c>
      <c r="M124" s="262"/>
      <c r="N124" s="263"/>
      <c r="O124" s="263"/>
      <c r="P124" s="263"/>
      <c r="Q124" s="263"/>
      <c r="R124" s="263"/>
      <c r="S124" s="263"/>
      <c r="T124" s="263"/>
      <c r="U124" s="454"/>
      <c r="V124" s="186" t="str">
        <f>'Основні дані'!$B$1</f>
        <v>140133Моп.xls</v>
      </c>
      <c r="W124" s="382"/>
    </row>
    <row r="125" spans="1:23" s="154" customFormat="1" ht="27.75" hidden="1">
      <c r="A125" s="307" t="s">
        <v>281</v>
      </c>
      <c r="B125" s="243"/>
      <c r="C125" s="278"/>
      <c r="D125" s="278"/>
      <c r="E125" s="278"/>
      <c r="F125" s="261">
        <f aca="true" t="shared" si="40" ref="F125:F133">N125+P125+R125+T125</f>
        <v>0</v>
      </c>
      <c r="G125" s="261">
        <f t="shared" si="39"/>
        <v>0</v>
      </c>
      <c r="H125" s="261">
        <f>(M125*Титул!BC$18)+(O125*Титул!BD$18)+(Q125*Титул!BE$18)+(S125*Титул!BF$18)</f>
        <v>0</v>
      </c>
      <c r="I125" s="370"/>
      <c r="J125" s="263"/>
      <c r="K125" s="263"/>
      <c r="L125" s="261">
        <f aca="true" t="shared" si="41" ref="L125:L133">IF(H125=I125+J125+K125,G125-H125,"!ОШИБКА!")</f>
        <v>0</v>
      </c>
      <c r="M125" s="262"/>
      <c r="N125" s="263"/>
      <c r="O125" s="263"/>
      <c r="P125" s="263"/>
      <c r="Q125" s="263"/>
      <c r="R125" s="263"/>
      <c r="S125" s="263"/>
      <c r="T125" s="263"/>
      <c r="U125" s="454"/>
      <c r="V125" s="186" t="str">
        <f>'Основні дані'!$B$1</f>
        <v>140133Моп.xls</v>
      </c>
      <c r="W125" s="382"/>
    </row>
    <row r="126" spans="1:23" s="154" customFormat="1" ht="27.75" hidden="1">
      <c r="A126" s="307" t="s">
        <v>282</v>
      </c>
      <c r="B126" s="243"/>
      <c r="C126" s="278"/>
      <c r="D126" s="278"/>
      <c r="E126" s="278"/>
      <c r="F126" s="261">
        <f t="shared" si="40"/>
        <v>0</v>
      </c>
      <c r="G126" s="261">
        <f t="shared" si="39"/>
        <v>0</v>
      </c>
      <c r="H126" s="261">
        <f>(M126*Титул!BC$18)+(O126*Титул!BD$18)+(Q126*Титул!BE$18)+(S126*Титул!BF$18)</f>
        <v>0</v>
      </c>
      <c r="I126" s="370"/>
      <c r="J126" s="263"/>
      <c r="K126" s="263"/>
      <c r="L126" s="261">
        <f t="shared" si="41"/>
        <v>0</v>
      </c>
      <c r="M126" s="262"/>
      <c r="N126" s="263"/>
      <c r="O126" s="263"/>
      <c r="P126" s="263"/>
      <c r="Q126" s="263"/>
      <c r="R126" s="263"/>
      <c r="S126" s="263"/>
      <c r="T126" s="263"/>
      <c r="U126" s="454"/>
      <c r="V126" s="186" t="str">
        <f>'Основні дані'!$B$1</f>
        <v>140133Моп.xls</v>
      </c>
      <c r="W126" s="382"/>
    </row>
    <row r="127" spans="1:23" s="154" customFormat="1" ht="27.75" hidden="1">
      <c r="A127" s="307" t="s">
        <v>283</v>
      </c>
      <c r="B127" s="243"/>
      <c r="C127" s="278"/>
      <c r="D127" s="278"/>
      <c r="E127" s="278"/>
      <c r="F127" s="261">
        <f t="shared" si="40"/>
        <v>0</v>
      </c>
      <c r="G127" s="261">
        <f t="shared" si="39"/>
        <v>0</v>
      </c>
      <c r="H127" s="261">
        <f>(M127*Титул!BC$18)+(O127*Титул!BD$18)+(Q127*Титул!BE$18)+(S127*Титул!BF$18)</f>
        <v>0</v>
      </c>
      <c r="I127" s="370"/>
      <c r="J127" s="263"/>
      <c r="K127" s="263"/>
      <c r="L127" s="261">
        <f t="shared" si="41"/>
        <v>0</v>
      </c>
      <c r="M127" s="262"/>
      <c r="N127" s="263"/>
      <c r="O127" s="263"/>
      <c r="P127" s="263"/>
      <c r="Q127" s="263"/>
      <c r="R127" s="263"/>
      <c r="S127" s="263"/>
      <c r="T127" s="263"/>
      <c r="U127" s="454"/>
      <c r="V127" s="186" t="str">
        <f>'Основні дані'!$B$1</f>
        <v>140133Моп.xls</v>
      </c>
      <c r="W127" s="383"/>
    </row>
    <row r="128" spans="1:23" s="154" customFormat="1" ht="27.75" hidden="1">
      <c r="A128" s="307" t="s">
        <v>284</v>
      </c>
      <c r="B128" s="243"/>
      <c r="C128" s="278"/>
      <c r="D128" s="278"/>
      <c r="E128" s="278"/>
      <c r="F128" s="261">
        <f t="shared" si="40"/>
        <v>0</v>
      </c>
      <c r="G128" s="261">
        <f t="shared" si="39"/>
        <v>0</v>
      </c>
      <c r="H128" s="261">
        <f>(M128*Титул!BC$18)+(O128*Титул!BD$18)+(Q128*Титул!BE$18)+(S128*Титул!BF$18)</f>
        <v>0</v>
      </c>
      <c r="I128" s="370"/>
      <c r="J128" s="263"/>
      <c r="K128" s="263"/>
      <c r="L128" s="261">
        <f t="shared" si="41"/>
        <v>0</v>
      </c>
      <c r="M128" s="262"/>
      <c r="N128" s="263"/>
      <c r="O128" s="263"/>
      <c r="P128" s="263"/>
      <c r="Q128" s="263"/>
      <c r="R128" s="263"/>
      <c r="S128" s="263"/>
      <c r="T128" s="263"/>
      <c r="U128" s="454"/>
      <c r="V128" s="186" t="str">
        <f>'Основні дані'!$B$1</f>
        <v>140133Моп.xls</v>
      </c>
      <c r="W128" s="383"/>
    </row>
    <row r="129" spans="1:23" s="154" customFormat="1" ht="27.75" hidden="1">
      <c r="A129" s="307" t="s">
        <v>285</v>
      </c>
      <c r="B129" s="243"/>
      <c r="C129" s="278"/>
      <c r="D129" s="278"/>
      <c r="E129" s="278"/>
      <c r="F129" s="261">
        <f t="shared" si="40"/>
        <v>0</v>
      </c>
      <c r="G129" s="261">
        <f t="shared" si="39"/>
        <v>0</v>
      </c>
      <c r="H129" s="261">
        <f>(M129*Титул!BC$18)+(O129*Титул!BD$18)+(Q129*Титул!BE$18)+(S129*Титул!BF$18)</f>
        <v>0</v>
      </c>
      <c r="I129" s="370"/>
      <c r="J129" s="263"/>
      <c r="K129" s="263"/>
      <c r="L129" s="261">
        <f t="shared" si="41"/>
        <v>0</v>
      </c>
      <c r="M129" s="262"/>
      <c r="N129" s="263"/>
      <c r="O129" s="263"/>
      <c r="P129" s="263"/>
      <c r="Q129" s="263"/>
      <c r="R129" s="263"/>
      <c r="S129" s="263"/>
      <c r="T129" s="263"/>
      <c r="U129" s="454"/>
      <c r="V129" s="186" t="str">
        <f>'Основні дані'!$B$1</f>
        <v>140133Моп.xls</v>
      </c>
      <c r="W129" s="383"/>
    </row>
    <row r="130" spans="1:23" s="154" customFormat="1" ht="27.75" hidden="1">
      <c r="A130" s="307" t="s">
        <v>286</v>
      </c>
      <c r="B130" s="243"/>
      <c r="C130" s="278"/>
      <c r="D130" s="278"/>
      <c r="E130" s="278"/>
      <c r="F130" s="261">
        <f t="shared" si="40"/>
        <v>0</v>
      </c>
      <c r="G130" s="261">
        <f t="shared" si="39"/>
        <v>0</v>
      </c>
      <c r="H130" s="261">
        <f>(M130*Титул!BC$18)+(O130*Титул!BD$18)+(Q130*Титул!BE$18)+(S130*Титул!BF$18)</f>
        <v>0</v>
      </c>
      <c r="I130" s="370"/>
      <c r="J130" s="263"/>
      <c r="K130" s="263"/>
      <c r="L130" s="261">
        <f t="shared" si="41"/>
        <v>0</v>
      </c>
      <c r="M130" s="262"/>
      <c r="N130" s="263"/>
      <c r="O130" s="263"/>
      <c r="P130" s="263"/>
      <c r="Q130" s="263"/>
      <c r="R130" s="263"/>
      <c r="S130" s="263"/>
      <c r="T130" s="263"/>
      <c r="U130" s="454"/>
      <c r="V130" s="186" t="str">
        <f>'Основні дані'!$B$1</f>
        <v>140133Моп.xls</v>
      </c>
      <c r="W130" s="383"/>
    </row>
    <row r="131" spans="1:23" s="154" customFormat="1" ht="27.75" hidden="1">
      <c r="A131" s="307" t="s">
        <v>287</v>
      </c>
      <c r="B131" s="243"/>
      <c r="C131" s="278"/>
      <c r="D131" s="278"/>
      <c r="E131" s="278"/>
      <c r="F131" s="261">
        <f t="shared" si="40"/>
        <v>0</v>
      </c>
      <c r="G131" s="261">
        <f t="shared" si="39"/>
        <v>0</v>
      </c>
      <c r="H131" s="261">
        <f>(M131*Титул!BC$18)+(O131*Титул!BD$18)+(Q131*Титул!BE$18)+(S131*Титул!BF$18)</f>
        <v>0</v>
      </c>
      <c r="I131" s="370"/>
      <c r="J131" s="263"/>
      <c r="K131" s="263"/>
      <c r="L131" s="261">
        <f t="shared" si="41"/>
        <v>0</v>
      </c>
      <c r="M131" s="262"/>
      <c r="N131" s="263"/>
      <c r="O131" s="263"/>
      <c r="P131" s="263"/>
      <c r="Q131" s="263"/>
      <c r="R131" s="263"/>
      <c r="S131" s="263"/>
      <c r="T131" s="263"/>
      <c r="U131" s="454"/>
      <c r="V131" s="186" t="str">
        <f>'Основні дані'!$B$1</f>
        <v>140133Моп.xls</v>
      </c>
      <c r="W131" s="383"/>
    </row>
    <row r="132" spans="1:23" s="154" customFormat="1" ht="27.75" hidden="1">
      <c r="A132" s="307" t="s">
        <v>288</v>
      </c>
      <c r="B132" s="243"/>
      <c r="C132" s="278"/>
      <c r="D132" s="278"/>
      <c r="E132" s="278"/>
      <c r="F132" s="261">
        <f t="shared" si="40"/>
        <v>0</v>
      </c>
      <c r="G132" s="261">
        <f t="shared" si="39"/>
        <v>0</v>
      </c>
      <c r="H132" s="261">
        <f>(M132*Титул!BC$18)+(O132*Титул!BD$18)+(Q132*Титул!BE$18)+(S132*Титул!BF$18)</f>
        <v>0</v>
      </c>
      <c r="I132" s="370"/>
      <c r="J132" s="263"/>
      <c r="K132" s="263"/>
      <c r="L132" s="261">
        <f t="shared" si="41"/>
        <v>0</v>
      </c>
      <c r="M132" s="262"/>
      <c r="N132" s="263"/>
      <c r="O132" s="263"/>
      <c r="P132" s="263"/>
      <c r="Q132" s="263"/>
      <c r="R132" s="263"/>
      <c r="S132" s="263"/>
      <c r="T132" s="263"/>
      <c r="U132" s="454"/>
      <c r="V132" s="186" t="str">
        <f>'Основні дані'!$B$1</f>
        <v>140133Моп.xls</v>
      </c>
      <c r="W132" s="383"/>
    </row>
    <row r="133" spans="1:23" s="154" customFormat="1" ht="27.75" hidden="1">
      <c r="A133" s="307" t="s">
        <v>289</v>
      </c>
      <c r="B133" s="243"/>
      <c r="C133" s="278"/>
      <c r="D133" s="278"/>
      <c r="E133" s="278"/>
      <c r="F133" s="261">
        <f t="shared" si="40"/>
        <v>0</v>
      </c>
      <c r="G133" s="261">
        <f t="shared" si="39"/>
        <v>0</v>
      </c>
      <c r="H133" s="261">
        <f>(M133*Титул!BC$18)+(O133*Титул!BD$18)+(Q133*Титул!BE$18)+(S133*Титул!BF$18)</f>
        <v>0</v>
      </c>
      <c r="I133" s="370"/>
      <c r="J133" s="263"/>
      <c r="K133" s="263"/>
      <c r="L133" s="261">
        <f t="shared" si="41"/>
        <v>0</v>
      </c>
      <c r="M133" s="262"/>
      <c r="N133" s="263"/>
      <c r="O133" s="263"/>
      <c r="P133" s="263"/>
      <c r="Q133" s="263"/>
      <c r="R133" s="263"/>
      <c r="S133" s="263"/>
      <c r="T133" s="263"/>
      <c r="U133" s="454"/>
      <c r="V133" s="186" t="str">
        <f>'Основні дані'!$B$1</f>
        <v>140133Моп.xls</v>
      </c>
      <c r="W133" s="383"/>
    </row>
    <row r="134" spans="1:23" s="154" customFormat="1" ht="27.75" hidden="1">
      <c r="A134" s="516"/>
      <c r="B134" s="532" t="s">
        <v>37</v>
      </c>
      <c r="C134" s="534"/>
      <c r="D134" s="535">
        <f>Титул!AI$34</f>
        <v>11</v>
      </c>
      <c r="E134" s="536"/>
      <c r="F134" s="517">
        <f>N134+P134+R134+T134</f>
        <v>15</v>
      </c>
      <c r="G134" s="517">
        <f>F134*30</f>
        <v>450</v>
      </c>
      <c r="H134" s="517"/>
      <c r="I134" s="517"/>
      <c r="J134" s="517"/>
      <c r="K134" s="517"/>
      <c r="L134" s="517">
        <f>IF(H134=I134+J134+K134,G134-H134,"!ОШИБКА!")</f>
        <v>450</v>
      </c>
      <c r="M134" s="517"/>
      <c r="N134" s="517"/>
      <c r="O134" s="517"/>
      <c r="P134" s="517"/>
      <c r="Q134" s="517"/>
      <c r="R134" s="545">
        <v>15</v>
      </c>
      <c r="S134" s="517"/>
      <c r="T134" s="545"/>
      <c r="U134" s="518"/>
      <c r="V134" s="186" t="str">
        <f>'Основні дані'!$B$1</f>
        <v>140133Моп.xls</v>
      </c>
      <c r="W134" s="382"/>
    </row>
    <row r="135" spans="1:23" s="154" customFormat="1" ht="27.75" hidden="1">
      <c r="A135" s="513"/>
      <c r="B135" s="533" t="s">
        <v>108</v>
      </c>
      <c r="C135" s="537"/>
      <c r="D135" s="550">
        <f>Титул!AX$35</f>
        <v>11</v>
      </c>
      <c r="E135" s="533"/>
      <c r="F135" s="544">
        <f>N135+P135+R135+T135</f>
        <v>15</v>
      </c>
      <c r="G135" s="544">
        <f>F135*30</f>
        <v>450</v>
      </c>
      <c r="H135" s="544"/>
      <c r="I135" s="514"/>
      <c r="J135" s="514"/>
      <c r="K135" s="514"/>
      <c r="L135" s="544">
        <f>IF(H135=I135+J135+K135,G135-H135,"!ОШИБКА!")</f>
        <v>450</v>
      </c>
      <c r="M135" s="514"/>
      <c r="N135" s="514"/>
      <c r="O135" s="514"/>
      <c r="P135" s="514"/>
      <c r="Q135" s="514"/>
      <c r="R135" s="514">
        <f>Титул!AS$33+Титул!AS$35</f>
        <v>15</v>
      </c>
      <c r="S135" s="514"/>
      <c r="T135" s="514"/>
      <c r="U135" s="515"/>
      <c r="V135" s="186" t="str">
        <f>'Основні дані'!$B$1</f>
        <v>140133Моп.xls</v>
      </c>
      <c r="W135" s="382"/>
    </row>
    <row r="136" spans="1:22" s="154" customFormat="1" ht="27" hidden="1">
      <c r="A136" s="470" t="s">
        <v>290</v>
      </c>
      <c r="B136" s="480" t="s">
        <v>291</v>
      </c>
      <c r="C136" s="482"/>
      <c r="D136" s="471"/>
      <c r="E136" s="471"/>
      <c r="F136" s="481" t="str">
        <f>IF(SUM(F137:F148)=F$32,F$32,"ОШИБКА")</f>
        <v>ОШИБКА</v>
      </c>
      <c r="G136" s="481" t="str">
        <f>IF(SUM(G137:G148)=G$32,G$32,"ОШИБКА")</f>
        <v>ОШИБКА</v>
      </c>
      <c r="H136" s="472">
        <f>SUM(H137:H148)</f>
        <v>0</v>
      </c>
      <c r="I136" s="473">
        <f>SUM(I137:I148)</f>
        <v>0</v>
      </c>
      <c r="J136" s="474">
        <f aca="true" t="shared" si="42" ref="J136:T136">SUM(J137:J148)</f>
        <v>0</v>
      </c>
      <c r="K136" s="474">
        <f t="shared" si="42"/>
        <v>0</v>
      </c>
      <c r="L136" s="472">
        <f t="shared" si="42"/>
        <v>900</v>
      </c>
      <c r="M136" s="475">
        <f t="shared" si="42"/>
        <v>0</v>
      </c>
      <c r="N136" s="476">
        <f t="shared" si="42"/>
        <v>0</v>
      </c>
      <c r="O136" s="476">
        <f t="shared" si="42"/>
        <v>0</v>
      </c>
      <c r="P136" s="476">
        <f t="shared" si="42"/>
        <v>0</v>
      </c>
      <c r="Q136" s="476">
        <f t="shared" si="42"/>
        <v>0</v>
      </c>
      <c r="R136" s="476">
        <f t="shared" si="42"/>
        <v>30</v>
      </c>
      <c r="S136" s="476">
        <f t="shared" si="42"/>
        <v>0</v>
      </c>
      <c r="T136" s="476">
        <f t="shared" si="42"/>
        <v>0</v>
      </c>
      <c r="U136" s="477"/>
      <c r="V136" s="186" t="str">
        <f>'Основні дані'!$B$1</f>
        <v>140133Моп.xls</v>
      </c>
    </row>
    <row r="137" spans="1:23" s="154" customFormat="1" ht="27.75" hidden="1">
      <c r="A137" s="307" t="s">
        <v>292</v>
      </c>
      <c r="B137" s="243"/>
      <c r="C137" s="278"/>
      <c r="D137" s="278"/>
      <c r="E137" s="278"/>
      <c r="F137" s="261">
        <f>N137+P137+R137+T137</f>
        <v>0</v>
      </c>
      <c r="G137" s="261">
        <f aca="true" t="shared" si="43" ref="G137:G146">F137*30</f>
        <v>0</v>
      </c>
      <c r="H137" s="261">
        <f>(M137*Титул!BC$18)+(O137*Титул!BD$18)+(Q137*Титул!BE$18)+(S137*Титул!BF$18)</f>
        <v>0</v>
      </c>
      <c r="I137" s="370"/>
      <c r="J137" s="263"/>
      <c r="K137" s="263"/>
      <c r="L137" s="261">
        <f>IF(H137=I137+J137+K137,G137-H137,"!ОШИБКА!")</f>
        <v>0</v>
      </c>
      <c r="M137" s="262"/>
      <c r="N137" s="263"/>
      <c r="O137" s="263"/>
      <c r="P137" s="263"/>
      <c r="Q137" s="263"/>
      <c r="R137" s="263"/>
      <c r="S137" s="263"/>
      <c r="T137" s="263"/>
      <c r="U137" s="454"/>
      <c r="V137" s="186" t="str">
        <f>'Основні дані'!$B$1</f>
        <v>140133Моп.xls</v>
      </c>
      <c r="W137" s="382"/>
    </row>
    <row r="138" spans="1:23" s="154" customFormat="1" ht="27.75" hidden="1">
      <c r="A138" s="307" t="s">
        <v>293</v>
      </c>
      <c r="B138" s="243"/>
      <c r="C138" s="278"/>
      <c r="D138" s="278"/>
      <c r="E138" s="278"/>
      <c r="F138" s="261">
        <f aca="true" t="shared" si="44" ref="F138:F146">N138+P138+R138+T138</f>
        <v>0</v>
      </c>
      <c r="G138" s="261">
        <f t="shared" si="43"/>
        <v>0</v>
      </c>
      <c r="H138" s="261">
        <f>(M138*Титул!BC$18)+(O138*Титул!BD$18)+(Q138*Титул!BE$18)+(S138*Титул!BF$18)</f>
        <v>0</v>
      </c>
      <c r="I138" s="370"/>
      <c r="J138" s="263"/>
      <c r="K138" s="263"/>
      <c r="L138" s="261">
        <f aca="true" t="shared" si="45" ref="L138:L146">IF(H138=I138+J138+K138,G138-H138,"!ОШИБКА!")</f>
        <v>0</v>
      </c>
      <c r="M138" s="262"/>
      <c r="N138" s="263"/>
      <c r="O138" s="263"/>
      <c r="P138" s="263"/>
      <c r="Q138" s="263"/>
      <c r="R138" s="263"/>
      <c r="S138" s="263"/>
      <c r="T138" s="263"/>
      <c r="U138" s="454"/>
      <c r="V138" s="186" t="str">
        <f>'Основні дані'!$B$1</f>
        <v>140133Моп.xls</v>
      </c>
      <c r="W138" s="382"/>
    </row>
    <row r="139" spans="1:23" s="154" customFormat="1" ht="27.75" hidden="1">
      <c r="A139" s="307" t="s">
        <v>294</v>
      </c>
      <c r="B139" s="243"/>
      <c r="C139" s="278"/>
      <c r="D139" s="278"/>
      <c r="E139" s="278"/>
      <c r="F139" s="261">
        <f t="shared" si="44"/>
        <v>0</v>
      </c>
      <c r="G139" s="261">
        <f t="shared" si="43"/>
        <v>0</v>
      </c>
      <c r="H139" s="261">
        <f>(M139*Титул!BC$18)+(O139*Титул!BD$18)+(Q139*Титул!BE$18)+(S139*Титул!BF$18)</f>
        <v>0</v>
      </c>
      <c r="I139" s="370"/>
      <c r="J139" s="263"/>
      <c r="K139" s="263"/>
      <c r="L139" s="261">
        <f t="shared" si="45"/>
        <v>0</v>
      </c>
      <c r="M139" s="262"/>
      <c r="N139" s="263"/>
      <c r="O139" s="263"/>
      <c r="P139" s="263"/>
      <c r="Q139" s="263"/>
      <c r="R139" s="263"/>
      <c r="S139" s="263"/>
      <c r="T139" s="263"/>
      <c r="U139" s="454"/>
      <c r="V139" s="186" t="str">
        <f>'Основні дані'!$B$1</f>
        <v>140133Моп.xls</v>
      </c>
      <c r="W139" s="382"/>
    </row>
    <row r="140" spans="1:23" s="154" customFormat="1" ht="27.75" hidden="1">
      <c r="A140" s="307" t="s">
        <v>295</v>
      </c>
      <c r="B140" s="243"/>
      <c r="C140" s="278"/>
      <c r="D140" s="278"/>
      <c r="E140" s="278"/>
      <c r="F140" s="261">
        <f t="shared" si="44"/>
        <v>0</v>
      </c>
      <c r="G140" s="261">
        <f t="shared" si="43"/>
        <v>0</v>
      </c>
      <c r="H140" s="261">
        <f>(M140*Титул!BC$18)+(O140*Титул!BD$18)+(Q140*Титул!BE$18)+(S140*Титул!BF$18)</f>
        <v>0</v>
      </c>
      <c r="I140" s="370"/>
      <c r="J140" s="263"/>
      <c r="K140" s="263"/>
      <c r="L140" s="261">
        <f t="shared" si="45"/>
        <v>0</v>
      </c>
      <c r="M140" s="262"/>
      <c r="N140" s="263"/>
      <c r="O140" s="263"/>
      <c r="P140" s="263"/>
      <c r="Q140" s="263"/>
      <c r="R140" s="263"/>
      <c r="S140" s="263"/>
      <c r="T140" s="263"/>
      <c r="U140" s="454"/>
      <c r="V140" s="186" t="str">
        <f>'Основні дані'!$B$1</f>
        <v>140133Моп.xls</v>
      </c>
      <c r="W140" s="383"/>
    </row>
    <row r="141" spans="1:23" s="154" customFormat="1" ht="27.75" hidden="1">
      <c r="A141" s="307" t="s">
        <v>296</v>
      </c>
      <c r="B141" s="243"/>
      <c r="C141" s="278"/>
      <c r="D141" s="278"/>
      <c r="E141" s="278"/>
      <c r="F141" s="261">
        <f t="shared" si="44"/>
        <v>0</v>
      </c>
      <c r="G141" s="261">
        <f t="shared" si="43"/>
        <v>0</v>
      </c>
      <c r="H141" s="261">
        <f>(M141*Титул!BC$18)+(O141*Титул!BD$18)+(Q141*Титул!BE$18)+(S141*Титул!BF$18)</f>
        <v>0</v>
      </c>
      <c r="I141" s="370"/>
      <c r="J141" s="263"/>
      <c r="K141" s="263"/>
      <c r="L141" s="261">
        <f t="shared" si="45"/>
        <v>0</v>
      </c>
      <c r="M141" s="262"/>
      <c r="N141" s="263"/>
      <c r="O141" s="263"/>
      <c r="P141" s="263"/>
      <c r="Q141" s="263"/>
      <c r="R141" s="263"/>
      <c r="S141" s="263"/>
      <c r="T141" s="263"/>
      <c r="U141" s="454"/>
      <c r="V141" s="186" t="str">
        <f>'Основні дані'!$B$1</f>
        <v>140133Моп.xls</v>
      </c>
      <c r="W141" s="383"/>
    </row>
    <row r="142" spans="1:23" s="154" customFormat="1" ht="27.75" hidden="1">
      <c r="A142" s="307" t="s">
        <v>297</v>
      </c>
      <c r="B142" s="243"/>
      <c r="C142" s="278"/>
      <c r="D142" s="278"/>
      <c r="E142" s="278"/>
      <c r="F142" s="261">
        <f t="shared" si="44"/>
        <v>0</v>
      </c>
      <c r="G142" s="261">
        <f t="shared" si="43"/>
        <v>0</v>
      </c>
      <c r="H142" s="261">
        <f>(M142*Титул!BC$18)+(O142*Титул!BD$18)+(Q142*Титул!BE$18)+(S142*Титул!BF$18)</f>
        <v>0</v>
      </c>
      <c r="I142" s="370"/>
      <c r="J142" s="263"/>
      <c r="K142" s="263"/>
      <c r="L142" s="261">
        <f t="shared" si="45"/>
        <v>0</v>
      </c>
      <c r="M142" s="262"/>
      <c r="N142" s="263"/>
      <c r="O142" s="263"/>
      <c r="P142" s="263"/>
      <c r="Q142" s="263"/>
      <c r="R142" s="263"/>
      <c r="S142" s="263"/>
      <c r="T142" s="263"/>
      <c r="U142" s="454"/>
      <c r="V142" s="186" t="str">
        <f>'Основні дані'!$B$1</f>
        <v>140133Моп.xls</v>
      </c>
      <c r="W142" s="383"/>
    </row>
    <row r="143" spans="1:23" s="154" customFormat="1" ht="27.75" hidden="1">
      <c r="A143" s="307" t="s">
        <v>298</v>
      </c>
      <c r="B143" s="243"/>
      <c r="C143" s="278"/>
      <c r="D143" s="278"/>
      <c r="E143" s="278"/>
      <c r="F143" s="261">
        <f t="shared" si="44"/>
        <v>0</v>
      </c>
      <c r="G143" s="261">
        <f t="shared" si="43"/>
        <v>0</v>
      </c>
      <c r="H143" s="261">
        <f>(M143*Титул!BC$18)+(O143*Титул!BD$18)+(Q143*Титул!BE$18)+(S143*Титул!BF$18)</f>
        <v>0</v>
      </c>
      <c r="I143" s="370"/>
      <c r="J143" s="263"/>
      <c r="K143" s="263"/>
      <c r="L143" s="261">
        <f t="shared" si="45"/>
        <v>0</v>
      </c>
      <c r="M143" s="262"/>
      <c r="N143" s="263"/>
      <c r="O143" s="263"/>
      <c r="P143" s="263"/>
      <c r="Q143" s="263"/>
      <c r="R143" s="263"/>
      <c r="S143" s="263"/>
      <c r="T143" s="263"/>
      <c r="U143" s="454"/>
      <c r="V143" s="186" t="str">
        <f>'Основні дані'!$B$1</f>
        <v>140133Моп.xls</v>
      </c>
      <c r="W143" s="383"/>
    </row>
    <row r="144" spans="1:23" s="154" customFormat="1" ht="27.75" hidden="1">
      <c r="A144" s="307" t="s">
        <v>299</v>
      </c>
      <c r="B144" s="243"/>
      <c r="C144" s="278"/>
      <c r="D144" s="278"/>
      <c r="E144" s="278"/>
      <c r="F144" s="261">
        <f t="shared" si="44"/>
        <v>0</v>
      </c>
      <c r="G144" s="261">
        <f t="shared" si="43"/>
        <v>0</v>
      </c>
      <c r="H144" s="261">
        <f>(M144*Титул!BC$18)+(O144*Титул!BD$18)+(Q144*Титул!BE$18)+(S144*Титул!BF$18)</f>
        <v>0</v>
      </c>
      <c r="I144" s="370"/>
      <c r="J144" s="263"/>
      <c r="K144" s="263"/>
      <c r="L144" s="261">
        <f t="shared" si="45"/>
        <v>0</v>
      </c>
      <c r="M144" s="262"/>
      <c r="N144" s="263"/>
      <c r="O144" s="263"/>
      <c r="P144" s="263"/>
      <c r="Q144" s="263"/>
      <c r="R144" s="263"/>
      <c r="S144" s="263"/>
      <c r="T144" s="263"/>
      <c r="U144" s="454"/>
      <c r="V144" s="186" t="str">
        <f>'Основні дані'!$B$1</f>
        <v>140133Моп.xls</v>
      </c>
      <c r="W144" s="383"/>
    </row>
    <row r="145" spans="1:23" s="154" customFormat="1" ht="27.75" hidden="1">
      <c r="A145" s="307" t="s">
        <v>300</v>
      </c>
      <c r="B145" s="243"/>
      <c r="C145" s="278"/>
      <c r="D145" s="278"/>
      <c r="E145" s="278"/>
      <c r="F145" s="261">
        <f t="shared" si="44"/>
        <v>0</v>
      </c>
      <c r="G145" s="261">
        <f t="shared" si="43"/>
        <v>0</v>
      </c>
      <c r="H145" s="261">
        <f>(M145*Титул!BC$18)+(O145*Титул!BD$18)+(Q145*Титул!BE$18)+(S145*Титул!BF$18)</f>
        <v>0</v>
      </c>
      <c r="I145" s="370"/>
      <c r="J145" s="263"/>
      <c r="K145" s="263"/>
      <c r="L145" s="261">
        <f t="shared" si="45"/>
        <v>0</v>
      </c>
      <c r="M145" s="262"/>
      <c r="N145" s="263"/>
      <c r="O145" s="263"/>
      <c r="P145" s="263"/>
      <c r="Q145" s="263"/>
      <c r="R145" s="263"/>
      <c r="S145" s="263"/>
      <c r="T145" s="263"/>
      <c r="U145" s="454"/>
      <c r="V145" s="186" t="str">
        <f>'Основні дані'!$B$1</f>
        <v>140133Моп.xls</v>
      </c>
      <c r="W145" s="383"/>
    </row>
    <row r="146" spans="1:23" s="154" customFormat="1" ht="27.75" hidden="1">
      <c r="A146" s="307" t="s">
        <v>301</v>
      </c>
      <c r="B146" s="243"/>
      <c r="C146" s="278"/>
      <c r="D146" s="278"/>
      <c r="E146" s="278"/>
      <c r="F146" s="261">
        <f t="shared" si="44"/>
        <v>0</v>
      </c>
      <c r="G146" s="261">
        <f t="shared" si="43"/>
        <v>0</v>
      </c>
      <c r="H146" s="261">
        <f>(M146*Титул!BC$18)+(O146*Титул!BD$18)+(Q146*Титул!BE$18)+(S146*Титул!BF$18)</f>
        <v>0</v>
      </c>
      <c r="I146" s="370"/>
      <c r="J146" s="263"/>
      <c r="K146" s="263"/>
      <c r="L146" s="261">
        <f t="shared" si="45"/>
        <v>0</v>
      </c>
      <c r="M146" s="262"/>
      <c r="N146" s="263"/>
      <c r="O146" s="263"/>
      <c r="P146" s="263"/>
      <c r="Q146" s="263"/>
      <c r="R146" s="263"/>
      <c r="S146" s="263"/>
      <c r="T146" s="263"/>
      <c r="U146" s="454"/>
      <c r="V146" s="186" t="str">
        <f>'Основні дані'!$B$1</f>
        <v>140133Моп.xls</v>
      </c>
      <c r="W146" s="383"/>
    </row>
    <row r="147" spans="1:23" s="154" customFormat="1" ht="27.75" hidden="1">
      <c r="A147" s="516"/>
      <c r="B147" s="532" t="s">
        <v>37</v>
      </c>
      <c r="C147" s="534"/>
      <c r="D147" s="535">
        <f>Титул!AI$34</f>
        <v>11</v>
      </c>
      <c r="E147" s="536"/>
      <c r="F147" s="517">
        <f>N147+P147+R147+T147</f>
        <v>15</v>
      </c>
      <c r="G147" s="517">
        <f>F147*30</f>
        <v>450</v>
      </c>
      <c r="H147" s="517"/>
      <c r="I147" s="517"/>
      <c r="J147" s="517"/>
      <c r="K147" s="517"/>
      <c r="L147" s="517">
        <f>IF(H147=I147+J147+K147,G147-H147,"!ОШИБКА!")</f>
        <v>450</v>
      </c>
      <c r="M147" s="517"/>
      <c r="N147" s="517"/>
      <c r="O147" s="517"/>
      <c r="P147" s="517"/>
      <c r="Q147" s="517"/>
      <c r="R147" s="545">
        <v>15</v>
      </c>
      <c r="S147" s="517"/>
      <c r="T147" s="545"/>
      <c r="U147" s="518"/>
      <c r="V147" s="186" t="str">
        <f>'Основні дані'!$B$1</f>
        <v>140133Моп.xls</v>
      </c>
      <c r="W147" s="382"/>
    </row>
    <row r="148" spans="1:23" s="154" customFormat="1" ht="27.75" hidden="1">
      <c r="A148" s="513"/>
      <c r="B148" s="533" t="s">
        <v>108</v>
      </c>
      <c r="C148" s="537"/>
      <c r="D148" s="550">
        <f>Титул!AX$35</f>
        <v>11</v>
      </c>
      <c r="E148" s="533"/>
      <c r="F148" s="544">
        <f>N148+P148+R148+T148</f>
        <v>15</v>
      </c>
      <c r="G148" s="544">
        <f>F148*30</f>
        <v>450</v>
      </c>
      <c r="H148" s="544"/>
      <c r="I148" s="514"/>
      <c r="J148" s="514"/>
      <c r="K148" s="514"/>
      <c r="L148" s="544">
        <f>IF(H148=I148+J148+K148,G148-H148,"!ОШИБКА!")</f>
        <v>450</v>
      </c>
      <c r="M148" s="514"/>
      <c r="N148" s="514"/>
      <c r="O148" s="514"/>
      <c r="P148" s="514"/>
      <c r="Q148" s="514"/>
      <c r="R148" s="514">
        <f>Титул!AS$33+Титул!AS$35</f>
        <v>15</v>
      </c>
      <c r="S148" s="514"/>
      <c r="T148" s="514"/>
      <c r="U148" s="515"/>
      <c r="V148" s="186" t="str">
        <f>'Основні дані'!$B$1</f>
        <v>140133Моп.xls</v>
      </c>
      <c r="W148" s="382"/>
    </row>
    <row r="149" spans="1:22" s="154" customFormat="1" ht="27" hidden="1">
      <c r="A149" s="470" t="s">
        <v>302</v>
      </c>
      <c r="B149" s="480" t="s">
        <v>303</v>
      </c>
      <c r="C149" s="482"/>
      <c r="D149" s="471"/>
      <c r="E149" s="471"/>
      <c r="F149" s="481" t="str">
        <f>IF(SUM(F150:F161)=F$32,F$32,"ОШИБКА")</f>
        <v>ОШИБКА</v>
      </c>
      <c r="G149" s="481" t="str">
        <f>IF(SUM(G150:G161)=G$32,G$32,"ОШИБКА")</f>
        <v>ОШИБКА</v>
      </c>
      <c r="H149" s="472">
        <f>SUM(H150:H161)</f>
        <v>0</v>
      </c>
      <c r="I149" s="473">
        <f>SUM(I150:I161)</f>
        <v>0</v>
      </c>
      <c r="J149" s="474">
        <f aca="true" t="shared" si="46" ref="J149:T149">SUM(J150:J161)</f>
        <v>0</v>
      </c>
      <c r="K149" s="474">
        <f t="shared" si="46"/>
        <v>0</v>
      </c>
      <c r="L149" s="472">
        <f t="shared" si="46"/>
        <v>900</v>
      </c>
      <c r="M149" s="475">
        <f t="shared" si="46"/>
        <v>0</v>
      </c>
      <c r="N149" s="476">
        <f t="shared" si="46"/>
        <v>0</v>
      </c>
      <c r="O149" s="476">
        <f t="shared" si="46"/>
        <v>0</v>
      </c>
      <c r="P149" s="476">
        <f t="shared" si="46"/>
        <v>0</v>
      </c>
      <c r="Q149" s="476">
        <f t="shared" si="46"/>
        <v>0</v>
      </c>
      <c r="R149" s="476">
        <f t="shared" si="46"/>
        <v>30</v>
      </c>
      <c r="S149" s="476">
        <f t="shared" si="46"/>
        <v>0</v>
      </c>
      <c r="T149" s="476">
        <f t="shared" si="46"/>
        <v>0</v>
      </c>
      <c r="U149" s="477"/>
      <c r="V149" s="186" t="str">
        <f>'Основні дані'!$B$1</f>
        <v>140133Моп.xls</v>
      </c>
    </row>
    <row r="150" spans="1:23" s="154" customFormat="1" ht="27.75" hidden="1">
      <c r="A150" s="307" t="s">
        <v>304</v>
      </c>
      <c r="B150" s="243"/>
      <c r="C150" s="278"/>
      <c r="D150" s="278"/>
      <c r="E150" s="278"/>
      <c r="F150" s="261">
        <f>N150+P150+R150+T150</f>
        <v>0</v>
      </c>
      <c r="G150" s="261">
        <f aca="true" t="shared" si="47" ref="G150:G159">F150*30</f>
        <v>0</v>
      </c>
      <c r="H150" s="261">
        <f>(M150*Титул!BC$18)+(O150*Титул!BD$18)+(Q150*Титул!BE$18)+(S150*Титул!BF$18)</f>
        <v>0</v>
      </c>
      <c r="I150" s="370"/>
      <c r="J150" s="263"/>
      <c r="K150" s="263"/>
      <c r="L150" s="261">
        <f>IF(H150=I150+J150+K150,G150-H150,"!ОШИБКА!")</f>
        <v>0</v>
      </c>
      <c r="M150" s="262"/>
      <c r="N150" s="263"/>
      <c r="O150" s="263"/>
      <c r="P150" s="263"/>
      <c r="Q150" s="263"/>
      <c r="R150" s="263"/>
      <c r="S150" s="263"/>
      <c r="T150" s="263"/>
      <c r="U150" s="454"/>
      <c r="V150" s="186" t="str">
        <f>'Основні дані'!$B$1</f>
        <v>140133Моп.xls</v>
      </c>
      <c r="W150" s="382"/>
    </row>
    <row r="151" spans="1:23" s="154" customFormat="1" ht="27.75" hidden="1">
      <c r="A151" s="307" t="s">
        <v>305</v>
      </c>
      <c r="B151" s="243"/>
      <c r="C151" s="278"/>
      <c r="D151" s="278"/>
      <c r="E151" s="278"/>
      <c r="F151" s="261">
        <f aca="true" t="shared" si="48" ref="F151:F159">N151+P151+R151+T151</f>
        <v>0</v>
      </c>
      <c r="G151" s="261">
        <f t="shared" si="47"/>
        <v>0</v>
      </c>
      <c r="H151" s="261">
        <f>(M151*Титул!BC$18)+(O151*Титул!BD$18)+(Q151*Титул!BE$18)+(S151*Титул!BF$18)</f>
        <v>0</v>
      </c>
      <c r="I151" s="370"/>
      <c r="J151" s="263"/>
      <c r="K151" s="263"/>
      <c r="L151" s="261">
        <f aca="true" t="shared" si="49" ref="L151:L159">IF(H151=I151+J151+K151,G151-H151,"!ОШИБКА!")</f>
        <v>0</v>
      </c>
      <c r="M151" s="262"/>
      <c r="N151" s="263"/>
      <c r="O151" s="263"/>
      <c r="P151" s="263"/>
      <c r="Q151" s="263"/>
      <c r="R151" s="263"/>
      <c r="S151" s="263"/>
      <c r="T151" s="263"/>
      <c r="U151" s="454"/>
      <c r="V151" s="186" t="str">
        <f>'Основні дані'!$B$1</f>
        <v>140133Моп.xls</v>
      </c>
      <c r="W151" s="382"/>
    </row>
    <row r="152" spans="1:23" s="154" customFormat="1" ht="27.75" hidden="1">
      <c r="A152" s="307" t="s">
        <v>306</v>
      </c>
      <c r="B152" s="243"/>
      <c r="C152" s="278"/>
      <c r="D152" s="278"/>
      <c r="E152" s="278"/>
      <c r="F152" s="261">
        <f t="shared" si="48"/>
        <v>0</v>
      </c>
      <c r="G152" s="261">
        <f t="shared" si="47"/>
        <v>0</v>
      </c>
      <c r="H152" s="261">
        <f>(M152*Титул!BC$18)+(O152*Титул!BD$18)+(Q152*Титул!BE$18)+(S152*Титул!BF$18)</f>
        <v>0</v>
      </c>
      <c r="I152" s="370"/>
      <c r="J152" s="263"/>
      <c r="K152" s="263"/>
      <c r="L152" s="261">
        <f t="shared" si="49"/>
        <v>0</v>
      </c>
      <c r="M152" s="262"/>
      <c r="N152" s="263"/>
      <c r="O152" s="263"/>
      <c r="P152" s="263"/>
      <c r="Q152" s="263"/>
      <c r="R152" s="263"/>
      <c r="S152" s="263"/>
      <c r="T152" s="263"/>
      <c r="U152" s="454"/>
      <c r="V152" s="186" t="str">
        <f>'Основні дані'!$B$1</f>
        <v>140133Моп.xls</v>
      </c>
      <c r="W152" s="382"/>
    </row>
    <row r="153" spans="1:23" s="154" customFormat="1" ht="27.75" hidden="1">
      <c r="A153" s="307" t="s">
        <v>307</v>
      </c>
      <c r="B153" s="243"/>
      <c r="C153" s="278"/>
      <c r="D153" s="278"/>
      <c r="E153" s="278"/>
      <c r="F153" s="261">
        <f t="shared" si="48"/>
        <v>0</v>
      </c>
      <c r="G153" s="261">
        <f t="shared" si="47"/>
        <v>0</v>
      </c>
      <c r="H153" s="261">
        <f>(M153*Титул!BC$18)+(O153*Титул!BD$18)+(Q153*Титул!BE$18)+(S153*Титул!BF$18)</f>
        <v>0</v>
      </c>
      <c r="I153" s="370"/>
      <c r="J153" s="263"/>
      <c r="K153" s="263"/>
      <c r="L153" s="261">
        <f t="shared" si="49"/>
        <v>0</v>
      </c>
      <c r="M153" s="262"/>
      <c r="N153" s="263"/>
      <c r="O153" s="263"/>
      <c r="P153" s="263"/>
      <c r="Q153" s="263"/>
      <c r="R153" s="263"/>
      <c r="S153" s="263"/>
      <c r="T153" s="263"/>
      <c r="U153" s="454"/>
      <c r="V153" s="186" t="str">
        <f>'Основні дані'!$B$1</f>
        <v>140133Моп.xls</v>
      </c>
      <c r="W153" s="383"/>
    </row>
    <row r="154" spans="1:23" s="154" customFormat="1" ht="27.75" hidden="1">
      <c r="A154" s="307" t="s">
        <v>308</v>
      </c>
      <c r="B154" s="243"/>
      <c r="C154" s="278"/>
      <c r="D154" s="278"/>
      <c r="E154" s="278"/>
      <c r="F154" s="261">
        <f t="shared" si="48"/>
        <v>0</v>
      </c>
      <c r="G154" s="261">
        <f t="shared" si="47"/>
        <v>0</v>
      </c>
      <c r="H154" s="261">
        <f>(M154*Титул!BC$18)+(O154*Титул!BD$18)+(Q154*Титул!BE$18)+(S154*Титул!BF$18)</f>
        <v>0</v>
      </c>
      <c r="I154" s="370"/>
      <c r="J154" s="263"/>
      <c r="K154" s="263"/>
      <c r="L154" s="261">
        <f t="shared" si="49"/>
        <v>0</v>
      </c>
      <c r="M154" s="262"/>
      <c r="N154" s="263"/>
      <c r="O154" s="263"/>
      <c r="P154" s="263"/>
      <c r="Q154" s="263"/>
      <c r="R154" s="263"/>
      <c r="S154" s="263"/>
      <c r="T154" s="263"/>
      <c r="U154" s="454"/>
      <c r="V154" s="186" t="str">
        <f>'Основні дані'!$B$1</f>
        <v>140133Моп.xls</v>
      </c>
      <c r="W154" s="383"/>
    </row>
    <row r="155" spans="1:23" s="154" customFormat="1" ht="27.75" hidden="1">
      <c r="A155" s="307" t="s">
        <v>309</v>
      </c>
      <c r="B155" s="243"/>
      <c r="C155" s="278"/>
      <c r="D155" s="278"/>
      <c r="E155" s="278"/>
      <c r="F155" s="261">
        <f t="shared" si="48"/>
        <v>0</v>
      </c>
      <c r="G155" s="261">
        <f t="shared" si="47"/>
        <v>0</v>
      </c>
      <c r="H155" s="261">
        <f>(M155*Титул!BC$18)+(O155*Титул!BD$18)+(Q155*Титул!BE$18)+(S155*Титул!BF$18)</f>
        <v>0</v>
      </c>
      <c r="I155" s="370"/>
      <c r="J155" s="263"/>
      <c r="K155" s="263"/>
      <c r="L155" s="261">
        <f t="shared" si="49"/>
        <v>0</v>
      </c>
      <c r="M155" s="262"/>
      <c r="N155" s="263"/>
      <c r="O155" s="263"/>
      <c r="P155" s="263"/>
      <c r="Q155" s="263"/>
      <c r="R155" s="263"/>
      <c r="S155" s="263"/>
      <c r="T155" s="263"/>
      <c r="U155" s="454"/>
      <c r="V155" s="186" t="str">
        <f>'Основні дані'!$B$1</f>
        <v>140133Моп.xls</v>
      </c>
      <c r="W155" s="383"/>
    </row>
    <row r="156" spans="1:23" s="154" customFormat="1" ht="27.75" hidden="1">
      <c r="A156" s="307" t="s">
        <v>310</v>
      </c>
      <c r="B156" s="243"/>
      <c r="C156" s="278"/>
      <c r="D156" s="278"/>
      <c r="E156" s="278"/>
      <c r="F156" s="261">
        <f t="shared" si="48"/>
        <v>0</v>
      </c>
      <c r="G156" s="261">
        <f t="shared" si="47"/>
        <v>0</v>
      </c>
      <c r="H156" s="261">
        <f>(M156*Титул!BC$18)+(O156*Титул!BD$18)+(Q156*Титул!BE$18)+(S156*Титул!BF$18)</f>
        <v>0</v>
      </c>
      <c r="I156" s="370"/>
      <c r="J156" s="263"/>
      <c r="K156" s="263"/>
      <c r="L156" s="261">
        <f t="shared" si="49"/>
        <v>0</v>
      </c>
      <c r="M156" s="262"/>
      <c r="N156" s="263"/>
      <c r="O156" s="263"/>
      <c r="P156" s="263"/>
      <c r="Q156" s="263"/>
      <c r="R156" s="263"/>
      <c r="S156" s="263"/>
      <c r="T156" s="263"/>
      <c r="U156" s="454"/>
      <c r="V156" s="186" t="str">
        <f>'Основні дані'!$B$1</f>
        <v>140133Моп.xls</v>
      </c>
      <c r="W156" s="383"/>
    </row>
    <row r="157" spans="1:23" s="154" customFormat="1" ht="27.75" hidden="1">
      <c r="A157" s="307" t="s">
        <v>311</v>
      </c>
      <c r="B157" s="243"/>
      <c r="C157" s="278"/>
      <c r="D157" s="278"/>
      <c r="E157" s="278"/>
      <c r="F157" s="261">
        <f t="shared" si="48"/>
        <v>0</v>
      </c>
      <c r="G157" s="261">
        <f t="shared" si="47"/>
        <v>0</v>
      </c>
      <c r="H157" s="261">
        <f>(M157*Титул!BC$18)+(O157*Титул!BD$18)+(Q157*Титул!BE$18)+(S157*Титул!BF$18)</f>
        <v>0</v>
      </c>
      <c r="I157" s="370"/>
      <c r="J157" s="263"/>
      <c r="K157" s="263"/>
      <c r="L157" s="261">
        <f t="shared" si="49"/>
        <v>0</v>
      </c>
      <c r="M157" s="262"/>
      <c r="N157" s="263"/>
      <c r="O157" s="263"/>
      <c r="P157" s="263"/>
      <c r="Q157" s="263"/>
      <c r="R157" s="263"/>
      <c r="S157" s="263"/>
      <c r="T157" s="263"/>
      <c r="U157" s="454"/>
      <c r="V157" s="186" t="str">
        <f>'Основні дані'!$B$1</f>
        <v>140133Моп.xls</v>
      </c>
      <c r="W157" s="383"/>
    </row>
    <row r="158" spans="1:23" s="154" customFormat="1" ht="27.75" hidden="1">
      <c r="A158" s="307" t="s">
        <v>312</v>
      </c>
      <c r="B158" s="243"/>
      <c r="C158" s="278"/>
      <c r="D158" s="278"/>
      <c r="E158" s="278"/>
      <c r="F158" s="261">
        <f t="shared" si="48"/>
        <v>0</v>
      </c>
      <c r="G158" s="261">
        <f t="shared" si="47"/>
        <v>0</v>
      </c>
      <c r="H158" s="261">
        <f>(M158*Титул!BC$18)+(O158*Титул!BD$18)+(Q158*Титул!BE$18)+(S158*Титул!BF$18)</f>
        <v>0</v>
      </c>
      <c r="I158" s="370"/>
      <c r="J158" s="263"/>
      <c r="K158" s="263"/>
      <c r="L158" s="261">
        <f t="shared" si="49"/>
        <v>0</v>
      </c>
      <c r="M158" s="262"/>
      <c r="N158" s="263"/>
      <c r="O158" s="263"/>
      <c r="P158" s="263"/>
      <c r="Q158" s="263"/>
      <c r="R158" s="263"/>
      <c r="S158" s="263"/>
      <c r="T158" s="263"/>
      <c r="U158" s="454"/>
      <c r="V158" s="186" t="str">
        <f>'Основні дані'!$B$1</f>
        <v>140133Моп.xls</v>
      </c>
      <c r="W158" s="383"/>
    </row>
    <row r="159" spans="1:23" s="154" customFormat="1" ht="27.75" hidden="1">
      <c r="A159" s="307" t="s">
        <v>313</v>
      </c>
      <c r="B159" s="243"/>
      <c r="C159" s="278"/>
      <c r="D159" s="278"/>
      <c r="E159" s="278"/>
      <c r="F159" s="261">
        <f t="shared" si="48"/>
        <v>0</v>
      </c>
      <c r="G159" s="261">
        <f t="shared" si="47"/>
        <v>0</v>
      </c>
      <c r="H159" s="261">
        <f>(M159*Титул!BC$18)+(O159*Титул!BD$18)+(Q159*Титул!BE$18)+(S159*Титул!BF$18)</f>
        <v>0</v>
      </c>
      <c r="I159" s="370"/>
      <c r="J159" s="263"/>
      <c r="K159" s="263"/>
      <c r="L159" s="261">
        <f t="shared" si="49"/>
        <v>0</v>
      </c>
      <c r="M159" s="262"/>
      <c r="N159" s="263"/>
      <c r="O159" s="263"/>
      <c r="P159" s="263"/>
      <c r="Q159" s="263"/>
      <c r="R159" s="263"/>
      <c r="S159" s="263"/>
      <c r="T159" s="263"/>
      <c r="U159" s="454"/>
      <c r="V159" s="186" t="str">
        <f>'Основні дані'!$B$1</f>
        <v>140133Моп.xls</v>
      </c>
      <c r="W159" s="383"/>
    </row>
    <row r="160" spans="1:23" s="154" customFormat="1" ht="27.75" hidden="1">
      <c r="A160" s="516"/>
      <c r="B160" s="532" t="s">
        <v>37</v>
      </c>
      <c r="C160" s="534"/>
      <c r="D160" s="535">
        <f>Титул!AI$34</f>
        <v>11</v>
      </c>
      <c r="E160" s="536"/>
      <c r="F160" s="517">
        <f>N160+P160+R160+T160</f>
        <v>15</v>
      </c>
      <c r="G160" s="517">
        <f>F160*30</f>
        <v>450</v>
      </c>
      <c r="H160" s="517"/>
      <c r="I160" s="517"/>
      <c r="J160" s="517"/>
      <c r="K160" s="517"/>
      <c r="L160" s="517">
        <f>IF(H160=I160+J160+K160,G160-H160,"!ОШИБКА!")</f>
        <v>450</v>
      </c>
      <c r="M160" s="517"/>
      <c r="N160" s="517"/>
      <c r="O160" s="517"/>
      <c r="P160" s="517"/>
      <c r="Q160" s="517"/>
      <c r="R160" s="545">
        <v>15</v>
      </c>
      <c r="S160" s="517"/>
      <c r="T160" s="545"/>
      <c r="U160" s="518"/>
      <c r="V160" s="186" t="str">
        <f>'Основні дані'!$B$1</f>
        <v>140133Моп.xls</v>
      </c>
      <c r="W160" s="382"/>
    </row>
    <row r="161" spans="1:23" s="154" customFormat="1" ht="27.75" hidden="1">
      <c r="A161" s="513"/>
      <c r="B161" s="533" t="s">
        <v>108</v>
      </c>
      <c r="C161" s="537"/>
      <c r="D161" s="550">
        <f>Титул!AX$35</f>
        <v>11</v>
      </c>
      <c r="E161" s="533"/>
      <c r="F161" s="544">
        <f>N161+P161+R161+T161</f>
        <v>15</v>
      </c>
      <c r="G161" s="544">
        <f>F161*30</f>
        <v>450</v>
      </c>
      <c r="H161" s="544"/>
      <c r="I161" s="514"/>
      <c r="J161" s="514"/>
      <c r="K161" s="514"/>
      <c r="L161" s="544">
        <f>IF(H161=I161+J161+K161,G161-H161,"!ОШИБКА!")</f>
        <v>450</v>
      </c>
      <c r="M161" s="514"/>
      <c r="N161" s="514"/>
      <c r="O161" s="514"/>
      <c r="P161" s="514"/>
      <c r="Q161" s="514"/>
      <c r="R161" s="514">
        <f>Титул!AS$33+Титул!AS$35</f>
        <v>15</v>
      </c>
      <c r="S161" s="514"/>
      <c r="T161" s="514"/>
      <c r="U161" s="515"/>
      <c r="V161" s="186" t="str">
        <f>'Основні дані'!$B$1</f>
        <v>140133Моп.xls</v>
      </c>
      <c r="W161" s="382"/>
    </row>
    <row r="162" spans="1:22" s="154" customFormat="1" ht="27" hidden="1">
      <c r="A162" s="470" t="s">
        <v>314</v>
      </c>
      <c r="B162" s="480" t="s">
        <v>315</v>
      </c>
      <c r="C162" s="482"/>
      <c r="D162" s="471"/>
      <c r="E162" s="471"/>
      <c r="F162" s="481" t="str">
        <f>IF(SUM(F163:F174)=F$32,F$32,"ОШИБКА")</f>
        <v>ОШИБКА</v>
      </c>
      <c r="G162" s="481" t="str">
        <f>IF(SUM(G163:G174)=G$32,G$32,"ОШИБКА")</f>
        <v>ОШИБКА</v>
      </c>
      <c r="H162" s="472">
        <f>SUM(H163:H174)</f>
        <v>0</v>
      </c>
      <c r="I162" s="473">
        <f>SUM(I163:I174)</f>
        <v>0</v>
      </c>
      <c r="J162" s="474">
        <f aca="true" t="shared" si="50" ref="J162:T162">SUM(J163:J174)</f>
        <v>0</v>
      </c>
      <c r="K162" s="474">
        <f t="shared" si="50"/>
        <v>0</v>
      </c>
      <c r="L162" s="472">
        <f t="shared" si="50"/>
        <v>900</v>
      </c>
      <c r="M162" s="475">
        <f t="shared" si="50"/>
        <v>0</v>
      </c>
      <c r="N162" s="476">
        <f t="shared" si="50"/>
        <v>0</v>
      </c>
      <c r="O162" s="476">
        <f t="shared" si="50"/>
        <v>0</v>
      </c>
      <c r="P162" s="476">
        <f t="shared" si="50"/>
        <v>0</v>
      </c>
      <c r="Q162" s="476">
        <f t="shared" si="50"/>
        <v>0</v>
      </c>
      <c r="R162" s="476">
        <f t="shared" si="50"/>
        <v>30</v>
      </c>
      <c r="S162" s="476">
        <f t="shared" si="50"/>
        <v>0</v>
      </c>
      <c r="T162" s="476">
        <f t="shared" si="50"/>
        <v>0</v>
      </c>
      <c r="U162" s="477"/>
      <c r="V162" s="186" t="str">
        <f>'Основні дані'!$B$1</f>
        <v>140133Моп.xls</v>
      </c>
    </row>
    <row r="163" spans="1:23" s="154" customFormat="1" ht="27.75" hidden="1">
      <c r="A163" s="307" t="s">
        <v>316</v>
      </c>
      <c r="B163" s="243"/>
      <c r="C163" s="278"/>
      <c r="D163" s="278"/>
      <c r="E163" s="278"/>
      <c r="F163" s="261">
        <f>N163+P163+R163+T163</f>
        <v>0</v>
      </c>
      <c r="G163" s="261">
        <f aca="true" t="shared" si="51" ref="G163:G172">F163*30</f>
        <v>0</v>
      </c>
      <c r="H163" s="261">
        <f>(M163*Титул!BC$18)+(O163*Титул!BD$18)+(Q163*Титул!BE$18)+(S163*Титул!BF$18)</f>
        <v>0</v>
      </c>
      <c r="I163" s="370"/>
      <c r="J163" s="263"/>
      <c r="K163" s="263"/>
      <c r="L163" s="261">
        <f>IF(H163=I163+J163+K163,G163-H163,"!ОШИБКА!")</f>
        <v>0</v>
      </c>
      <c r="M163" s="262"/>
      <c r="N163" s="263"/>
      <c r="O163" s="263"/>
      <c r="P163" s="263"/>
      <c r="Q163" s="263"/>
      <c r="R163" s="263"/>
      <c r="S163" s="263"/>
      <c r="T163" s="263"/>
      <c r="U163" s="454"/>
      <c r="V163" s="186" t="str">
        <f>'Основні дані'!$B$1</f>
        <v>140133Моп.xls</v>
      </c>
      <c r="W163" s="382"/>
    </row>
    <row r="164" spans="1:23" s="154" customFormat="1" ht="27.75" hidden="1">
      <c r="A164" s="307" t="s">
        <v>317</v>
      </c>
      <c r="B164" s="243"/>
      <c r="C164" s="278"/>
      <c r="D164" s="278"/>
      <c r="E164" s="278"/>
      <c r="F164" s="261">
        <f aca="true" t="shared" si="52" ref="F164:F172">N164+P164+R164+T164</f>
        <v>0</v>
      </c>
      <c r="G164" s="261">
        <f t="shared" si="51"/>
        <v>0</v>
      </c>
      <c r="H164" s="261">
        <f>(M164*Титул!BC$18)+(O164*Титул!BD$18)+(Q164*Титул!BE$18)+(S164*Титул!BF$18)</f>
        <v>0</v>
      </c>
      <c r="I164" s="370"/>
      <c r="J164" s="263"/>
      <c r="K164" s="263"/>
      <c r="L164" s="261">
        <f aca="true" t="shared" si="53" ref="L164:L172">IF(H164=I164+J164+K164,G164-H164,"!ОШИБКА!")</f>
        <v>0</v>
      </c>
      <c r="M164" s="262"/>
      <c r="N164" s="263"/>
      <c r="O164" s="263"/>
      <c r="P164" s="263"/>
      <c r="Q164" s="263"/>
      <c r="R164" s="263"/>
      <c r="S164" s="263"/>
      <c r="T164" s="263"/>
      <c r="U164" s="454"/>
      <c r="V164" s="186" t="str">
        <f>'Основні дані'!$B$1</f>
        <v>140133Моп.xls</v>
      </c>
      <c r="W164" s="382"/>
    </row>
    <row r="165" spans="1:23" s="154" customFormat="1" ht="27.75" hidden="1">
      <c r="A165" s="307" t="s">
        <v>318</v>
      </c>
      <c r="B165" s="243"/>
      <c r="C165" s="278"/>
      <c r="D165" s="278"/>
      <c r="E165" s="278"/>
      <c r="F165" s="261">
        <f t="shared" si="52"/>
        <v>0</v>
      </c>
      <c r="G165" s="261">
        <f t="shared" si="51"/>
        <v>0</v>
      </c>
      <c r="H165" s="261">
        <f>(M165*Титул!BC$18)+(O165*Титул!BD$18)+(Q165*Титул!BE$18)+(S165*Титул!BF$18)</f>
        <v>0</v>
      </c>
      <c r="I165" s="370"/>
      <c r="J165" s="263"/>
      <c r="K165" s="263"/>
      <c r="L165" s="261">
        <f t="shared" si="53"/>
        <v>0</v>
      </c>
      <c r="M165" s="262"/>
      <c r="N165" s="263"/>
      <c r="O165" s="263"/>
      <c r="P165" s="263"/>
      <c r="Q165" s="263"/>
      <c r="R165" s="263"/>
      <c r="S165" s="263"/>
      <c r="T165" s="263"/>
      <c r="U165" s="454"/>
      <c r="V165" s="186" t="str">
        <f>'Основні дані'!$B$1</f>
        <v>140133Моп.xls</v>
      </c>
      <c r="W165" s="382"/>
    </row>
    <row r="166" spans="1:23" s="154" customFormat="1" ht="27.75" hidden="1">
      <c r="A166" s="307" t="s">
        <v>319</v>
      </c>
      <c r="B166" s="243"/>
      <c r="C166" s="278"/>
      <c r="D166" s="278"/>
      <c r="E166" s="278"/>
      <c r="F166" s="261">
        <f t="shared" si="52"/>
        <v>0</v>
      </c>
      <c r="G166" s="261">
        <f t="shared" si="51"/>
        <v>0</v>
      </c>
      <c r="H166" s="261">
        <f>(M166*Титул!BC$18)+(O166*Титул!BD$18)+(Q166*Титул!BE$18)+(S166*Титул!BF$18)</f>
        <v>0</v>
      </c>
      <c r="I166" s="370"/>
      <c r="J166" s="263"/>
      <c r="K166" s="263"/>
      <c r="L166" s="261">
        <f t="shared" si="53"/>
        <v>0</v>
      </c>
      <c r="M166" s="262"/>
      <c r="N166" s="263"/>
      <c r="O166" s="263"/>
      <c r="P166" s="263"/>
      <c r="Q166" s="263"/>
      <c r="R166" s="263"/>
      <c r="S166" s="263"/>
      <c r="T166" s="263"/>
      <c r="U166" s="454"/>
      <c r="V166" s="186" t="str">
        <f>'Основні дані'!$B$1</f>
        <v>140133Моп.xls</v>
      </c>
      <c r="W166" s="383"/>
    </row>
    <row r="167" spans="1:23" s="154" customFormat="1" ht="27.75" hidden="1">
      <c r="A167" s="307" t="s">
        <v>320</v>
      </c>
      <c r="B167" s="243"/>
      <c r="C167" s="278"/>
      <c r="D167" s="278"/>
      <c r="E167" s="278"/>
      <c r="F167" s="261">
        <f t="shared" si="52"/>
        <v>0</v>
      </c>
      <c r="G167" s="261">
        <f t="shared" si="51"/>
        <v>0</v>
      </c>
      <c r="H167" s="261">
        <f>(M167*Титул!BC$18)+(O167*Титул!BD$18)+(Q167*Титул!BE$18)+(S167*Титул!BF$18)</f>
        <v>0</v>
      </c>
      <c r="I167" s="370"/>
      <c r="J167" s="263"/>
      <c r="K167" s="263"/>
      <c r="L167" s="261">
        <f t="shared" si="53"/>
        <v>0</v>
      </c>
      <c r="M167" s="262"/>
      <c r="N167" s="263"/>
      <c r="O167" s="263"/>
      <c r="P167" s="263"/>
      <c r="Q167" s="263"/>
      <c r="R167" s="263"/>
      <c r="S167" s="263"/>
      <c r="T167" s="263"/>
      <c r="U167" s="454"/>
      <c r="V167" s="186" t="str">
        <f>'Основні дані'!$B$1</f>
        <v>140133Моп.xls</v>
      </c>
      <c r="W167" s="383"/>
    </row>
    <row r="168" spans="1:23" s="154" customFormat="1" ht="27.75" hidden="1">
      <c r="A168" s="307" t="s">
        <v>321</v>
      </c>
      <c r="B168" s="243"/>
      <c r="C168" s="278"/>
      <c r="D168" s="278"/>
      <c r="E168" s="278"/>
      <c r="F168" s="261">
        <f t="shared" si="52"/>
        <v>0</v>
      </c>
      <c r="G168" s="261">
        <f t="shared" si="51"/>
        <v>0</v>
      </c>
      <c r="H168" s="261">
        <f>(M168*Титул!BC$18)+(O168*Титул!BD$18)+(Q168*Титул!BE$18)+(S168*Титул!BF$18)</f>
        <v>0</v>
      </c>
      <c r="I168" s="370"/>
      <c r="J168" s="263"/>
      <c r="K168" s="263"/>
      <c r="L168" s="261">
        <f t="shared" si="53"/>
        <v>0</v>
      </c>
      <c r="M168" s="262"/>
      <c r="N168" s="263"/>
      <c r="O168" s="263"/>
      <c r="P168" s="263"/>
      <c r="Q168" s="263"/>
      <c r="R168" s="263"/>
      <c r="S168" s="263"/>
      <c r="T168" s="263"/>
      <c r="U168" s="454"/>
      <c r="V168" s="186" t="str">
        <f>'Основні дані'!$B$1</f>
        <v>140133Моп.xls</v>
      </c>
      <c r="W168" s="383"/>
    </row>
    <row r="169" spans="1:23" s="154" customFormat="1" ht="27.75" hidden="1">
      <c r="A169" s="307" t="s">
        <v>322</v>
      </c>
      <c r="B169" s="243"/>
      <c r="C169" s="278"/>
      <c r="D169" s="278"/>
      <c r="E169" s="278"/>
      <c r="F169" s="261">
        <f t="shared" si="52"/>
        <v>0</v>
      </c>
      <c r="G169" s="261">
        <f t="shared" si="51"/>
        <v>0</v>
      </c>
      <c r="H169" s="261">
        <f>(M169*Титул!BC$18)+(O169*Титул!BD$18)+(Q169*Титул!BE$18)+(S169*Титул!BF$18)</f>
        <v>0</v>
      </c>
      <c r="I169" s="370"/>
      <c r="J169" s="263"/>
      <c r="K169" s="263"/>
      <c r="L169" s="261">
        <f t="shared" si="53"/>
        <v>0</v>
      </c>
      <c r="M169" s="262"/>
      <c r="N169" s="263"/>
      <c r="O169" s="263"/>
      <c r="P169" s="263"/>
      <c r="Q169" s="263"/>
      <c r="R169" s="263"/>
      <c r="S169" s="263"/>
      <c r="T169" s="263"/>
      <c r="U169" s="454"/>
      <c r="V169" s="186" t="str">
        <f>'Основні дані'!$B$1</f>
        <v>140133Моп.xls</v>
      </c>
      <c r="W169" s="383"/>
    </row>
    <row r="170" spans="1:23" s="154" customFormat="1" ht="27.75" hidden="1">
      <c r="A170" s="307" t="s">
        <v>323</v>
      </c>
      <c r="B170" s="243"/>
      <c r="C170" s="278"/>
      <c r="D170" s="278"/>
      <c r="E170" s="278"/>
      <c r="F170" s="261">
        <f t="shared" si="52"/>
        <v>0</v>
      </c>
      <c r="G170" s="261">
        <f t="shared" si="51"/>
        <v>0</v>
      </c>
      <c r="H170" s="261">
        <f>(M170*Титул!BC$18)+(O170*Титул!BD$18)+(Q170*Титул!BE$18)+(S170*Титул!BF$18)</f>
        <v>0</v>
      </c>
      <c r="I170" s="370"/>
      <c r="J170" s="263"/>
      <c r="K170" s="263"/>
      <c r="L170" s="261">
        <f t="shared" si="53"/>
        <v>0</v>
      </c>
      <c r="M170" s="262"/>
      <c r="N170" s="263"/>
      <c r="O170" s="263"/>
      <c r="P170" s="263"/>
      <c r="Q170" s="263"/>
      <c r="R170" s="263"/>
      <c r="S170" s="263"/>
      <c r="T170" s="263"/>
      <c r="U170" s="454"/>
      <c r="V170" s="186" t="str">
        <f>'Основні дані'!$B$1</f>
        <v>140133Моп.xls</v>
      </c>
      <c r="W170" s="383"/>
    </row>
    <row r="171" spans="1:23" s="154" customFormat="1" ht="27.75" hidden="1">
      <c r="A171" s="307" t="s">
        <v>324</v>
      </c>
      <c r="B171" s="243"/>
      <c r="C171" s="278"/>
      <c r="D171" s="278"/>
      <c r="E171" s="278"/>
      <c r="F171" s="261">
        <f t="shared" si="52"/>
        <v>0</v>
      </c>
      <c r="G171" s="261">
        <f t="shared" si="51"/>
        <v>0</v>
      </c>
      <c r="H171" s="261">
        <f>(M171*Титул!BC$18)+(O171*Титул!BD$18)+(Q171*Титул!BE$18)+(S171*Титул!BF$18)</f>
        <v>0</v>
      </c>
      <c r="I171" s="370"/>
      <c r="J171" s="263"/>
      <c r="K171" s="263"/>
      <c r="L171" s="261">
        <f t="shared" si="53"/>
        <v>0</v>
      </c>
      <c r="M171" s="262"/>
      <c r="N171" s="263"/>
      <c r="O171" s="263"/>
      <c r="P171" s="263"/>
      <c r="Q171" s="263"/>
      <c r="R171" s="263"/>
      <c r="S171" s="263"/>
      <c r="T171" s="263"/>
      <c r="U171" s="454"/>
      <c r="V171" s="186" t="str">
        <f>'Основні дані'!$B$1</f>
        <v>140133Моп.xls</v>
      </c>
      <c r="W171" s="383"/>
    </row>
    <row r="172" spans="1:23" s="154" customFormat="1" ht="27.75" hidden="1">
      <c r="A172" s="307" t="s">
        <v>325</v>
      </c>
      <c r="B172" s="243"/>
      <c r="C172" s="278"/>
      <c r="D172" s="278"/>
      <c r="E172" s="278"/>
      <c r="F172" s="261">
        <f t="shared" si="52"/>
        <v>0</v>
      </c>
      <c r="G172" s="261">
        <f t="shared" si="51"/>
        <v>0</v>
      </c>
      <c r="H172" s="261">
        <f>(M172*Титул!BC$18)+(O172*Титул!BD$18)+(Q172*Титул!BE$18)+(S172*Титул!BF$18)</f>
        <v>0</v>
      </c>
      <c r="I172" s="370"/>
      <c r="J172" s="263"/>
      <c r="K172" s="263"/>
      <c r="L172" s="261">
        <f t="shared" si="53"/>
        <v>0</v>
      </c>
      <c r="M172" s="262"/>
      <c r="N172" s="263"/>
      <c r="O172" s="263"/>
      <c r="P172" s="263"/>
      <c r="Q172" s="263"/>
      <c r="R172" s="263"/>
      <c r="S172" s="263"/>
      <c r="T172" s="263"/>
      <c r="U172" s="454"/>
      <c r="V172" s="186" t="str">
        <f>'Основні дані'!$B$1</f>
        <v>140133Моп.xls</v>
      </c>
      <c r="W172" s="383"/>
    </row>
    <row r="173" spans="1:23" s="154" customFormat="1" ht="27.75" hidden="1">
      <c r="A173" s="516"/>
      <c r="B173" s="532" t="s">
        <v>37</v>
      </c>
      <c r="C173" s="534"/>
      <c r="D173" s="535">
        <f>Титул!AI$34</f>
        <v>11</v>
      </c>
      <c r="E173" s="536"/>
      <c r="F173" s="517">
        <f>N173+P173+R173+T173</f>
        <v>15</v>
      </c>
      <c r="G173" s="517">
        <f>F173*30</f>
        <v>450</v>
      </c>
      <c r="H173" s="517"/>
      <c r="I173" s="517"/>
      <c r="J173" s="517"/>
      <c r="K173" s="517"/>
      <c r="L173" s="517">
        <f>IF(H173=I173+J173+K173,G173-H173,"!ОШИБКА!")</f>
        <v>450</v>
      </c>
      <c r="M173" s="517"/>
      <c r="N173" s="517"/>
      <c r="O173" s="517"/>
      <c r="P173" s="517"/>
      <c r="Q173" s="517"/>
      <c r="R173" s="545">
        <v>15</v>
      </c>
      <c r="S173" s="517"/>
      <c r="T173" s="545"/>
      <c r="U173" s="518"/>
      <c r="V173" s="186" t="str">
        <f>'Основні дані'!$B$1</f>
        <v>140133Моп.xls</v>
      </c>
      <c r="W173" s="382"/>
    </row>
    <row r="174" spans="1:23" s="154" customFormat="1" ht="27.75" hidden="1">
      <c r="A174" s="513"/>
      <c r="B174" s="533" t="s">
        <v>108</v>
      </c>
      <c r="C174" s="537"/>
      <c r="D174" s="550">
        <f>Титул!AX$35</f>
        <v>11</v>
      </c>
      <c r="E174" s="533"/>
      <c r="F174" s="544">
        <f>N174+P174+R174+T174</f>
        <v>15</v>
      </c>
      <c r="G174" s="544">
        <f>F174*30</f>
        <v>450</v>
      </c>
      <c r="H174" s="544"/>
      <c r="I174" s="514"/>
      <c r="J174" s="514"/>
      <c r="K174" s="514"/>
      <c r="L174" s="544">
        <f>IF(H174=I174+J174+K174,G174-H174,"!ОШИБКА!")</f>
        <v>450</v>
      </c>
      <c r="M174" s="514"/>
      <c r="N174" s="514"/>
      <c r="O174" s="514"/>
      <c r="P174" s="514"/>
      <c r="Q174" s="514"/>
      <c r="R174" s="514">
        <f>Титул!AS$33+Титул!AS$35</f>
        <v>15</v>
      </c>
      <c r="S174" s="514"/>
      <c r="T174" s="514"/>
      <c r="U174" s="515"/>
      <c r="V174" s="186" t="str">
        <f>'Основні дані'!$B$1</f>
        <v>140133Моп.xls</v>
      </c>
      <c r="W174" s="382"/>
    </row>
    <row r="175" spans="1:22" s="154" customFormat="1" ht="27" hidden="1">
      <c r="A175" s="470" t="s">
        <v>326</v>
      </c>
      <c r="B175" s="480" t="s">
        <v>327</v>
      </c>
      <c r="C175" s="482"/>
      <c r="D175" s="471"/>
      <c r="E175" s="471"/>
      <c r="F175" s="481" t="str">
        <f>IF(SUM(F176:F187)=F$32,F$32,"ОШИБКА")</f>
        <v>ОШИБКА</v>
      </c>
      <c r="G175" s="481" t="str">
        <f>IF(SUM(G176:G187)=G$32,G$32,"ОШИБКА")</f>
        <v>ОШИБКА</v>
      </c>
      <c r="H175" s="472">
        <f>SUM(H176:H187)</f>
        <v>0</v>
      </c>
      <c r="I175" s="473">
        <f>SUM(I176:I187)</f>
        <v>0</v>
      </c>
      <c r="J175" s="474">
        <f aca="true" t="shared" si="54" ref="J175:T175">SUM(J176:J187)</f>
        <v>0</v>
      </c>
      <c r="K175" s="474">
        <f t="shared" si="54"/>
        <v>0</v>
      </c>
      <c r="L175" s="472">
        <f t="shared" si="54"/>
        <v>900</v>
      </c>
      <c r="M175" s="475">
        <f t="shared" si="54"/>
        <v>0</v>
      </c>
      <c r="N175" s="476">
        <f t="shared" si="54"/>
        <v>0</v>
      </c>
      <c r="O175" s="476">
        <f t="shared" si="54"/>
        <v>0</v>
      </c>
      <c r="P175" s="476">
        <f t="shared" si="54"/>
        <v>0</v>
      </c>
      <c r="Q175" s="476">
        <f t="shared" si="54"/>
        <v>0</v>
      </c>
      <c r="R175" s="476">
        <f t="shared" si="54"/>
        <v>30</v>
      </c>
      <c r="S175" s="476">
        <f t="shared" si="54"/>
        <v>0</v>
      </c>
      <c r="T175" s="476">
        <f t="shared" si="54"/>
        <v>0</v>
      </c>
      <c r="U175" s="477"/>
      <c r="V175" s="186" t="str">
        <f>'Основні дані'!$B$1</f>
        <v>140133Моп.xls</v>
      </c>
    </row>
    <row r="176" spans="1:23" s="154" customFormat="1" ht="27.75" hidden="1">
      <c r="A176" s="307" t="s">
        <v>328</v>
      </c>
      <c r="B176" s="243"/>
      <c r="C176" s="278"/>
      <c r="D176" s="278"/>
      <c r="E176" s="278"/>
      <c r="F176" s="261">
        <f>N176+P176+R176+T176</f>
        <v>0</v>
      </c>
      <c r="G176" s="261">
        <f aca="true" t="shared" si="55" ref="G176:G185">F176*30</f>
        <v>0</v>
      </c>
      <c r="H176" s="261">
        <f>(M176*Титул!BC$18)+(O176*Титул!BD$18)+(Q176*Титул!BE$18)+(S176*Титул!BF$18)</f>
        <v>0</v>
      </c>
      <c r="I176" s="370"/>
      <c r="J176" s="263"/>
      <c r="K176" s="263"/>
      <c r="L176" s="261">
        <f>IF(H176=I176+J176+K176,G176-H176,"!ОШИБКА!")</f>
        <v>0</v>
      </c>
      <c r="M176" s="262"/>
      <c r="N176" s="263"/>
      <c r="O176" s="263"/>
      <c r="P176" s="263"/>
      <c r="Q176" s="263"/>
      <c r="R176" s="263"/>
      <c r="S176" s="263"/>
      <c r="T176" s="263"/>
      <c r="U176" s="454"/>
      <c r="V176" s="186" t="str">
        <f>'Основні дані'!$B$1</f>
        <v>140133Моп.xls</v>
      </c>
      <c r="W176" s="382"/>
    </row>
    <row r="177" spans="1:23" s="154" customFormat="1" ht="27.75" hidden="1">
      <c r="A177" s="307" t="s">
        <v>329</v>
      </c>
      <c r="B177" s="243"/>
      <c r="C177" s="278"/>
      <c r="D177" s="278"/>
      <c r="E177" s="278"/>
      <c r="F177" s="261">
        <f aca="true" t="shared" si="56" ref="F177:F185">N177+P177+R177+T177</f>
        <v>0</v>
      </c>
      <c r="G177" s="261">
        <f t="shared" si="55"/>
        <v>0</v>
      </c>
      <c r="H177" s="261">
        <f>(M177*Титул!BC$18)+(O177*Титул!BD$18)+(Q177*Титул!BE$18)+(S177*Титул!BF$18)</f>
        <v>0</v>
      </c>
      <c r="I177" s="370"/>
      <c r="J177" s="263"/>
      <c r="K177" s="263"/>
      <c r="L177" s="261">
        <f aca="true" t="shared" si="57" ref="L177:L185">IF(H177=I177+J177+K177,G177-H177,"!ОШИБКА!")</f>
        <v>0</v>
      </c>
      <c r="M177" s="262"/>
      <c r="N177" s="263"/>
      <c r="O177" s="263"/>
      <c r="P177" s="263"/>
      <c r="Q177" s="263"/>
      <c r="R177" s="263"/>
      <c r="S177" s="263"/>
      <c r="T177" s="263"/>
      <c r="U177" s="454"/>
      <c r="V177" s="186" t="str">
        <f>'Основні дані'!$B$1</f>
        <v>140133Моп.xls</v>
      </c>
      <c r="W177" s="382"/>
    </row>
    <row r="178" spans="1:23" s="154" customFormat="1" ht="27.75" hidden="1">
      <c r="A178" s="307" t="s">
        <v>330</v>
      </c>
      <c r="B178" s="243"/>
      <c r="C178" s="278"/>
      <c r="D178" s="278"/>
      <c r="E178" s="278"/>
      <c r="F178" s="261">
        <f t="shared" si="56"/>
        <v>0</v>
      </c>
      <c r="G178" s="261">
        <f t="shared" si="55"/>
        <v>0</v>
      </c>
      <c r="H178" s="261">
        <f>(M178*Титул!BC$18)+(O178*Титул!BD$18)+(Q178*Титул!BE$18)+(S178*Титул!BF$18)</f>
        <v>0</v>
      </c>
      <c r="I178" s="370"/>
      <c r="J178" s="263"/>
      <c r="K178" s="263"/>
      <c r="L178" s="261">
        <f t="shared" si="57"/>
        <v>0</v>
      </c>
      <c r="M178" s="262"/>
      <c r="N178" s="263"/>
      <c r="O178" s="263"/>
      <c r="P178" s="263"/>
      <c r="Q178" s="263"/>
      <c r="R178" s="263"/>
      <c r="S178" s="263"/>
      <c r="T178" s="263"/>
      <c r="U178" s="454"/>
      <c r="V178" s="186" t="str">
        <f>'Основні дані'!$B$1</f>
        <v>140133Моп.xls</v>
      </c>
      <c r="W178" s="382"/>
    </row>
    <row r="179" spans="1:23" s="154" customFormat="1" ht="27.75" hidden="1">
      <c r="A179" s="307" t="s">
        <v>331</v>
      </c>
      <c r="B179" s="243"/>
      <c r="C179" s="278"/>
      <c r="D179" s="278"/>
      <c r="E179" s="278"/>
      <c r="F179" s="261">
        <f t="shared" si="56"/>
        <v>0</v>
      </c>
      <c r="G179" s="261">
        <f t="shared" si="55"/>
        <v>0</v>
      </c>
      <c r="H179" s="261">
        <f>(M179*Титул!BC$18)+(O179*Титул!BD$18)+(Q179*Титул!BE$18)+(S179*Титул!BF$18)</f>
        <v>0</v>
      </c>
      <c r="I179" s="370"/>
      <c r="J179" s="263"/>
      <c r="K179" s="263"/>
      <c r="L179" s="261">
        <f t="shared" si="57"/>
        <v>0</v>
      </c>
      <c r="M179" s="262"/>
      <c r="N179" s="263"/>
      <c r="O179" s="263"/>
      <c r="P179" s="263"/>
      <c r="Q179" s="263"/>
      <c r="R179" s="263"/>
      <c r="S179" s="263"/>
      <c r="T179" s="263"/>
      <c r="U179" s="454"/>
      <c r="V179" s="186" t="str">
        <f>'Основні дані'!$B$1</f>
        <v>140133Моп.xls</v>
      </c>
      <c r="W179" s="383"/>
    </row>
    <row r="180" spans="1:23" s="154" customFormat="1" ht="27.75" hidden="1">
      <c r="A180" s="307" t="s">
        <v>332</v>
      </c>
      <c r="B180" s="243"/>
      <c r="C180" s="278"/>
      <c r="D180" s="278"/>
      <c r="E180" s="278"/>
      <c r="F180" s="261">
        <f t="shared" si="56"/>
        <v>0</v>
      </c>
      <c r="G180" s="261">
        <f t="shared" si="55"/>
        <v>0</v>
      </c>
      <c r="H180" s="261">
        <f>(M180*Титул!BC$18)+(O180*Титул!BD$18)+(Q180*Титул!BE$18)+(S180*Титул!BF$18)</f>
        <v>0</v>
      </c>
      <c r="I180" s="370"/>
      <c r="J180" s="263"/>
      <c r="K180" s="263"/>
      <c r="L180" s="261">
        <f t="shared" si="57"/>
        <v>0</v>
      </c>
      <c r="M180" s="262"/>
      <c r="N180" s="263"/>
      <c r="O180" s="263"/>
      <c r="P180" s="263"/>
      <c r="Q180" s="263"/>
      <c r="R180" s="263"/>
      <c r="S180" s="263"/>
      <c r="T180" s="263"/>
      <c r="U180" s="454"/>
      <c r="V180" s="186" t="str">
        <f>'Основні дані'!$B$1</f>
        <v>140133Моп.xls</v>
      </c>
      <c r="W180" s="383"/>
    </row>
    <row r="181" spans="1:23" s="154" customFormat="1" ht="27.75" hidden="1">
      <c r="A181" s="307" t="s">
        <v>333</v>
      </c>
      <c r="B181" s="243"/>
      <c r="C181" s="278"/>
      <c r="D181" s="278"/>
      <c r="E181" s="278"/>
      <c r="F181" s="261">
        <f t="shared" si="56"/>
        <v>0</v>
      </c>
      <c r="G181" s="261">
        <f t="shared" si="55"/>
        <v>0</v>
      </c>
      <c r="H181" s="261">
        <f>(M181*Титул!BC$18)+(O181*Титул!BD$18)+(Q181*Титул!BE$18)+(S181*Титул!BF$18)</f>
        <v>0</v>
      </c>
      <c r="I181" s="370"/>
      <c r="J181" s="263"/>
      <c r="K181" s="263"/>
      <c r="L181" s="261">
        <f t="shared" si="57"/>
        <v>0</v>
      </c>
      <c r="M181" s="262"/>
      <c r="N181" s="263"/>
      <c r="O181" s="263"/>
      <c r="P181" s="263"/>
      <c r="Q181" s="263"/>
      <c r="R181" s="263"/>
      <c r="S181" s="263"/>
      <c r="T181" s="263"/>
      <c r="U181" s="454"/>
      <c r="V181" s="186" t="str">
        <f>'Основні дані'!$B$1</f>
        <v>140133Моп.xls</v>
      </c>
      <c r="W181" s="383"/>
    </row>
    <row r="182" spans="1:23" s="154" customFormat="1" ht="27.75" hidden="1">
      <c r="A182" s="307" t="s">
        <v>334</v>
      </c>
      <c r="B182" s="243"/>
      <c r="C182" s="278"/>
      <c r="D182" s="278"/>
      <c r="E182" s="278"/>
      <c r="F182" s="261">
        <f t="shared" si="56"/>
        <v>0</v>
      </c>
      <c r="G182" s="261">
        <f t="shared" si="55"/>
        <v>0</v>
      </c>
      <c r="H182" s="261">
        <f>(M182*Титул!BC$18)+(O182*Титул!BD$18)+(Q182*Титул!BE$18)+(S182*Титул!BF$18)</f>
        <v>0</v>
      </c>
      <c r="I182" s="370"/>
      <c r="J182" s="263"/>
      <c r="K182" s="263"/>
      <c r="L182" s="261">
        <f t="shared" si="57"/>
        <v>0</v>
      </c>
      <c r="M182" s="262"/>
      <c r="N182" s="263"/>
      <c r="O182" s="263"/>
      <c r="P182" s="263"/>
      <c r="Q182" s="263"/>
      <c r="R182" s="263"/>
      <c r="S182" s="263"/>
      <c r="T182" s="263"/>
      <c r="U182" s="454"/>
      <c r="V182" s="186" t="str">
        <f>'Основні дані'!$B$1</f>
        <v>140133Моп.xls</v>
      </c>
      <c r="W182" s="383"/>
    </row>
    <row r="183" spans="1:23" s="154" customFormat="1" ht="27.75" hidden="1">
      <c r="A183" s="307" t="s">
        <v>335</v>
      </c>
      <c r="B183" s="243"/>
      <c r="C183" s="278"/>
      <c r="D183" s="278"/>
      <c r="E183" s="278"/>
      <c r="F183" s="261">
        <f t="shared" si="56"/>
        <v>0</v>
      </c>
      <c r="G183" s="261">
        <f t="shared" si="55"/>
        <v>0</v>
      </c>
      <c r="H183" s="261">
        <f>(M183*Титул!BC$18)+(O183*Титул!BD$18)+(Q183*Титул!BE$18)+(S183*Титул!BF$18)</f>
        <v>0</v>
      </c>
      <c r="I183" s="370"/>
      <c r="J183" s="263"/>
      <c r="K183" s="263"/>
      <c r="L183" s="261">
        <f t="shared" si="57"/>
        <v>0</v>
      </c>
      <c r="M183" s="262"/>
      <c r="N183" s="263"/>
      <c r="O183" s="263"/>
      <c r="P183" s="263"/>
      <c r="Q183" s="263"/>
      <c r="R183" s="263"/>
      <c r="S183" s="263"/>
      <c r="T183" s="263"/>
      <c r="U183" s="454"/>
      <c r="V183" s="186" t="str">
        <f>'Основні дані'!$B$1</f>
        <v>140133Моп.xls</v>
      </c>
      <c r="W183" s="383"/>
    </row>
    <row r="184" spans="1:23" s="154" customFormat="1" ht="27.75" hidden="1">
      <c r="A184" s="307" t="s">
        <v>336</v>
      </c>
      <c r="B184" s="243"/>
      <c r="C184" s="278"/>
      <c r="D184" s="278"/>
      <c r="E184" s="278"/>
      <c r="F184" s="261">
        <f t="shared" si="56"/>
        <v>0</v>
      </c>
      <c r="G184" s="261">
        <f t="shared" si="55"/>
        <v>0</v>
      </c>
      <c r="H184" s="261">
        <f>(M184*Титул!BC$18)+(O184*Титул!BD$18)+(Q184*Титул!BE$18)+(S184*Титул!BF$18)</f>
        <v>0</v>
      </c>
      <c r="I184" s="370"/>
      <c r="J184" s="263"/>
      <c r="K184" s="263"/>
      <c r="L184" s="261">
        <f t="shared" si="57"/>
        <v>0</v>
      </c>
      <c r="M184" s="262"/>
      <c r="N184" s="263"/>
      <c r="O184" s="263"/>
      <c r="P184" s="263"/>
      <c r="Q184" s="263"/>
      <c r="R184" s="263"/>
      <c r="S184" s="263"/>
      <c r="T184" s="263"/>
      <c r="U184" s="454"/>
      <c r="V184" s="186" t="str">
        <f>'Основні дані'!$B$1</f>
        <v>140133Моп.xls</v>
      </c>
      <c r="W184" s="383"/>
    </row>
    <row r="185" spans="1:23" s="154" customFormat="1" ht="27.75" hidden="1">
      <c r="A185" s="307" t="s">
        <v>337</v>
      </c>
      <c r="B185" s="243"/>
      <c r="C185" s="278"/>
      <c r="D185" s="278"/>
      <c r="E185" s="278"/>
      <c r="F185" s="261">
        <f t="shared" si="56"/>
        <v>0</v>
      </c>
      <c r="G185" s="261">
        <f t="shared" si="55"/>
        <v>0</v>
      </c>
      <c r="H185" s="261">
        <f>(M185*Титул!BC$18)+(O185*Титул!BD$18)+(Q185*Титул!BE$18)+(S185*Титул!BF$18)</f>
        <v>0</v>
      </c>
      <c r="I185" s="370"/>
      <c r="J185" s="263"/>
      <c r="K185" s="263"/>
      <c r="L185" s="261">
        <f t="shared" si="57"/>
        <v>0</v>
      </c>
      <c r="M185" s="262"/>
      <c r="N185" s="263"/>
      <c r="O185" s="263"/>
      <c r="P185" s="263"/>
      <c r="Q185" s="263"/>
      <c r="R185" s="263"/>
      <c r="S185" s="263"/>
      <c r="T185" s="263"/>
      <c r="U185" s="454"/>
      <c r="V185" s="186" t="str">
        <f>'Основні дані'!$B$1</f>
        <v>140133Моп.xls</v>
      </c>
      <c r="W185" s="383"/>
    </row>
    <row r="186" spans="1:23" s="154" customFormat="1" ht="27.75" hidden="1">
      <c r="A186" s="516"/>
      <c r="B186" s="532" t="s">
        <v>37</v>
      </c>
      <c r="C186" s="534"/>
      <c r="D186" s="535">
        <f>Титул!AI$34</f>
        <v>11</v>
      </c>
      <c r="E186" s="536"/>
      <c r="F186" s="517">
        <f>N186+P186+R186+T186</f>
        <v>15</v>
      </c>
      <c r="G186" s="517">
        <f>F186*30</f>
        <v>450</v>
      </c>
      <c r="H186" s="517"/>
      <c r="I186" s="517"/>
      <c r="J186" s="517"/>
      <c r="K186" s="517"/>
      <c r="L186" s="517">
        <f>IF(H186=I186+J186+K186,G186-H186,"!ОШИБКА!")</f>
        <v>450</v>
      </c>
      <c r="M186" s="517"/>
      <c r="N186" s="517"/>
      <c r="O186" s="517"/>
      <c r="P186" s="517"/>
      <c r="Q186" s="517"/>
      <c r="R186" s="545">
        <v>15</v>
      </c>
      <c r="S186" s="517"/>
      <c r="T186" s="545"/>
      <c r="U186" s="518"/>
      <c r="V186" s="186" t="str">
        <f>'Основні дані'!$B$1</f>
        <v>140133Моп.xls</v>
      </c>
      <c r="W186" s="382"/>
    </row>
    <row r="187" spans="1:23" s="154" customFormat="1" ht="27.75" hidden="1">
      <c r="A187" s="513"/>
      <c r="B187" s="533" t="s">
        <v>108</v>
      </c>
      <c r="C187" s="537"/>
      <c r="D187" s="550">
        <f>Титул!AX$35</f>
        <v>11</v>
      </c>
      <c r="E187" s="533"/>
      <c r="F187" s="544">
        <f>N187+P187+R187+T187</f>
        <v>15</v>
      </c>
      <c r="G187" s="544">
        <f>F187*30</f>
        <v>450</v>
      </c>
      <c r="H187" s="544"/>
      <c r="I187" s="514"/>
      <c r="J187" s="514"/>
      <c r="K187" s="514"/>
      <c r="L187" s="544">
        <f>IF(H187=I187+J187+K187,G187-H187,"!ОШИБКА!")</f>
        <v>450</v>
      </c>
      <c r="M187" s="514"/>
      <c r="N187" s="514"/>
      <c r="O187" s="514"/>
      <c r="P187" s="514"/>
      <c r="Q187" s="514"/>
      <c r="R187" s="514">
        <f>Титул!AS$33+Титул!AS$35</f>
        <v>15</v>
      </c>
      <c r="S187" s="514"/>
      <c r="T187" s="514"/>
      <c r="U187" s="515"/>
      <c r="V187" s="186" t="str">
        <f>'Основні дані'!$B$1</f>
        <v>140133Моп.xls</v>
      </c>
      <c r="W187" s="382"/>
    </row>
    <row r="188" spans="1:22" s="154" customFormat="1" ht="27" hidden="1">
      <c r="A188" s="470" t="s">
        <v>338</v>
      </c>
      <c r="B188" s="480" t="s">
        <v>339</v>
      </c>
      <c r="C188" s="482"/>
      <c r="D188" s="471"/>
      <c r="E188" s="471"/>
      <c r="F188" s="481" t="str">
        <f>IF(SUM(F189:F200)=F$32,F$32,"ОШИБКА")</f>
        <v>ОШИБКА</v>
      </c>
      <c r="G188" s="481" t="str">
        <f>IF(SUM(G189:G200)=G$32,G$32,"ОШИБКА")</f>
        <v>ОШИБКА</v>
      </c>
      <c r="H188" s="472">
        <f>SUM(H189:H200)</f>
        <v>0</v>
      </c>
      <c r="I188" s="473">
        <f>SUM(I189:I200)</f>
        <v>0</v>
      </c>
      <c r="J188" s="474">
        <f aca="true" t="shared" si="58" ref="J188:T188">SUM(J189:J200)</f>
        <v>0</v>
      </c>
      <c r="K188" s="474">
        <f t="shared" si="58"/>
        <v>0</v>
      </c>
      <c r="L188" s="472">
        <f t="shared" si="58"/>
        <v>900</v>
      </c>
      <c r="M188" s="475">
        <f t="shared" si="58"/>
        <v>0</v>
      </c>
      <c r="N188" s="476">
        <f t="shared" si="58"/>
        <v>0</v>
      </c>
      <c r="O188" s="476">
        <f t="shared" si="58"/>
        <v>0</v>
      </c>
      <c r="P188" s="476">
        <f t="shared" si="58"/>
        <v>0</v>
      </c>
      <c r="Q188" s="476">
        <f t="shared" si="58"/>
        <v>0</v>
      </c>
      <c r="R188" s="476">
        <f t="shared" si="58"/>
        <v>30</v>
      </c>
      <c r="S188" s="476">
        <f t="shared" si="58"/>
        <v>0</v>
      </c>
      <c r="T188" s="476">
        <f t="shared" si="58"/>
        <v>0</v>
      </c>
      <c r="U188" s="477"/>
      <c r="V188" s="186" t="str">
        <f>'Основні дані'!$B$1</f>
        <v>140133Моп.xls</v>
      </c>
    </row>
    <row r="189" spans="1:23" s="154" customFormat="1" ht="27.75" hidden="1">
      <c r="A189" s="307" t="s">
        <v>340</v>
      </c>
      <c r="B189" s="243"/>
      <c r="C189" s="278"/>
      <c r="D189" s="278"/>
      <c r="E189" s="278"/>
      <c r="F189" s="261">
        <f>N189+P189+R189+T189</f>
        <v>0</v>
      </c>
      <c r="G189" s="261">
        <f aca="true" t="shared" si="59" ref="G189:G198">F189*30</f>
        <v>0</v>
      </c>
      <c r="H189" s="261">
        <f>(M189*Титул!BC$18)+(O189*Титул!BD$18)+(Q189*Титул!BE$18)+(S189*Титул!BF$18)</f>
        <v>0</v>
      </c>
      <c r="I189" s="370"/>
      <c r="J189" s="263"/>
      <c r="K189" s="263"/>
      <c r="L189" s="261">
        <f>IF(H189=I189+J189+K189,G189-H189,"!ОШИБКА!")</f>
        <v>0</v>
      </c>
      <c r="M189" s="262"/>
      <c r="N189" s="263"/>
      <c r="O189" s="263"/>
      <c r="P189" s="263"/>
      <c r="Q189" s="263"/>
      <c r="R189" s="263"/>
      <c r="S189" s="263"/>
      <c r="T189" s="263"/>
      <c r="U189" s="454"/>
      <c r="V189" s="186" t="str">
        <f>'Основні дані'!$B$1</f>
        <v>140133Моп.xls</v>
      </c>
      <c r="W189" s="382"/>
    </row>
    <row r="190" spans="1:23" s="154" customFormat="1" ht="27.75" hidden="1">
      <c r="A190" s="307" t="s">
        <v>341</v>
      </c>
      <c r="B190" s="243"/>
      <c r="C190" s="278"/>
      <c r="D190" s="278"/>
      <c r="E190" s="278"/>
      <c r="F190" s="261">
        <f aca="true" t="shared" si="60" ref="F190:F198">N190+P190+R190+T190</f>
        <v>0</v>
      </c>
      <c r="G190" s="261">
        <f t="shared" si="59"/>
        <v>0</v>
      </c>
      <c r="H190" s="261">
        <f>(M190*Титул!BC$18)+(O190*Титул!BD$18)+(Q190*Титул!BE$18)+(S190*Титул!BF$18)</f>
        <v>0</v>
      </c>
      <c r="I190" s="370"/>
      <c r="J190" s="263"/>
      <c r="K190" s="263"/>
      <c r="L190" s="261">
        <f aca="true" t="shared" si="61" ref="L190:L198">IF(H190=I190+J190+K190,G190-H190,"!ОШИБКА!")</f>
        <v>0</v>
      </c>
      <c r="M190" s="262"/>
      <c r="N190" s="263"/>
      <c r="O190" s="263"/>
      <c r="P190" s="263"/>
      <c r="Q190" s="263"/>
      <c r="R190" s="263"/>
      <c r="S190" s="263"/>
      <c r="T190" s="263"/>
      <c r="U190" s="454"/>
      <c r="V190" s="186" t="str">
        <f>'Основні дані'!$B$1</f>
        <v>140133Моп.xls</v>
      </c>
      <c r="W190" s="382"/>
    </row>
    <row r="191" spans="1:23" s="154" customFormat="1" ht="27.75" hidden="1">
      <c r="A191" s="307" t="s">
        <v>342</v>
      </c>
      <c r="B191" s="243"/>
      <c r="C191" s="278"/>
      <c r="D191" s="278"/>
      <c r="E191" s="278"/>
      <c r="F191" s="261">
        <f t="shared" si="60"/>
        <v>0</v>
      </c>
      <c r="G191" s="261">
        <f t="shared" si="59"/>
        <v>0</v>
      </c>
      <c r="H191" s="261">
        <f>(M191*Титул!BC$18)+(O191*Титул!BD$18)+(Q191*Титул!BE$18)+(S191*Титул!BF$18)</f>
        <v>0</v>
      </c>
      <c r="I191" s="370"/>
      <c r="J191" s="263"/>
      <c r="K191" s="263"/>
      <c r="L191" s="261">
        <f t="shared" si="61"/>
        <v>0</v>
      </c>
      <c r="M191" s="262"/>
      <c r="N191" s="263"/>
      <c r="O191" s="263"/>
      <c r="P191" s="263"/>
      <c r="Q191" s="263"/>
      <c r="R191" s="263"/>
      <c r="S191" s="263"/>
      <c r="T191" s="263"/>
      <c r="U191" s="454"/>
      <c r="V191" s="186" t="str">
        <f>'Основні дані'!$B$1</f>
        <v>140133Моп.xls</v>
      </c>
      <c r="W191" s="382"/>
    </row>
    <row r="192" spans="1:23" s="154" customFormat="1" ht="27.75" hidden="1">
      <c r="A192" s="307" t="s">
        <v>343</v>
      </c>
      <c r="B192" s="243"/>
      <c r="C192" s="278"/>
      <c r="D192" s="278"/>
      <c r="E192" s="278"/>
      <c r="F192" s="261">
        <f t="shared" si="60"/>
        <v>0</v>
      </c>
      <c r="G192" s="261">
        <f t="shared" si="59"/>
        <v>0</v>
      </c>
      <c r="H192" s="261">
        <f>(M192*Титул!BC$18)+(O192*Титул!BD$18)+(Q192*Титул!BE$18)+(S192*Титул!BF$18)</f>
        <v>0</v>
      </c>
      <c r="I192" s="370"/>
      <c r="J192" s="263"/>
      <c r="K192" s="263"/>
      <c r="L192" s="261">
        <f t="shared" si="61"/>
        <v>0</v>
      </c>
      <c r="M192" s="262"/>
      <c r="N192" s="263"/>
      <c r="O192" s="263"/>
      <c r="P192" s="263"/>
      <c r="Q192" s="263"/>
      <c r="R192" s="263"/>
      <c r="S192" s="263"/>
      <c r="T192" s="263"/>
      <c r="U192" s="454"/>
      <c r="V192" s="186" t="str">
        <f>'Основні дані'!$B$1</f>
        <v>140133Моп.xls</v>
      </c>
      <c r="W192" s="383"/>
    </row>
    <row r="193" spans="1:23" s="154" customFormat="1" ht="27.75" hidden="1">
      <c r="A193" s="307" t="s">
        <v>344</v>
      </c>
      <c r="B193" s="243"/>
      <c r="C193" s="278"/>
      <c r="D193" s="278"/>
      <c r="E193" s="278"/>
      <c r="F193" s="261">
        <f t="shared" si="60"/>
        <v>0</v>
      </c>
      <c r="G193" s="261">
        <f t="shared" si="59"/>
        <v>0</v>
      </c>
      <c r="H193" s="261">
        <f>(M193*Титул!BC$18)+(O193*Титул!BD$18)+(Q193*Титул!BE$18)+(S193*Титул!BF$18)</f>
        <v>0</v>
      </c>
      <c r="I193" s="370"/>
      <c r="J193" s="263"/>
      <c r="K193" s="263"/>
      <c r="L193" s="261">
        <f t="shared" si="61"/>
        <v>0</v>
      </c>
      <c r="M193" s="262"/>
      <c r="N193" s="263"/>
      <c r="O193" s="263"/>
      <c r="P193" s="263"/>
      <c r="Q193" s="263"/>
      <c r="R193" s="263"/>
      <c r="S193" s="263"/>
      <c r="T193" s="263"/>
      <c r="U193" s="454"/>
      <c r="V193" s="186" t="str">
        <f>'Основні дані'!$B$1</f>
        <v>140133Моп.xls</v>
      </c>
      <c r="W193" s="383"/>
    </row>
    <row r="194" spans="1:23" s="154" customFormat="1" ht="27.75" hidden="1">
      <c r="A194" s="307" t="s">
        <v>345</v>
      </c>
      <c r="B194" s="243"/>
      <c r="C194" s="278"/>
      <c r="D194" s="278"/>
      <c r="E194" s="278"/>
      <c r="F194" s="261">
        <f t="shared" si="60"/>
        <v>0</v>
      </c>
      <c r="G194" s="261">
        <f t="shared" si="59"/>
        <v>0</v>
      </c>
      <c r="H194" s="261">
        <f>(M194*Титул!BC$18)+(O194*Титул!BD$18)+(Q194*Титул!BE$18)+(S194*Титул!BF$18)</f>
        <v>0</v>
      </c>
      <c r="I194" s="370"/>
      <c r="J194" s="263"/>
      <c r="K194" s="263"/>
      <c r="L194" s="261">
        <f t="shared" si="61"/>
        <v>0</v>
      </c>
      <c r="M194" s="262"/>
      <c r="N194" s="263"/>
      <c r="O194" s="263"/>
      <c r="P194" s="263"/>
      <c r="Q194" s="263"/>
      <c r="R194" s="263"/>
      <c r="S194" s="263"/>
      <c r="T194" s="263"/>
      <c r="U194" s="454"/>
      <c r="V194" s="186" t="str">
        <f>'Основні дані'!$B$1</f>
        <v>140133Моп.xls</v>
      </c>
      <c r="W194" s="383"/>
    </row>
    <row r="195" spans="1:23" s="154" customFormat="1" ht="27.75" hidden="1">
      <c r="A195" s="307" t="s">
        <v>346</v>
      </c>
      <c r="B195" s="243"/>
      <c r="C195" s="278"/>
      <c r="D195" s="278"/>
      <c r="E195" s="278"/>
      <c r="F195" s="261">
        <f t="shared" si="60"/>
        <v>0</v>
      </c>
      <c r="G195" s="261">
        <f t="shared" si="59"/>
        <v>0</v>
      </c>
      <c r="H195" s="261">
        <f>(M195*Титул!BC$18)+(O195*Титул!BD$18)+(Q195*Титул!BE$18)+(S195*Титул!BF$18)</f>
        <v>0</v>
      </c>
      <c r="I195" s="370"/>
      <c r="J195" s="263"/>
      <c r="K195" s="263"/>
      <c r="L195" s="261">
        <f t="shared" si="61"/>
        <v>0</v>
      </c>
      <c r="M195" s="262"/>
      <c r="N195" s="263"/>
      <c r="O195" s="263"/>
      <c r="P195" s="263"/>
      <c r="Q195" s="263"/>
      <c r="R195" s="263"/>
      <c r="S195" s="263"/>
      <c r="T195" s="263"/>
      <c r="U195" s="454"/>
      <c r="V195" s="186" t="str">
        <f>'Основні дані'!$B$1</f>
        <v>140133Моп.xls</v>
      </c>
      <c r="W195" s="383"/>
    </row>
    <row r="196" spans="1:23" s="154" customFormat="1" ht="27.75" hidden="1">
      <c r="A196" s="307" t="s">
        <v>347</v>
      </c>
      <c r="B196" s="243"/>
      <c r="C196" s="278"/>
      <c r="D196" s="278"/>
      <c r="E196" s="278"/>
      <c r="F196" s="261">
        <f t="shared" si="60"/>
        <v>0</v>
      </c>
      <c r="G196" s="261">
        <f t="shared" si="59"/>
        <v>0</v>
      </c>
      <c r="H196" s="261">
        <f>(M196*Титул!BC$18)+(O196*Титул!BD$18)+(Q196*Титул!BE$18)+(S196*Титул!BF$18)</f>
        <v>0</v>
      </c>
      <c r="I196" s="370"/>
      <c r="J196" s="263"/>
      <c r="K196" s="263"/>
      <c r="L196" s="261">
        <f t="shared" si="61"/>
        <v>0</v>
      </c>
      <c r="M196" s="262"/>
      <c r="N196" s="263"/>
      <c r="O196" s="263"/>
      <c r="P196" s="263"/>
      <c r="Q196" s="263"/>
      <c r="R196" s="263"/>
      <c r="S196" s="263"/>
      <c r="T196" s="263"/>
      <c r="U196" s="454"/>
      <c r="V196" s="186" t="str">
        <f>'Основні дані'!$B$1</f>
        <v>140133Моп.xls</v>
      </c>
      <c r="W196" s="383"/>
    </row>
    <row r="197" spans="1:23" s="154" customFormat="1" ht="27.75" hidden="1">
      <c r="A197" s="307" t="s">
        <v>348</v>
      </c>
      <c r="B197" s="243"/>
      <c r="C197" s="278"/>
      <c r="D197" s="278"/>
      <c r="E197" s="278"/>
      <c r="F197" s="261">
        <f t="shared" si="60"/>
        <v>0</v>
      </c>
      <c r="G197" s="261">
        <f t="shared" si="59"/>
        <v>0</v>
      </c>
      <c r="H197" s="261">
        <f>(M197*Титул!BC$18)+(O197*Титул!BD$18)+(Q197*Титул!BE$18)+(S197*Титул!BF$18)</f>
        <v>0</v>
      </c>
      <c r="I197" s="370"/>
      <c r="J197" s="263"/>
      <c r="K197" s="263"/>
      <c r="L197" s="261">
        <f t="shared" si="61"/>
        <v>0</v>
      </c>
      <c r="M197" s="262"/>
      <c r="N197" s="263"/>
      <c r="O197" s="263"/>
      <c r="P197" s="263"/>
      <c r="Q197" s="263"/>
      <c r="R197" s="263"/>
      <c r="S197" s="263"/>
      <c r="T197" s="263"/>
      <c r="U197" s="454"/>
      <c r="V197" s="186" t="str">
        <f>'Основні дані'!$B$1</f>
        <v>140133Моп.xls</v>
      </c>
      <c r="W197" s="383"/>
    </row>
    <row r="198" spans="1:23" s="154" customFormat="1" ht="27.75" hidden="1">
      <c r="A198" s="307" t="s">
        <v>349</v>
      </c>
      <c r="B198" s="243"/>
      <c r="C198" s="278"/>
      <c r="D198" s="278"/>
      <c r="E198" s="278"/>
      <c r="F198" s="261">
        <f t="shared" si="60"/>
        <v>0</v>
      </c>
      <c r="G198" s="261">
        <f t="shared" si="59"/>
        <v>0</v>
      </c>
      <c r="H198" s="261">
        <f>(M198*Титул!BC$18)+(O198*Титул!BD$18)+(Q198*Титул!BE$18)+(S198*Титул!BF$18)</f>
        <v>0</v>
      </c>
      <c r="I198" s="370"/>
      <c r="J198" s="263"/>
      <c r="K198" s="263"/>
      <c r="L198" s="261">
        <f t="shared" si="61"/>
        <v>0</v>
      </c>
      <c r="M198" s="262"/>
      <c r="N198" s="263"/>
      <c r="O198" s="263"/>
      <c r="P198" s="263"/>
      <c r="Q198" s="263"/>
      <c r="R198" s="263"/>
      <c r="S198" s="263"/>
      <c r="T198" s="263"/>
      <c r="U198" s="454"/>
      <c r="V198" s="186" t="str">
        <f>'Основні дані'!$B$1</f>
        <v>140133Моп.xls</v>
      </c>
      <c r="W198" s="383"/>
    </row>
    <row r="199" spans="1:23" s="154" customFormat="1" ht="27.75" hidden="1">
      <c r="A199" s="516"/>
      <c r="B199" s="532" t="s">
        <v>37</v>
      </c>
      <c r="C199" s="534"/>
      <c r="D199" s="535">
        <f>Титул!AI$34</f>
        <v>11</v>
      </c>
      <c r="E199" s="536"/>
      <c r="F199" s="517">
        <f>N199+P199+R199+T199</f>
        <v>15</v>
      </c>
      <c r="G199" s="517">
        <f>F199*30</f>
        <v>450</v>
      </c>
      <c r="H199" s="517"/>
      <c r="I199" s="517"/>
      <c r="J199" s="517"/>
      <c r="K199" s="517"/>
      <c r="L199" s="517">
        <f>IF(H199=I199+J199+K199,G199-H199,"!ОШИБКА!")</f>
        <v>450</v>
      </c>
      <c r="M199" s="517"/>
      <c r="N199" s="517"/>
      <c r="O199" s="517"/>
      <c r="P199" s="517"/>
      <c r="Q199" s="517"/>
      <c r="R199" s="545">
        <v>15</v>
      </c>
      <c r="S199" s="517"/>
      <c r="T199" s="545"/>
      <c r="U199" s="518"/>
      <c r="V199" s="186" t="str">
        <f>'Основні дані'!$B$1</f>
        <v>140133Моп.xls</v>
      </c>
      <c r="W199" s="382"/>
    </row>
    <row r="200" spans="1:23" s="154" customFormat="1" ht="27.75" hidden="1">
      <c r="A200" s="513"/>
      <c r="B200" s="533" t="s">
        <v>108</v>
      </c>
      <c r="C200" s="537"/>
      <c r="D200" s="550">
        <f>Титул!AX$35</f>
        <v>11</v>
      </c>
      <c r="E200" s="533"/>
      <c r="F200" s="544">
        <f>N200+P200+R200+T200</f>
        <v>15</v>
      </c>
      <c r="G200" s="544">
        <f>F200*30</f>
        <v>450</v>
      </c>
      <c r="H200" s="544"/>
      <c r="I200" s="514"/>
      <c r="J200" s="514"/>
      <c r="K200" s="514"/>
      <c r="L200" s="544">
        <f>IF(H200=I200+J200+K200,G200-H200,"!ОШИБКА!")</f>
        <v>450</v>
      </c>
      <c r="M200" s="514"/>
      <c r="N200" s="514"/>
      <c r="O200" s="514"/>
      <c r="P200" s="514"/>
      <c r="Q200" s="514"/>
      <c r="R200" s="514">
        <f>Титул!AS$33+Титул!AS$35</f>
        <v>15</v>
      </c>
      <c r="S200" s="514"/>
      <c r="T200" s="514"/>
      <c r="U200" s="515"/>
      <c r="V200" s="186" t="str">
        <f>'Основні дані'!$B$1</f>
        <v>140133Моп.xls</v>
      </c>
      <c r="W200" s="382"/>
    </row>
    <row r="201" spans="1:22" s="154" customFormat="1" ht="27" hidden="1">
      <c r="A201" s="470" t="s">
        <v>350</v>
      </c>
      <c r="B201" s="480" t="s">
        <v>351</v>
      </c>
      <c r="C201" s="482"/>
      <c r="D201" s="471"/>
      <c r="E201" s="471"/>
      <c r="F201" s="481" t="str">
        <f>IF(SUM(F202:F213)=F$32,F$32,"ОШИБКА")</f>
        <v>ОШИБКА</v>
      </c>
      <c r="G201" s="481" t="str">
        <f>IF(SUM(G202:G213)=G$32,G$32,"ОШИБКА")</f>
        <v>ОШИБКА</v>
      </c>
      <c r="H201" s="472">
        <f>SUM(H202:H213)</f>
        <v>0</v>
      </c>
      <c r="I201" s="473">
        <f>SUM(I202:I213)</f>
        <v>0</v>
      </c>
      <c r="J201" s="474">
        <f aca="true" t="shared" si="62" ref="J201:T201">SUM(J202:J213)</f>
        <v>0</v>
      </c>
      <c r="K201" s="474">
        <f t="shared" si="62"/>
        <v>0</v>
      </c>
      <c r="L201" s="472">
        <f t="shared" si="62"/>
        <v>900</v>
      </c>
      <c r="M201" s="475">
        <f t="shared" si="62"/>
        <v>0</v>
      </c>
      <c r="N201" s="476">
        <f t="shared" si="62"/>
        <v>0</v>
      </c>
      <c r="O201" s="476">
        <f t="shared" si="62"/>
        <v>0</v>
      </c>
      <c r="P201" s="476">
        <f t="shared" si="62"/>
        <v>0</v>
      </c>
      <c r="Q201" s="476">
        <f t="shared" si="62"/>
        <v>0</v>
      </c>
      <c r="R201" s="476">
        <f t="shared" si="62"/>
        <v>30</v>
      </c>
      <c r="S201" s="476">
        <f t="shared" si="62"/>
        <v>0</v>
      </c>
      <c r="T201" s="476">
        <f t="shared" si="62"/>
        <v>0</v>
      </c>
      <c r="U201" s="477"/>
      <c r="V201" s="186" t="str">
        <f>'Основні дані'!$B$1</f>
        <v>140133Моп.xls</v>
      </c>
    </row>
    <row r="202" spans="1:23" s="154" customFormat="1" ht="27.75" hidden="1">
      <c r="A202" s="307" t="s">
        <v>352</v>
      </c>
      <c r="B202" s="243"/>
      <c r="C202" s="278"/>
      <c r="D202" s="278"/>
      <c r="E202" s="278"/>
      <c r="F202" s="261">
        <f>N202+P202+R202+T202</f>
        <v>0</v>
      </c>
      <c r="G202" s="261">
        <f aca="true" t="shared" si="63" ref="G202:G211">F202*30</f>
        <v>0</v>
      </c>
      <c r="H202" s="261">
        <f>(M202*Титул!BC$18)+(O202*Титул!BD$18)+(Q202*Титул!BE$18)+(S202*Титул!BF$18)</f>
        <v>0</v>
      </c>
      <c r="I202" s="370"/>
      <c r="J202" s="263"/>
      <c r="K202" s="263"/>
      <c r="L202" s="261">
        <f>IF(H202=I202+J202+K202,G202-H202,"!ОШИБКА!")</f>
        <v>0</v>
      </c>
      <c r="M202" s="262"/>
      <c r="N202" s="263"/>
      <c r="O202" s="263"/>
      <c r="P202" s="263"/>
      <c r="Q202" s="263"/>
      <c r="R202" s="263"/>
      <c r="S202" s="263"/>
      <c r="T202" s="263"/>
      <c r="U202" s="454"/>
      <c r="V202" s="186" t="str">
        <f>'Основні дані'!$B$1</f>
        <v>140133Моп.xls</v>
      </c>
      <c r="W202" s="382"/>
    </row>
    <row r="203" spans="1:23" s="154" customFormat="1" ht="27.75" hidden="1">
      <c r="A203" s="307" t="s">
        <v>353</v>
      </c>
      <c r="B203" s="243"/>
      <c r="C203" s="278"/>
      <c r="D203" s="278"/>
      <c r="E203" s="278"/>
      <c r="F203" s="261">
        <f aca="true" t="shared" si="64" ref="F203:F211">N203+P203+R203+T203</f>
        <v>0</v>
      </c>
      <c r="G203" s="261">
        <f t="shared" si="63"/>
        <v>0</v>
      </c>
      <c r="H203" s="261">
        <f>(M203*Титул!BC$18)+(O203*Титул!BD$18)+(Q203*Титул!BE$18)+(S203*Титул!BF$18)</f>
        <v>0</v>
      </c>
      <c r="I203" s="370"/>
      <c r="J203" s="263"/>
      <c r="K203" s="263"/>
      <c r="L203" s="261">
        <f aca="true" t="shared" si="65" ref="L203:L211">IF(H203=I203+J203+K203,G203-H203,"!ОШИБКА!")</f>
        <v>0</v>
      </c>
      <c r="M203" s="262"/>
      <c r="N203" s="263"/>
      <c r="O203" s="263"/>
      <c r="P203" s="263"/>
      <c r="Q203" s="263"/>
      <c r="R203" s="263"/>
      <c r="S203" s="263"/>
      <c r="T203" s="263"/>
      <c r="U203" s="454"/>
      <c r="V203" s="186" t="str">
        <f>'Основні дані'!$B$1</f>
        <v>140133Моп.xls</v>
      </c>
      <c r="W203" s="382"/>
    </row>
    <row r="204" spans="1:23" s="154" customFormat="1" ht="27.75" hidden="1">
      <c r="A204" s="307" t="s">
        <v>354</v>
      </c>
      <c r="B204" s="243"/>
      <c r="C204" s="278"/>
      <c r="D204" s="278"/>
      <c r="E204" s="278"/>
      <c r="F204" s="261">
        <f t="shared" si="64"/>
        <v>0</v>
      </c>
      <c r="G204" s="261">
        <f t="shared" si="63"/>
        <v>0</v>
      </c>
      <c r="H204" s="261">
        <f>(M204*Титул!BC$18)+(O204*Титул!BD$18)+(Q204*Титул!BE$18)+(S204*Титул!BF$18)</f>
        <v>0</v>
      </c>
      <c r="I204" s="370"/>
      <c r="J204" s="263"/>
      <c r="K204" s="263"/>
      <c r="L204" s="261">
        <f t="shared" si="65"/>
        <v>0</v>
      </c>
      <c r="M204" s="262"/>
      <c r="N204" s="263"/>
      <c r="O204" s="263"/>
      <c r="P204" s="263"/>
      <c r="Q204" s="263"/>
      <c r="R204" s="263"/>
      <c r="S204" s="263"/>
      <c r="T204" s="263"/>
      <c r="U204" s="454"/>
      <c r="V204" s="186" t="str">
        <f>'Основні дані'!$B$1</f>
        <v>140133Моп.xls</v>
      </c>
      <c r="W204" s="382"/>
    </row>
    <row r="205" spans="1:23" s="154" customFormat="1" ht="27.75" hidden="1">
      <c r="A205" s="307" t="s">
        <v>355</v>
      </c>
      <c r="B205" s="243"/>
      <c r="C205" s="278"/>
      <c r="D205" s="278"/>
      <c r="E205" s="278"/>
      <c r="F205" s="261">
        <f t="shared" si="64"/>
        <v>0</v>
      </c>
      <c r="G205" s="261">
        <f t="shared" si="63"/>
        <v>0</v>
      </c>
      <c r="H205" s="261">
        <f>(M205*Титул!BC$18)+(O205*Титул!BD$18)+(Q205*Титул!BE$18)+(S205*Титул!BF$18)</f>
        <v>0</v>
      </c>
      <c r="I205" s="370"/>
      <c r="J205" s="263"/>
      <c r="K205" s="263"/>
      <c r="L205" s="261">
        <f t="shared" si="65"/>
        <v>0</v>
      </c>
      <c r="M205" s="262"/>
      <c r="N205" s="263"/>
      <c r="O205" s="263"/>
      <c r="P205" s="263"/>
      <c r="Q205" s="263"/>
      <c r="R205" s="263"/>
      <c r="S205" s="263"/>
      <c r="T205" s="263"/>
      <c r="U205" s="454"/>
      <c r="V205" s="186" t="str">
        <f>'Основні дані'!$B$1</f>
        <v>140133Моп.xls</v>
      </c>
      <c r="W205" s="383"/>
    </row>
    <row r="206" spans="1:23" s="154" customFormat="1" ht="27.75" hidden="1">
      <c r="A206" s="307" t="s">
        <v>356</v>
      </c>
      <c r="B206" s="243"/>
      <c r="C206" s="278"/>
      <c r="D206" s="278"/>
      <c r="E206" s="278"/>
      <c r="F206" s="261">
        <f t="shared" si="64"/>
        <v>0</v>
      </c>
      <c r="G206" s="261">
        <f t="shared" si="63"/>
        <v>0</v>
      </c>
      <c r="H206" s="261">
        <f>(M206*Титул!BC$18)+(O206*Титул!BD$18)+(Q206*Титул!BE$18)+(S206*Титул!BF$18)</f>
        <v>0</v>
      </c>
      <c r="I206" s="370"/>
      <c r="J206" s="263"/>
      <c r="K206" s="263"/>
      <c r="L206" s="261">
        <f t="shared" si="65"/>
        <v>0</v>
      </c>
      <c r="M206" s="262"/>
      <c r="N206" s="263"/>
      <c r="O206" s="263"/>
      <c r="P206" s="263"/>
      <c r="Q206" s="263"/>
      <c r="R206" s="263"/>
      <c r="S206" s="263"/>
      <c r="T206" s="263"/>
      <c r="U206" s="454"/>
      <c r="V206" s="186" t="str">
        <f>'Основні дані'!$B$1</f>
        <v>140133Моп.xls</v>
      </c>
      <c r="W206" s="383"/>
    </row>
    <row r="207" spans="1:23" s="154" customFormat="1" ht="27.75" hidden="1">
      <c r="A207" s="307" t="s">
        <v>357</v>
      </c>
      <c r="B207" s="243"/>
      <c r="C207" s="278"/>
      <c r="D207" s="278"/>
      <c r="E207" s="278"/>
      <c r="F207" s="261">
        <f t="shared" si="64"/>
        <v>0</v>
      </c>
      <c r="G207" s="261">
        <f t="shared" si="63"/>
        <v>0</v>
      </c>
      <c r="H207" s="261">
        <f>(M207*Титул!BC$18)+(O207*Титул!BD$18)+(Q207*Титул!BE$18)+(S207*Титул!BF$18)</f>
        <v>0</v>
      </c>
      <c r="I207" s="370"/>
      <c r="J207" s="263"/>
      <c r="K207" s="263"/>
      <c r="L207" s="261">
        <f t="shared" si="65"/>
        <v>0</v>
      </c>
      <c r="M207" s="262"/>
      <c r="N207" s="263"/>
      <c r="O207" s="263"/>
      <c r="P207" s="263"/>
      <c r="Q207" s="263"/>
      <c r="R207" s="263"/>
      <c r="S207" s="263"/>
      <c r="T207" s="263"/>
      <c r="U207" s="454"/>
      <c r="V207" s="186" t="str">
        <f>'Основні дані'!$B$1</f>
        <v>140133Моп.xls</v>
      </c>
      <c r="W207" s="383"/>
    </row>
    <row r="208" spans="1:23" s="154" customFormat="1" ht="27.75" hidden="1">
      <c r="A208" s="307" t="s">
        <v>358</v>
      </c>
      <c r="B208" s="243"/>
      <c r="C208" s="278"/>
      <c r="D208" s="278"/>
      <c r="E208" s="278"/>
      <c r="F208" s="261">
        <f t="shared" si="64"/>
        <v>0</v>
      </c>
      <c r="G208" s="261">
        <f t="shared" si="63"/>
        <v>0</v>
      </c>
      <c r="H208" s="261">
        <f>(M208*Титул!BC$18)+(O208*Титул!BD$18)+(Q208*Титул!BE$18)+(S208*Титул!BF$18)</f>
        <v>0</v>
      </c>
      <c r="I208" s="370"/>
      <c r="J208" s="263"/>
      <c r="K208" s="263"/>
      <c r="L208" s="261">
        <f t="shared" si="65"/>
        <v>0</v>
      </c>
      <c r="M208" s="262"/>
      <c r="N208" s="263"/>
      <c r="O208" s="263"/>
      <c r="P208" s="263"/>
      <c r="Q208" s="263"/>
      <c r="R208" s="263"/>
      <c r="S208" s="263"/>
      <c r="T208" s="263"/>
      <c r="U208" s="454"/>
      <c r="V208" s="186" t="str">
        <f>'Основні дані'!$B$1</f>
        <v>140133Моп.xls</v>
      </c>
      <c r="W208" s="383"/>
    </row>
    <row r="209" spans="1:23" s="154" customFormat="1" ht="27.75" hidden="1">
      <c r="A209" s="307" t="s">
        <v>359</v>
      </c>
      <c r="B209" s="243"/>
      <c r="C209" s="278"/>
      <c r="D209" s="278"/>
      <c r="E209" s="278"/>
      <c r="F209" s="261">
        <f t="shared" si="64"/>
        <v>0</v>
      </c>
      <c r="G209" s="261">
        <f t="shared" si="63"/>
        <v>0</v>
      </c>
      <c r="H209" s="261">
        <f>(M209*Титул!BC$18)+(O209*Титул!BD$18)+(Q209*Титул!BE$18)+(S209*Титул!BF$18)</f>
        <v>0</v>
      </c>
      <c r="I209" s="370"/>
      <c r="J209" s="263"/>
      <c r="K209" s="263"/>
      <c r="L209" s="261">
        <f t="shared" si="65"/>
        <v>0</v>
      </c>
      <c r="M209" s="262"/>
      <c r="N209" s="263"/>
      <c r="O209" s="263"/>
      <c r="P209" s="263"/>
      <c r="Q209" s="263"/>
      <c r="R209" s="263"/>
      <c r="S209" s="263"/>
      <c r="T209" s="263"/>
      <c r="U209" s="454"/>
      <c r="V209" s="186" t="str">
        <f>'Основні дані'!$B$1</f>
        <v>140133Моп.xls</v>
      </c>
      <c r="W209" s="383"/>
    </row>
    <row r="210" spans="1:23" s="154" customFormat="1" ht="27.75" hidden="1">
      <c r="A210" s="307" t="s">
        <v>360</v>
      </c>
      <c r="B210" s="243"/>
      <c r="C210" s="278"/>
      <c r="D210" s="278"/>
      <c r="E210" s="278"/>
      <c r="F210" s="261">
        <f t="shared" si="64"/>
        <v>0</v>
      </c>
      <c r="G210" s="261">
        <f t="shared" si="63"/>
        <v>0</v>
      </c>
      <c r="H210" s="261">
        <f>(M210*Титул!BC$18)+(O210*Титул!BD$18)+(Q210*Титул!BE$18)+(S210*Титул!BF$18)</f>
        <v>0</v>
      </c>
      <c r="I210" s="370"/>
      <c r="J210" s="263"/>
      <c r="K210" s="263"/>
      <c r="L210" s="261">
        <f t="shared" si="65"/>
        <v>0</v>
      </c>
      <c r="M210" s="262"/>
      <c r="N210" s="263"/>
      <c r="O210" s="263"/>
      <c r="P210" s="263"/>
      <c r="Q210" s="263"/>
      <c r="R210" s="263"/>
      <c r="S210" s="263"/>
      <c r="T210" s="263"/>
      <c r="U210" s="454"/>
      <c r="V210" s="186" t="str">
        <f>'Основні дані'!$B$1</f>
        <v>140133Моп.xls</v>
      </c>
      <c r="W210" s="383"/>
    </row>
    <row r="211" spans="1:23" s="154" customFormat="1" ht="27.75" hidden="1">
      <c r="A211" s="307" t="s">
        <v>361</v>
      </c>
      <c r="B211" s="243"/>
      <c r="C211" s="278"/>
      <c r="D211" s="278"/>
      <c r="E211" s="278"/>
      <c r="F211" s="261">
        <f t="shared" si="64"/>
        <v>0</v>
      </c>
      <c r="G211" s="261">
        <f t="shared" si="63"/>
        <v>0</v>
      </c>
      <c r="H211" s="261">
        <f>(M211*Титул!BC$18)+(O211*Титул!BD$18)+(Q211*Титул!BE$18)+(S211*Титул!BF$18)</f>
        <v>0</v>
      </c>
      <c r="I211" s="370"/>
      <c r="J211" s="263"/>
      <c r="K211" s="263"/>
      <c r="L211" s="261">
        <f t="shared" si="65"/>
        <v>0</v>
      </c>
      <c r="M211" s="262"/>
      <c r="N211" s="263"/>
      <c r="O211" s="263"/>
      <c r="P211" s="263"/>
      <c r="Q211" s="263"/>
      <c r="R211" s="263"/>
      <c r="S211" s="263"/>
      <c r="T211" s="263"/>
      <c r="U211" s="454"/>
      <c r="V211" s="186" t="str">
        <f>'Основні дані'!$B$1</f>
        <v>140133Моп.xls</v>
      </c>
      <c r="W211" s="383"/>
    </row>
    <row r="212" spans="1:23" s="154" customFormat="1" ht="27.75" hidden="1">
      <c r="A212" s="516"/>
      <c r="B212" s="532" t="s">
        <v>37</v>
      </c>
      <c r="C212" s="534"/>
      <c r="D212" s="535">
        <f>Титул!AI$34</f>
        <v>11</v>
      </c>
      <c r="E212" s="536"/>
      <c r="F212" s="517">
        <f>N212+P212+R212+T212</f>
        <v>15</v>
      </c>
      <c r="G212" s="517">
        <f>F212*30</f>
        <v>450</v>
      </c>
      <c r="H212" s="517"/>
      <c r="I212" s="517"/>
      <c r="J212" s="517"/>
      <c r="K212" s="517"/>
      <c r="L212" s="517">
        <f>IF(H212=I212+J212+K212,G212-H212,"!ОШИБКА!")</f>
        <v>450</v>
      </c>
      <c r="M212" s="517"/>
      <c r="N212" s="517"/>
      <c r="O212" s="517"/>
      <c r="P212" s="517"/>
      <c r="Q212" s="517"/>
      <c r="R212" s="545">
        <v>15</v>
      </c>
      <c r="S212" s="517"/>
      <c r="T212" s="545"/>
      <c r="U212" s="518"/>
      <c r="V212" s="186" t="str">
        <f>'Основні дані'!$B$1</f>
        <v>140133Моп.xls</v>
      </c>
      <c r="W212" s="382"/>
    </row>
    <row r="213" spans="1:23" s="154" customFormat="1" ht="27.75" hidden="1">
      <c r="A213" s="513"/>
      <c r="B213" s="533" t="s">
        <v>108</v>
      </c>
      <c r="C213" s="537"/>
      <c r="D213" s="550">
        <f>Титул!AX$35</f>
        <v>11</v>
      </c>
      <c r="E213" s="533"/>
      <c r="F213" s="544">
        <f>N213+P213+R213+T213</f>
        <v>15</v>
      </c>
      <c r="G213" s="544">
        <f>F213*30</f>
        <v>450</v>
      </c>
      <c r="H213" s="544"/>
      <c r="I213" s="514"/>
      <c r="J213" s="514"/>
      <c r="K213" s="514"/>
      <c r="L213" s="544">
        <f>IF(H213=I213+J213+K213,G213-H213,"!ОШИБКА!")</f>
        <v>450</v>
      </c>
      <c r="M213" s="514"/>
      <c r="N213" s="514"/>
      <c r="O213" s="514"/>
      <c r="P213" s="514"/>
      <c r="Q213" s="514"/>
      <c r="R213" s="514">
        <f>Титул!AS$33+Титул!AS$35</f>
        <v>15</v>
      </c>
      <c r="S213" s="514"/>
      <c r="T213" s="514"/>
      <c r="U213" s="515"/>
      <c r="V213" s="186" t="str">
        <f>'Основні дані'!$B$1</f>
        <v>140133Моп.xls</v>
      </c>
      <c r="W213" s="382"/>
    </row>
    <row r="214" spans="1:22" s="154" customFormat="1" ht="27" hidden="1">
      <c r="A214" s="470" t="s">
        <v>362</v>
      </c>
      <c r="B214" s="480" t="s">
        <v>363</v>
      </c>
      <c r="C214" s="482"/>
      <c r="D214" s="471"/>
      <c r="E214" s="471"/>
      <c r="F214" s="481" t="str">
        <f>IF(SUM(F215:F226)=F$32,F$32,"ОШИБКА")</f>
        <v>ОШИБКА</v>
      </c>
      <c r="G214" s="481" t="str">
        <f>IF(SUM(G215:G226)=G$32,G$32,"ОШИБКА")</f>
        <v>ОШИБКА</v>
      </c>
      <c r="H214" s="472">
        <f>SUM(H215:H226)</f>
        <v>0</v>
      </c>
      <c r="I214" s="473">
        <f>SUM(I215:I226)</f>
        <v>0</v>
      </c>
      <c r="J214" s="474">
        <f aca="true" t="shared" si="66" ref="J214:T214">SUM(J215:J226)</f>
        <v>0</v>
      </c>
      <c r="K214" s="474">
        <f t="shared" si="66"/>
        <v>0</v>
      </c>
      <c r="L214" s="472">
        <f t="shared" si="66"/>
        <v>900</v>
      </c>
      <c r="M214" s="475">
        <f t="shared" si="66"/>
        <v>0</v>
      </c>
      <c r="N214" s="476">
        <f t="shared" si="66"/>
        <v>0</v>
      </c>
      <c r="O214" s="476">
        <f t="shared" si="66"/>
        <v>0</v>
      </c>
      <c r="P214" s="476">
        <f t="shared" si="66"/>
        <v>0</v>
      </c>
      <c r="Q214" s="476">
        <f t="shared" si="66"/>
        <v>0</v>
      </c>
      <c r="R214" s="476">
        <f t="shared" si="66"/>
        <v>30</v>
      </c>
      <c r="S214" s="476">
        <f t="shared" si="66"/>
        <v>0</v>
      </c>
      <c r="T214" s="476">
        <f t="shared" si="66"/>
        <v>0</v>
      </c>
      <c r="U214" s="477"/>
      <c r="V214" s="186" t="str">
        <f>'Основні дані'!$B$1</f>
        <v>140133Моп.xls</v>
      </c>
    </row>
    <row r="215" spans="1:23" s="154" customFormat="1" ht="27.75" hidden="1">
      <c r="A215" s="307" t="s">
        <v>364</v>
      </c>
      <c r="B215" s="243"/>
      <c r="C215" s="278"/>
      <c r="D215" s="278"/>
      <c r="E215" s="278"/>
      <c r="F215" s="261">
        <f>N215+P215+R215+T215</f>
        <v>0</v>
      </c>
      <c r="G215" s="261">
        <f>F215*30</f>
        <v>0</v>
      </c>
      <c r="H215" s="261">
        <f>(M215*Титул!BC$18)+(O215*Титул!BD$18)+(Q215*Титул!BE$18)+(S215*Титул!BF$18)</f>
        <v>0</v>
      </c>
      <c r="I215" s="370"/>
      <c r="J215" s="263"/>
      <c r="K215" s="263"/>
      <c r="L215" s="261">
        <f>IF(H215=I215+J215+K215,G215-H215,"!ОШИБКА!")</f>
        <v>0</v>
      </c>
      <c r="M215" s="262"/>
      <c r="N215" s="263"/>
      <c r="O215" s="263"/>
      <c r="P215" s="263"/>
      <c r="Q215" s="263"/>
      <c r="R215" s="263"/>
      <c r="S215" s="263"/>
      <c r="T215" s="263"/>
      <c r="U215" s="454"/>
      <c r="V215" s="186" t="str">
        <f>'Основні дані'!$B$1</f>
        <v>140133Моп.xls</v>
      </c>
      <c r="W215" s="382"/>
    </row>
    <row r="216" spans="1:23" s="154" customFormat="1" ht="27.75" hidden="1">
      <c r="A216" s="307" t="s">
        <v>365</v>
      </c>
      <c r="B216" s="243"/>
      <c r="C216" s="278"/>
      <c r="D216" s="278"/>
      <c r="E216" s="278"/>
      <c r="F216" s="261">
        <f aca="true" t="shared" si="67" ref="F216:F224">N216+P216+R216+T216</f>
        <v>0</v>
      </c>
      <c r="G216" s="261">
        <f aca="true" t="shared" si="68" ref="G216:G224">F216*30</f>
        <v>0</v>
      </c>
      <c r="H216" s="261">
        <f>(M216*Титул!BC$18)+(O216*Титул!BD$18)+(Q216*Титул!BE$18)+(S216*Титул!BF$18)</f>
        <v>0</v>
      </c>
      <c r="I216" s="370"/>
      <c r="J216" s="263"/>
      <c r="K216" s="263"/>
      <c r="L216" s="261">
        <f aca="true" t="shared" si="69" ref="L216:L224">IF(H216=I216+J216+K216,G216-H216,"!ОШИБКА!")</f>
        <v>0</v>
      </c>
      <c r="M216" s="262"/>
      <c r="N216" s="263"/>
      <c r="O216" s="263"/>
      <c r="P216" s="263"/>
      <c r="Q216" s="263"/>
      <c r="R216" s="263"/>
      <c r="S216" s="263"/>
      <c r="T216" s="263"/>
      <c r="U216" s="454"/>
      <c r="V216" s="186" t="str">
        <f>'Основні дані'!$B$1</f>
        <v>140133Моп.xls</v>
      </c>
      <c r="W216" s="382"/>
    </row>
    <row r="217" spans="1:23" s="154" customFormat="1" ht="27.75" hidden="1">
      <c r="A217" s="307" t="s">
        <v>366</v>
      </c>
      <c r="B217" s="243"/>
      <c r="C217" s="278"/>
      <c r="D217" s="278"/>
      <c r="E217" s="278"/>
      <c r="F217" s="261">
        <f t="shared" si="67"/>
        <v>0</v>
      </c>
      <c r="G217" s="261">
        <f t="shared" si="68"/>
        <v>0</v>
      </c>
      <c r="H217" s="261">
        <f>(M217*Титул!BC$18)+(O217*Титул!BD$18)+(Q217*Титул!BE$18)+(S217*Титул!BF$18)</f>
        <v>0</v>
      </c>
      <c r="I217" s="370"/>
      <c r="J217" s="263"/>
      <c r="K217" s="263"/>
      <c r="L217" s="261">
        <f t="shared" si="69"/>
        <v>0</v>
      </c>
      <c r="M217" s="262"/>
      <c r="N217" s="263"/>
      <c r="O217" s="263"/>
      <c r="P217" s="263"/>
      <c r="Q217" s="263"/>
      <c r="R217" s="263"/>
      <c r="S217" s="263"/>
      <c r="T217" s="263"/>
      <c r="U217" s="454"/>
      <c r="V217" s="186" t="str">
        <f>'Основні дані'!$B$1</f>
        <v>140133Моп.xls</v>
      </c>
      <c r="W217" s="382"/>
    </row>
    <row r="218" spans="1:23" s="154" customFormat="1" ht="27.75" hidden="1">
      <c r="A218" s="307" t="s">
        <v>367</v>
      </c>
      <c r="B218" s="243"/>
      <c r="C218" s="278"/>
      <c r="D218" s="278"/>
      <c r="E218" s="278"/>
      <c r="F218" s="261">
        <f t="shared" si="67"/>
        <v>0</v>
      </c>
      <c r="G218" s="261">
        <f t="shared" si="68"/>
        <v>0</v>
      </c>
      <c r="H218" s="261">
        <f>(M218*Титул!BC$18)+(O218*Титул!BD$18)+(Q218*Титул!BE$18)+(S218*Титул!BF$18)</f>
        <v>0</v>
      </c>
      <c r="I218" s="370"/>
      <c r="J218" s="263"/>
      <c r="K218" s="263"/>
      <c r="L218" s="261">
        <f t="shared" si="69"/>
        <v>0</v>
      </c>
      <c r="M218" s="262"/>
      <c r="N218" s="263"/>
      <c r="O218" s="263"/>
      <c r="P218" s="263"/>
      <c r="Q218" s="263"/>
      <c r="R218" s="263"/>
      <c r="S218" s="263"/>
      <c r="T218" s="263"/>
      <c r="U218" s="454"/>
      <c r="V218" s="186" t="str">
        <f>'Основні дані'!$B$1</f>
        <v>140133Моп.xls</v>
      </c>
      <c r="W218" s="383"/>
    </row>
    <row r="219" spans="1:23" s="154" customFormat="1" ht="27.75" hidden="1">
      <c r="A219" s="307" t="s">
        <v>368</v>
      </c>
      <c r="B219" s="243"/>
      <c r="C219" s="278"/>
      <c r="D219" s="278"/>
      <c r="E219" s="278"/>
      <c r="F219" s="261">
        <f t="shared" si="67"/>
        <v>0</v>
      </c>
      <c r="G219" s="261">
        <f t="shared" si="68"/>
        <v>0</v>
      </c>
      <c r="H219" s="261">
        <f>(M219*Титул!BC$18)+(O219*Титул!BD$18)+(Q219*Титул!BE$18)+(S219*Титул!BF$18)</f>
        <v>0</v>
      </c>
      <c r="I219" s="370"/>
      <c r="J219" s="263"/>
      <c r="K219" s="263"/>
      <c r="L219" s="261">
        <f t="shared" si="69"/>
        <v>0</v>
      </c>
      <c r="M219" s="262"/>
      <c r="N219" s="263"/>
      <c r="O219" s="263"/>
      <c r="P219" s="263"/>
      <c r="Q219" s="263"/>
      <c r="R219" s="263"/>
      <c r="S219" s="263"/>
      <c r="T219" s="263"/>
      <c r="U219" s="454"/>
      <c r="V219" s="186" t="str">
        <f>'Основні дані'!$B$1</f>
        <v>140133Моп.xls</v>
      </c>
      <c r="W219" s="383"/>
    </row>
    <row r="220" spans="1:23" s="154" customFormat="1" ht="27.75" hidden="1">
      <c r="A220" s="307" t="s">
        <v>369</v>
      </c>
      <c r="B220" s="243"/>
      <c r="C220" s="278"/>
      <c r="D220" s="278"/>
      <c r="E220" s="278"/>
      <c r="F220" s="261">
        <f t="shared" si="67"/>
        <v>0</v>
      </c>
      <c r="G220" s="261">
        <f t="shared" si="68"/>
        <v>0</v>
      </c>
      <c r="H220" s="261">
        <f>(M220*Титул!BC$18)+(O220*Титул!BD$18)+(Q220*Титул!BE$18)+(S220*Титул!BF$18)</f>
        <v>0</v>
      </c>
      <c r="I220" s="370"/>
      <c r="J220" s="263"/>
      <c r="K220" s="263"/>
      <c r="L220" s="261">
        <f t="shared" si="69"/>
        <v>0</v>
      </c>
      <c r="M220" s="262"/>
      <c r="N220" s="263"/>
      <c r="O220" s="263"/>
      <c r="P220" s="263"/>
      <c r="Q220" s="263"/>
      <c r="R220" s="263"/>
      <c r="S220" s="263"/>
      <c r="T220" s="263"/>
      <c r="U220" s="454"/>
      <c r="V220" s="186" t="str">
        <f>'Основні дані'!$B$1</f>
        <v>140133Моп.xls</v>
      </c>
      <c r="W220" s="383"/>
    </row>
    <row r="221" spans="1:23" s="154" customFormat="1" ht="27.75" hidden="1">
      <c r="A221" s="307" t="s">
        <v>370</v>
      </c>
      <c r="B221" s="243"/>
      <c r="C221" s="278"/>
      <c r="D221" s="278"/>
      <c r="E221" s="278"/>
      <c r="F221" s="261">
        <f t="shared" si="67"/>
        <v>0</v>
      </c>
      <c r="G221" s="261">
        <f t="shared" si="68"/>
        <v>0</v>
      </c>
      <c r="H221" s="261">
        <f>(M221*Титул!BC$18)+(O221*Титул!BD$18)+(Q221*Титул!BE$18)+(S221*Титул!BF$18)</f>
        <v>0</v>
      </c>
      <c r="I221" s="370"/>
      <c r="J221" s="263"/>
      <c r="K221" s="263"/>
      <c r="L221" s="261">
        <f t="shared" si="69"/>
        <v>0</v>
      </c>
      <c r="M221" s="262"/>
      <c r="N221" s="263"/>
      <c r="O221" s="263"/>
      <c r="P221" s="263"/>
      <c r="Q221" s="263"/>
      <c r="R221" s="263"/>
      <c r="S221" s="263"/>
      <c r="T221" s="263"/>
      <c r="U221" s="454"/>
      <c r="V221" s="186" t="str">
        <f>'Основні дані'!$B$1</f>
        <v>140133Моп.xls</v>
      </c>
      <c r="W221" s="383"/>
    </row>
    <row r="222" spans="1:23" s="154" customFormat="1" ht="27.75" hidden="1">
      <c r="A222" s="307" t="s">
        <v>371</v>
      </c>
      <c r="B222" s="243"/>
      <c r="C222" s="278"/>
      <c r="D222" s="278"/>
      <c r="E222" s="278"/>
      <c r="F222" s="261">
        <f t="shared" si="67"/>
        <v>0</v>
      </c>
      <c r="G222" s="261">
        <f t="shared" si="68"/>
        <v>0</v>
      </c>
      <c r="H222" s="261">
        <f>(M222*Титул!BC$18)+(O222*Титул!BD$18)+(Q222*Титул!BE$18)+(S222*Титул!BF$18)</f>
        <v>0</v>
      </c>
      <c r="I222" s="370"/>
      <c r="J222" s="263"/>
      <c r="K222" s="263"/>
      <c r="L222" s="261">
        <f t="shared" si="69"/>
        <v>0</v>
      </c>
      <c r="M222" s="262"/>
      <c r="N222" s="263"/>
      <c r="O222" s="263"/>
      <c r="P222" s="263"/>
      <c r="Q222" s="263"/>
      <c r="R222" s="263"/>
      <c r="S222" s="263"/>
      <c r="T222" s="263"/>
      <c r="U222" s="454"/>
      <c r="V222" s="186" t="str">
        <f>'Основні дані'!$B$1</f>
        <v>140133Моп.xls</v>
      </c>
      <c r="W222" s="383"/>
    </row>
    <row r="223" spans="1:23" s="154" customFormat="1" ht="27.75" hidden="1">
      <c r="A223" s="307" t="s">
        <v>372</v>
      </c>
      <c r="B223" s="243"/>
      <c r="C223" s="278"/>
      <c r="D223" s="278"/>
      <c r="E223" s="278"/>
      <c r="F223" s="261">
        <f t="shared" si="67"/>
        <v>0</v>
      </c>
      <c r="G223" s="261">
        <f t="shared" si="68"/>
        <v>0</v>
      </c>
      <c r="H223" s="261">
        <f>(M223*Титул!BC$18)+(O223*Титул!BD$18)+(Q223*Титул!BE$18)+(S223*Титул!BF$18)</f>
        <v>0</v>
      </c>
      <c r="I223" s="370"/>
      <c r="J223" s="263"/>
      <c r="K223" s="263"/>
      <c r="L223" s="261">
        <f t="shared" si="69"/>
        <v>0</v>
      </c>
      <c r="M223" s="262"/>
      <c r="N223" s="263"/>
      <c r="O223" s="263"/>
      <c r="P223" s="263"/>
      <c r="Q223" s="263"/>
      <c r="R223" s="263"/>
      <c r="S223" s="263"/>
      <c r="T223" s="263"/>
      <c r="U223" s="454"/>
      <c r="V223" s="186" t="str">
        <f>'Основні дані'!$B$1</f>
        <v>140133Моп.xls</v>
      </c>
      <c r="W223" s="383"/>
    </row>
    <row r="224" spans="1:23" s="154" customFormat="1" ht="27.75" hidden="1">
      <c r="A224" s="307" t="s">
        <v>373</v>
      </c>
      <c r="B224" s="243"/>
      <c r="C224" s="278"/>
      <c r="D224" s="278"/>
      <c r="E224" s="278"/>
      <c r="F224" s="261">
        <f t="shared" si="67"/>
        <v>0</v>
      </c>
      <c r="G224" s="261">
        <f t="shared" si="68"/>
        <v>0</v>
      </c>
      <c r="H224" s="261">
        <f>(M224*Титул!BC$18)+(O224*Титул!BD$18)+(Q224*Титул!BE$18)+(S224*Титул!BF$18)</f>
        <v>0</v>
      </c>
      <c r="I224" s="370"/>
      <c r="J224" s="263"/>
      <c r="K224" s="263"/>
      <c r="L224" s="261">
        <f t="shared" si="69"/>
        <v>0</v>
      </c>
      <c r="M224" s="262"/>
      <c r="N224" s="263"/>
      <c r="O224" s="263"/>
      <c r="P224" s="263"/>
      <c r="Q224" s="263"/>
      <c r="R224" s="263"/>
      <c r="S224" s="263"/>
      <c r="T224" s="263"/>
      <c r="U224" s="454"/>
      <c r="V224" s="186" t="str">
        <f>'Основні дані'!$B$1</f>
        <v>140133Моп.xls</v>
      </c>
      <c r="W224" s="383"/>
    </row>
    <row r="225" spans="1:23" s="154" customFormat="1" ht="27.75" hidden="1">
      <c r="A225" s="516"/>
      <c r="B225" s="532" t="s">
        <v>37</v>
      </c>
      <c r="C225" s="534"/>
      <c r="D225" s="535">
        <f>Титул!AI$34</f>
        <v>11</v>
      </c>
      <c r="E225" s="536"/>
      <c r="F225" s="517">
        <f>N225+P225+R225+T225</f>
        <v>15</v>
      </c>
      <c r="G225" s="517">
        <f>F225*30</f>
        <v>450</v>
      </c>
      <c r="H225" s="517"/>
      <c r="I225" s="517"/>
      <c r="J225" s="517"/>
      <c r="K225" s="517"/>
      <c r="L225" s="517">
        <f>IF(H225=I225+J225+K225,G225-H225,"!ОШИБКА!")</f>
        <v>450</v>
      </c>
      <c r="M225" s="517"/>
      <c r="N225" s="517"/>
      <c r="O225" s="517"/>
      <c r="P225" s="517"/>
      <c r="Q225" s="517"/>
      <c r="R225" s="545">
        <v>15</v>
      </c>
      <c r="S225" s="517"/>
      <c r="T225" s="545"/>
      <c r="U225" s="518"/>
      <c r="V225" s="186" t="str">
        <f>'Основні дані'!$B$1</f>
        <v>140133Моп.xls</v>
      </c>
      <c r="W225" s="382"/>
    </row>
    <row r="226" spans="1:23" s="154" customFormat="1" ht="27.75" hidden="1">
      <c r="A226" s="513"/>
      <c r="B226" s="533" t="s">
        <v>108</v>
      </c>
      <c r="C226" s="537"/>
      <c r="D226" s="550">
        <f>Титул!AX$35</f>
        <v>11</v>
      </c>
      <c r="E226" s="533"/>
      <c r="F226" s="544">
        <f>N226+P226+R226+T226</f>
        <v>15</v>
      </c>
      <c r="G226" s="544">
        <f>F226*30</f>
        <v>450</v>
      </c>
      <c r="H226" s="544"/>
      <c r="I226" s="514"/>
      <c r="J226" s="514"/>
      <c r="K226" s="514"/>
      <c r="L226" s="544">
        <f>IF(H226=I226+J226+K226,G226-H226,"!ОШИБКА!")</f>
        <v>450</v>
      </c>
      <c r="M226" s="514"/>
      <c r="N226" s="514"/>
      <c r="O226" s="514"/>
      <c r="P226" s="514"/>
      <c r="Q226" s="514"/>
      <c r="R226" s="514">
        <f>Титул!AS$33+Титул!AS$35</f>
        <v>15</v>
      </c>
      <c r="S226" s="514"/>
      <c r="T226" s="514"/>
      <c r="U226" s="515"/>
      <c r="V226" s="186" t="str">
        <f>'Основні дані'!$B$1</f>
        <v>140133Моп.xls</v>
      </c>
      <c r="W226" s="382"/>
    </row>
    <row r="227" spans="1:22" s="154" customFormat="1" ht="27" hidden="1">
      <c r="A227" s="470" t="s">
        <v>374</v>
      </c>
      <c r="B227" s="480" t="s">
        <v>375</v>
      </c>
      <c r="C227" s="482"/>
      <c r="D227" s="471"/>
      <c r="E227" s="471"/>
      <c r="F227" s="481" t="str">
        <f>IF(SUM(F228:F239)=F$32,F$32,"ОШИБКА")</f>
        <v>ОШИБКА</v>
      </c>
      <c r="G227" s="481" t="str">
        <f>IF(SUM(G228:G239)=G$32,G$32,"ОШИБКА")</f>
        <v>ОШИБКА</v>
      </c>
      <c r="H227" s="472">
        <f>SUM(H228:H239)</f>
        <v>0</v>
      </c>
      <c r="I227" s="473">
        <f>SUM(I228:I239)</f>
        <v>0</v>
      </c>
      <c r="J227" s="474">
        <f aca="true" t="shared" si="70" ref="J227:T227">SUM(J228:J239)</f>
        <v>0</v>
      </c>
      <c r="K227" s="474">
        <f t="shared" si="70"/>
        <v>0</v>
      </c>
      <c r="L227" s="472">
        <f t="shared" si="70"/>
        <v>900</v>
      </c>
      <c r="M227" s="475">
        <f t="shared" si="70"/>
        <v>0</v>
      </c>
      <c r="N227" s="476">
        <f t="shared" si="70"/>
        <v>0</v>
      </c>
      <c r="O227" s="476">
        <f t="shared" si="70"/>
        <v>0</v>
      </c>
      <c r="P227" s="476">
        <f t="shared" si="70"/>
        <v>0</v>
      </c>
      <c r="Q227" s="476">
        <f t="shared" si="70"/>
        <v>0</v>
      </c>
      <c r="R227" s="476">
        <f t="shared" si="70"/>
        <v>30</v>
      </c>
      <c r="S227" s="476">
        <f t="shared" si="70"/>
        <v>0</v>
      </c>
      <c r="T227" s="476">
        <f t="shared" si="70"/>
        <v>0</v>
      </c>
      <c r="U227" s="477"/>
      <c r="V227" s="186" t="str">
        <f>'Основні дані'!$B$1</f>
        <v>140133Моп.xls</v>
      </c>
    </row>
    <row r="228" spans="1:23" s="154" customFormat="1" ht="27.75" hidden="1">
      <c r="A228" s="307" t="s">
        <v>376</v>
      </c>
      <c r="B228" s="243"/>
      <c r="C228" s="278"/>
      <c r="D228" s="278"/>
      <c r="E228" s="278"/>
      <c r="F228" s="261">
        <f>N228+P228+R228+T228</f>
        <v>0</v>
      </c>
      <c r="G228" s="261">
        <f aca="true" t="shared" si="71" ref="G228:G237">F228*30</f>
        <v>0</v>
      </c>
      <c r="H228" s="261">
        <f>(M228*Титул!BC$18)+(O228*Титул!BD$18)+(Q228*Титул!BE$18)+(S228*Титул!BF$18)</f>
        <v>0</v>
      </c>
      <c r="I228" s="370"/>
      <c r="J228" s="263"/>
      <c r="K228" s="263"/>
      <c r="L228" s="261">
        <f>IF(H228=I228+J228+K228,G228-H228,"!ОШИБКА!")</f>
        <v>0</v>
      </c>
      <c r="M228" s="262"/>
      <c r="N228" s="263"/>
      <c r="O228" s="263"/>
      <c r="P228" s="263"/>
      <c r="Q228" s="263"/>
      <c r="R228" s="263"/>
      <c r="S228" s="263"/>
      <c r="T228" s="263"/>
      <c r="U228" s="454"/>
      <c r="V228" s="186" t="str">
        <f>'Основні дані'!$B$1</f>
        <v>140133Моп.xls</v>
      </c>
      <c r="W228" s="382"/>
    </row>
    <row r="229" spans="1:23" s="154" customFormat="1" ht="27.75" hidden="1">
      <c r="A229" s="307" t="s">
        <v>377</v>
      </c>
      <c r="B229" s="243"/>
      <c r="C229" s="278"/>
      <c r="D229" s="278"/>
      <c r="E229" s="278"/>
      <c r="F229" s="261">
        <f aca="true" t="shared" si="72" ref="F229:F237">N229+P229+R229+T229</f>
        <v>0</v>
      </c>
      <c r="G229" s="261">
        <f t="shared" si="71"/>
        <v>0</v>
      </c>
      <c r="H229" s="261">
        <f>(M229*Титул!BC$18)+(O229*Титул!BD$18)+(Q229*Титул!BE$18)+(S229*Титул!BF$18)</f>
        <v>0</v>
      </c>
      <c r="I229" s="370"/>
      <c r="J229" s="263"/>
      <c r="K229" s="263"/>
      <c r="L229" s="261">
        <f aca="true" t="shared" si="73" ref="L229:L237">IF(H229=I229+J229+K229,G229-H229,"!ОШИБКА!")</f>
        <v>0</v>
      </c>
      <c r="M229" s="262"/>
      <c r="N229" s="263"/>
      <c r="O229" s="263"/>
      <c r="P229" s="263"/>
      <c r="Q229" s="263"/>
      <c r="R229" s="263"/>
      <c r="S229" s="263"/>
      <c r="T229" s="263"/>
      <c r="U229" s="454"/>
      <c r="V229" s="186" t="str">
        <f>'Основні дані'!$B$1</f>
        <v>140133Моп.xls</v>
      </c>
      <c r="W229" s="382"/>
    </row>
    <row r="230" spans="1:23" s="154" customFormat="1" ht="27.75" hidden="1">
      <c r="A230" s="307" t="s">
        <v>378</v>
      </c>
      <c r="B230" s="243"/>
      <c r="C230" s="278"/>
      <c r="D230" s="278"/>
      <c r="E230" s="278"/>
      <c r="F230" s="261">
        <f t="shared" si="72"/>
        <v>0</v>
      </c>
      <c r="G230" s="261">
        <f t="shared" si="71"/>
        <v>0</v>
      </c>
      <c r="H230" s="261">
        <f>(M230*Титул!BC$18)+(O230*Титул!BD$18)+(Q230*Титул!BE$18)+(S230*Титул!BF$18)</f>
        <v>0</v>
      </c>
      <c r="I230" s="370"/>
      <c r="J230" s="263"/>
      <c r="K230" s="263"/>
      <c r="L230" s="261">
        <f t="shared" si="73"/>
        <v>0</v>
      </c>
      <c r="M230" s="262"/>
      <c r="N230" s="263"/>
      <c r="O230" s="263"/>
      <c r="P230" s="263"/>
      <c r="Q230" s="263"/>
      <c r="R230" s="263"/>
      <c r="S230" s="263"/>
      <c r="T230" s="263"/>
      <c r="U230" s="454"/>
      <c r="V230" s="186" t="str">
        <f>'Основні дані'!$B$1</f>
        <v>140133Моп.xls</v>
      </c>
      <c r="W230" s="382"/>
    </row>
    <row r="231" spans="1:23" s="154" customFormat="1" ht="27.75" hidden="1">
      <c r="A231" s="307" t="s">
        <v>379</v>
      </c>
      <c r="B231" s="243"/>
      <c r="C231" s="278"/>
      <c r="D231" s="278"/>
      <c r="E231" s="278"/>
      <c r="F231" s="261">
        <f t="shared" si="72"/>
        <v>0</v>
      </c>
      <c r="G231" s="261">
        <f t="shared" si="71"/>
        <v>0</v>
      </c>
      <c r="H231" s="261">
        <f>(M231*Титул!BC$18)+(O231*Титул!BD$18)+(Q231*Титул!BE$18)+(S231*Титул!BF$18)</f>
        <v>0</v>
      </c>
      <c r="I231" s="370"/>
      <c r="J231" s="263"/>
      <c r="K231" s="263"/>
      <c r="L231" s="261">
        <f t="shared" si="73"/>
        <v>0</v>
      </c>
      <c r="M231" s="262"/>
      <c r="N231" s="263"/>
      <c r="O231" s="263"/>
      <c r="P231" s="263"/>
      <c r="Q231" s="263"/>
      <c r="R231" s="263"/>
      <c r="S231" s="263"/>
      <c r="T231" s="263"/>
      <c r="U231" s="454"/>
      <c r="V231" s="186" t="str">
        <f>'Основні дані'!$B$1</f>
        <v>140133Моп.xls</v>
      </c>
      <c r="W231" s="383"/>
    </row>
    <row r="232" spans="1:23" s="154" customFormat="1" ht="27.75" hidden="1">
      <c r="A232" s="307" t="s">
        <v>380</v>
      </c>
      <c r="B232" s="243"/>
      <c r="C232" s="278"/>
      <c r="D232" s="278"/>
      <c r="E232" s="278"/>
      <c r="F232" s="261">
        <f t="shared" si="72"/>
        <v>0</v>
      </c>
      <c r="G232" s="261">
        <f t="shared" si="71"/>
        <v>0</v>
      </c>
      <c r="H232" s="261">
        <f>(M232*Титул!BC$18)+(O232*Титул!BD$18)+(Q232*Титул!BE$18)+(S232*Титул!BF$18)</f>
        <v>0</v>
      </c>
      <c r="I232" s="370"/>
      <c r="J232" s="263"/>
      <c r="K232" s="263"/>
      <c r="L232" s="261">
        <f t="shared" si="73"/>
        <v>0</v>
      </c>
      <c r="M232" s="262"/>
      <c r="N232" s="263"/>
      <c r="O232" s="263"/>
      <c r="P232" s="263"/>
      <c r="Q232" s="263"/>
      <c r="R232" s="263"/>
      <c r="S232" s="263"/>
      <c r="T232" s="263"/>
      <c r="U232" s="454"/>
      <c r="V232" s="186" t="str">
        <f>'Основні дані'!$B$1</f>
        <v>140133Моп.xls</v>
      </c>
      <c r="W232" s="383"/>
    </row>
    <row r="233" spans="1:23" s="154" customFormat="1" ht="27.75" hidden="1">
      <c r="A233" s="307" t="s">
        <v>381</v>
      </c>
      <c r="B233" s="243"/>
      <c r="C233" s="278"/>
      <c r="D233" s="278"/>
      <c r="E233" s="278"/>
      <c r="F233" s="261">
        <f t="shared" si="72"/>
        <v>0</v>
      </c>
      <c r="G233" s="261">
        <f t="shared" si="71"/>
        <v>0</v>
      </c>
      <c r="H233" s="261">
        <f>(M233*Титул!BC$18)+(O233*Титул!BD$18)+(Q233*Титул!BE$18)+(S233*Титул!BF$18)</f>
        <v>0</v>
      </c>
      <c r="I233" s="370"/>
      <c r="J233" s="263"/>
      <c r="K233" s="263"/>
      <c r="L233" s="261">
        <f t="shared" si="73"/>
        <v>0</v>
      </c>
      <c r="M233" s="262"/>
      <c r="N233" s="263"/>
      <c r="O233" s="263"/>
      <c r="P233" s="263"/>
      <c r="Q233" s="263"/>
      <c r="R233" s="263"/>
      <c r="S233" s="263"/>
      <c r="T233" s="263"/>
      <c r="U233" s="454"/>
      <c r="V233" s="186" t="str">
        <f>'Основні дані'!$B$1</f>
        <v>140133Моп.xls</v>
      </c>
      <c r="W233" s="383"/>
    </row>
    <row r="234" spans="1:23" s="154" customFormat="1" ht="27.75" hidden="1">
      <c r="A234" s="307" t="s">
        <v>382</v>
      </c>
      <c r="B234" s="243"/>
      <c r="C234" s="278"/>
      <c r="D234" s="278"/>
      <c r="E234" s="278"/>
      <c r="F234" s="261">
        <f t="shared" si="72"/>
        <v>0</v>
      </c>
      <c r="G234" s="261">
        <f t="shared" si="71"/>
        <v>0</v>
      </c>
      <c r="H234" s="261">
        <f>(M234*Титул!BC$18)+(O234*Титул!BD$18)+(Q234*Титул!BE$18)+(S234*Титул!BF$18)</f>
        <v>0</v>
      </c>
      <c r="I234" s="370"/>
      <c r="J234" s="263"/>
      <c r="K234" s="263"/>
      <c r="L234" s="261">
        <f t="shared" si="73"/>
        <v>0</v>
      </c>
      <c r="M234" s="262"/>
      <c r="N234" s="263"/>
      <c r="O234" s="263"/>
      <c r="P234" s="263"/>
      <c r="Q234" s="263"/>
      <c r="R234" s="263"/>
      <c r="S234" s="263"/>
      <c r="T234" s="263"/>
      <c r="U234" s="454"/>
      <c r="V234" s="186" t="str">
        <f>'Основні дані'!$B$1</f>
        <v>140133Моп.xls</v>
      </c>
      <c r="W234" s="383"/>
    </row>
    <row r="235" spans="1:23" s="154" customFormat="1" ht="27.75" hidden="1">
      <c r="A235" s="307" t="s">
        <v>383</v>
      </c>
      <c r="B235" s="243"/>
      <c r="C235" s="278"/>
      <c r="D235" s="278"/>
      <c r="E235" s="278"/>
      <c r="F235" s="261">
        <f t="shared" si="72"/>
        <v>0</v>
      </c>
      <c r="G235" s="261">
        <f t="shared" si="71"/>
        <v>0</v>
      </c>
      <c r="H235" s="261">
        <f>(M235*Титул!BC$18)+(O235*Титул!BD$18)+(Q235*Титул!BE$18)+(S235*Титул!BF$18)</f>
        <v>0</v>
      </c>
      <c r="I235" s="370"/>
      <c r="J235" s="263"/>
      <c r="K235" s="263"/>
      <c r="L235" s="261">
        <f t="shared" si="73"/>
        <v>0</v>
      </c>
      <c r="M235" s="262"/>
      <c r="N235" s="263"/>
      <c r="O235" s="263"/>
      <c r="P235" s="263"/>
      <c r="Q235" s="263"/>
      <c r="R235" s="263"/>
      <c r="S235" s="263"/>
      <c r="T235" s="263"/>
      <c r="U235" s="454"/>
      <c r="V235" s="186" t="str">
        <f>'Основні дані'!$B$1</f>
        <v>140133Моп.xls</v>
      </c>
      <c r="W235" s="383"/>
    </row>
    <row r="236" spans="1:23" s="154" customFormat="1" ht="27.75" hidden="1">
      <c r="A236" s="307" t="s">
        <v>384</v>
      </c>
      <c r="B236" s="243"/>
      <c r="C236" s="278"/>
      <c r="D236" s="278"/>
      <c r="E236" s="278"/>
      <c r="F236" s="261">
        <f t="shared" si="72"/>
        <v>0</v>
      </c>
      <c r="G236" s="261">
        <f t="shared" si="71"/>
        <v>0</v>
      </c>
      <c r="H236" s="261">
        <f>(M236*Титул!BC$18)+(O236*Титул!BD$18)+(Q236*Титул!BE$18)+(S236*Титул!BF$18)</f>
        <v>0</v>
      </c>
      <c r="I236" s="370"/>
      <c r="J236" s="263"/>
      <c r="K236" s="263"/>
      <c r="L236" s="261">
        <f t="shared" si="73"/>
        <v>0</v>
      </c>
      <c r="M236" s="262"/>
      <c r="N236" s="263"/>
      <c r="O236" s="263"/>
      <c r="P236" s="263"/>
      <c r="Q236" s="263"/>
      <c r="R236" s="263"/>
      <c r="S236" s="263"/>
      <c r="T236" s="263"/>
      <c r="U236" s="454"/>
      <c r="V236" s="186" t="str">
        <f>'Основні дані'!$B$1</f>
        <v>140133Моп.xls</v>
      </c>
      <c r="W236" s="383"/>
    </row>
    <row r="237" spans="1:23" s="154" customFormat="1" ht="27.75" hidden="1">
      <c r="A237" s="307" t="s">
        <v>385</v>
      </c>
      <c r="B237" s="243"/>
      <c r="C237" s="278"/>
      <c r="D237" s="278"/>
      <c r="E237" s="278"/>
      <c r="F237" s="261">
        <f t="shared" si="72"/>
        <v>0</v>
      </c>
      <c r="G237" s="261">
        <f t="shared" si="71"/>
        <v>0</v>
      </c>
      <c r="H237" s="261">
        <f>(M237*Титул!BC$18)+(O237*Титул!BD$18)+(Q237*Титул!BE$18)+(S237*Титул!BF$18)</f>
        <v>0</v>
      </c>
      <c r="I237" s="370"/>
      <c r="J237" s="263"/>
      <c r="K237" s="263"/>
      <c r="L237" s="261">
        <f t="shared" si="73"/>
        <v>0</v>
      </c>
      <c r="M237" s="262"/>
      <c r="N237" s="263"/>
      <c r="O237" s="263"/>
      <c r="P237" s="263"/>
      <c r="Q237" s="263"/>
      <c r="R237" s="263"/>
      <c r="S237" s="263"/>
      <c r="T237" s="263"/>
      <c r="U237" s="454"/>
      <c r="V237" s="186" t="str">
        <f>'Основні дані'!$B$1</f>
        <v>140133Моп.xls</v>
      </c>
      <c r="W237" s="383"/>
    </row>
    <row r="238" spans="1:23" s="154" customFormat="1" ht="27.75" hidden="1">
      <c r="A238" s="516"/>
      <c r="B238" s="532" t="s">
        <v>37</v>
      </c>
      <c r="C238" s="534"/>
      <c r="D238" s="535">
        <f>Титул!AI$34</f>
        <v>11</v>
      </c>
      <c r="E238" s="536"/>
      <c r="F238" s="517">
        <f>N238+P238+R238+T238</f>
        <v>15</v>
      </c>
      <c r="G238" s="517">
        <f>F238*30</f>
        <v>450</v>
      </c>
      <c r="H238" s="517"/>
      <c r="I238" s="517"/>
      <c r="J238" s="517"/>
      <c r="K238" s="517"/>
      <c r="L238" s="517">
        <f>IF(H238=I238+J238+K238,G238-H238,"!ОШИБКА!")</f>
        <v>450</v>
      </c>
      <c r="M238" s="517"/>
      <c r="N238" s="517"/>
      <c r="O238" s="517"/>
      <c r="P238" s="517"/>
      <c r="Q238" s="517"/>
      <c r="R238" s="545">
        <v>15</v>
      </c>
      <c r="S238" s="517"/>
      <c r="T238" s="545"/>
      <c r="U238" s="518"/>
      <c r="V238" s="186" t="str">
        <f>'Основні дані'!$B$1</f>
        <v>140133Моп.xls</v>
      </c>
      <c r="W238" s="382"/>
    </row>
    <row r="239" spans="1:23" s="154" customFormat="1" ht="28.5" hidden="1" thickBot="1">
      <c r="A239" s="513"/>
      <c r="B239" s="533" t="s">
        <v>108</v>
      </c>
      <c r="C239" s="537"/>
      <c r="D239" s="550">
        <f>Титул!AX$35</f>
        <v>11</v>
      </c>
      <c r="E239" s="533"/>
      <c r="F239" s="544">
        <f>N239+P239+R239+T239</f>
        <v>15</v>
      </c>
      <c r="G239" s="544">
        <f>F239*30</f>
        <v>450</v>
      </c>
      <c r="H239" s="544"/>
      <c r="I239" s="514"/>
      <c r="J239" s="514"/>
      <c r="K239" s="514"/>
      <c r="L239" s="544">
        <f>IF(H239=I239+J239+K239,G239-H239,"!ОШИБКА!")</f>
        <v>450</v>
      </c>
      <c r="M239" s="514"/>
      <c r="N239" s="514"/>
      <c r="O239" s="514"/>
      <c r="P239" s="514"/>
      <c r="Q239" s="514"/>
      <c r="R239" s="514">
        <f>Титул!AS$33+Титул!AS$35</f>
        <v>15</v>
      </c>
      <c r="S239" s="514"/>
      <c r="T239" s="514"/>
      <c r="U239" s="515"/>
      <c r="V239" s="186" t="str">
        <f>'Основні дані'!$B$1</f>
        <v>140133Моп.xls</v>
      </c>
      <c r="W239" s="382"/>
    </row>
    <row r="240" spans="1:23" s="242" customFormat="1" ht="27.75" customHeight="1" thickBot="1">
      <c r="A240" s="308"/>
      <c r="B240" s="773" t="s">
        <v>68</v>
      </c>
      <c r="C240" s="774"/>
      <c r="D240" s="774"/>
      <c r="E240" s="775"/>
      <c r="F240" s="401">
        <f aca="true" t="shared" si="74" ref="F240:T240">F30+F19+F12</f>
        <v>90</v>
      </c>
      <c r="G240" s="401">
        <f t="shared" si="74"/>
        <v>2700</v>
      </c>
      <c r="H240" s="401">
        <f t="shared" si="74"/>
        <v>832</v>
      </c>
      <c r="I240" s="401">
        <f t="shared" si="74"/>
        <v>496</v>
      </c>
      <c r="J240" s="401">
        <f t="shared" si="74"/>
        <v>96</v>
      </c>
      <c r="K240" s="401">
        <f t="shared" si="74"/>
        <v>240</v>
      </c>
      <c r="L240" s="401">
        <f t="shared" si="74"/>
        <v>1868</v>
      </c>
      <c r="M240" s="401">
        <f t="shared" si="74"/>
        <v>26</v>
      </c>
      <c r="N240" s="401">
        <f t="shared" si="74"/>
        <v>30</v>
      </c>
      <c r="O240" s="401">
        <f t="shared" si="74"/>
        <v>26</v>
      </c>
      <c r="P240" s="401">
        <f t="shared" si="74"/>
        <v>30</v>
      </c>
      <c r="Q240" s="401">
        <f t="shared" si="74"/>
        <v>0</v>
      </c>
      <c r="R240" s="401">
        <f t="shared" si="74"/>
        <v>30</v>
      </c>
      <c r="S240" s="401">
        <f t="shared" si="74"/>
        <v>0</v>
      </c>
      <c r="T240" s="401">
        <f t="shared" si="74"/>
        <v>0</v>
      </c>
      <c r="U240" s="455"/>
      <c r="V240" s="186" t="str">
        <f>'Основні дані'!$B$1</f>
        <v>140133Моп.xls</v>
      </c>
      <c r="W240" s="382"/>
    </row>
    <row r="241" spans="1:23" s="154" customFormat="1" ht="27.75" customHeight="1" thickBot="1">
      <c r="A241" s="745"/>
      <c r="B241" s="746" t="s">
        <v>69</v>
      </c>
      <c r="C241" s="747"/>
      <c r="D241" s="747"/>
      <c r="E241" s="747"/>
      <c r="F241" s="747"/>
      <c r="G241" s="747"/>
      <c r="H241" s="747"/>
      <c r="I241" s="747"/>
      <c r="J241" s="747"/>
      <c r="K241" s="747"/>
      <c r="L241" s="748"/>
      <c r="M241" s="723">
        <f>M240</f>
        <v>26</v>
      </c>
      <c r="N241" s="724"/>
      <c r="O241" s="723">
        <f>O240</f>
        <v>26</v>
      </c>
      <c r="P241" s="724"/>
      <c r="Q241" s="723">
        <f>Q240</f>
        <v>0</v>
      </c>
      <c r="R241" s="724"/>
      <c r="S241" s="723">
        <f>S240</f>
        <v>0</v>
      </c>
      <c r="T241" s="724"/>
      <c r="U241" s="404"/>
      <c r="V241" s="186" t="str">
        <f>'Основні дані'!$B$1</f>
        <v>140133Моп.xls</v>
      </c>
      <c r="W241" s="384"/>
    </row>
    <row r="242" spans="1:23" s="154" customFormat="1" ht="27.75" customHeight="1" thickBot="1">
      <c r="A242" s="745"/>
      <c r="B242" s="746" t="s">
        <v>70</v>
      </c>
      <c r="C242" s="747"/>
      <c r="D242" s="747"/>
      <c r="E242" s="747"/>
      <c r="F242" s="747"/>
      <c r="G242" s="747"/>
      <c r="H242" s="747"/>
      <c r="I242" s="747"/>
      <c r="J242" s="747"/>
      <c r="K242" s="747"/>
      <c r="L242" s="748"/>
      <c r="M242" s="725"/>
      <c r="N242" s="726"/>
      <c r="O242" s="725"/>
      <c r="P242" s="726"/>
      <c r="Q242" s="725"/>
      <c r="R242" s="726"/>
      <c r="S242" s="725"/>
      <c r="T242" s="726"/>
      <c r="U242" s="404"/>
      <c r="V242" s="186" t="str">
        <f>'Основні дані'!$B$1</f>
        <v>140133Моп.xls</v>
      </c>
      <c r="W242" s="384"/>
    </row>
    <row r="243" spans="1:23" s="154" customFormat="1" ht="27.75" customHeight="1" thickBot="1">
      <c r="A243" s="745"/>
      <c r="B243" s="746" t="s">
        <v>71</v>
      </c>
      <c r="C243" s="747"/>
      <c r="D243" s="747"/>
      <c r="E243" s="747"/>
      <c r="F243" s="747"/>
      <c r="G243" s="747"/>
      <c r="H243" s="747"/>
      <c r="I243" s="747"/>
      <c r="J243" s="747"/>
      <c r="K243" s="747"/>
      <c r="L243" s="748"/>
      <c r="M243" s="725"/>
      <c r="N243" s="726"/>
      <c r="O243" s="725"/>
      <c r="P243" s="726"/>
      <c r="Q243" s="725"/>
      <c r="R243" s="726"/>
      <c r="S243" s="725"/>
      <c r="T243" s="726"/>
      <c r="U243" s="404"/>
      <c r="V243" s="186" t="str">
        <f>'Основні дані'!$B$1</f>
        <v>140133Моп.xls</v>
      </c>
      <c r="W243" s="384"/>
    </row>
    <row r="244" spans="1:23" s="154" customFormat="1" ht="27.75" customHeight="1" thickBot="1">
      <c r="A244" s="745"/>
      <c r="B244" s="746" t="s">
        <v>84</v>
      </c>
      <c r="C244" s="747"/>
      <c r="D244" s="747"/>
      <c r="E244" s="747"/>
      <c r="F244" s="747"/>
      <c r="G244" s="747"/>
      <c r="H244" s="747"/>
      <c r="I244" s="747"/>
      <c r="J244" s="747"/>
      <c r="K244" s="747"/>
      <c r="L244" s="748"/>
      <c r="M244" s="740"/>
      <c r="N244" s="741"/>
      <c r="O244" s="725"/>
      <c r="P244" s="726"/>
      <c r="Q244" s="725"/>
      <c r="R244" s="726"/>
      <c r="S244" s="725"/>
      <c r="T244" s="726"/>
      <c r="U244" s="404"/>
      <c r="V244" s="186" t="str">
        <f>'Основні дані'!$B$1</f>
        <v>140133Моп.xls</v>
      </c>
      <c r="W244" s="384"/>
    </row>
    <row r="245" spans="1:30" s="154" customFormat="1" ht="27.75" customHeight="1" thickBot="1">
      <c r="A245" s="231"/>
      <c r="B245" s="770" t="s">
        <v>157</v>
      </c>
      <c r="C245" s="771"/>
      <c r="D245" s="771"/>
      <c r="E245" s="771"/>
      <c r="F245" s="771"/>
      <c r="G245" s="771"/>
      <c r="H245" s="771"/>
      <c r="I245" s="771"/>
      <c r="J245" s="771"/>
      <c r="K245" s="771"/>
      <c r="L245" s="772"/>
      <c r="M245" s="729">
        <f>COUNT(M13:M18)+COUNT(M20:M29)+COUNT(M33:M44)+COUNT(#REF!)</f>
        <v>7</v>
      </c>
      <c r="N245" s="730"/>
      <c r="O245" s="729">
        <f>COUNT(O13:O18)+COUNT(O20:O29)+COUNT(O33:O44)+COUNT(#REF!)</f>
        <v>7</v>
      </c>
      <c r="P245" s="730"/>
      <c r="Q245" s="729">
        <f>COUNT(Q13:Q18)+COUNT(Q20:Q29)+COUNT(Q33:Q44)+COUNT(#REF!)</f>
        <v>0</v>
      </c>
      <c r="R245" s="730"/>
      <c r="S245" s="729">
        <f>COUNT(S13:S18)+COUNT(S20:S29)+COUNT(S33:S44)+COUNT(#REF!)</f>
        <v>0</v>
      </c>
      <c r="T245" s="730"/>
      <c r="U245" s="405"/>
      <c r="V245" s="186" t="str">
        <f>'Основні дані'!$B$1</f>
        <v>140133Моп.xls</v>
      </c>
      <c r="W245" s="543"/>
      <c r="X245" s="543"/>
      <c r="Y245" s="766"/>
      <c r="Z245" s="766"/>
      <c r="AA245" s="766"/>
      <c r="AB245" s="766"/>
      <c r="AC245" s="404"/>
      <c r="AD245" s="186"/>
    </row>
    <row r="246" spans="1:23" s="154" customFormat="1" ht="27.75" customHeight="1">
      <c r="A246" s="185"/>
      <c r="B246" s="791" t="s">
        <v>492</v>
      </c>
      <c r="C246" s="792"/>
      <c r="D246" s="792"/>
      <c r="E246" s="792"/>
      <c r="F246" s="792"/>
      <c r="G246" s="792"/>
      <c r="H246" s="792"/>
      <c r="I246" s="792"/>
      <c r="J246" s="792"/>
      <c r="K246" s="792"/>
      <c r="L246" s="793"/>
      <c r="M246" s="738">
        <f>COUNT(M13:M18)+COUNT(M20:M29)+COUNT(M46:M57)+COUNT(#REF!)</f>
        <v>7</v>
      </c>
      <c r="N246" s="739"/>
      <c r="O246" s="738">
        <f>COUNT(O13:O18)+COUNT(O20:O29)+COUNT(O46:O57)+COUNT(#REF!)</f>
        <v>7</v>
      </c>
      <c r="P246" s="739"/>
      <c r="Q246" s="738">
        <f>COUNT(Q13:Q18)+COUNT(Q20:Q29)+COUNT(Q46:Q57)+COUNT(#REF!)</f>
        <v>0</v>
      </c>
      <c r="R246" s="739"/>
      <c r="S246" s="738">
        <f>COUNT(S13:S18)+COUNT(S20:S29)+COUNT(S46:S57)+COUNT(#REF!)</f>
        <v>0</v>
      </c>
      <c r="T246" s="739"/>
      <c r="U246" s="186"/>
      <c r="V246" s="186" t="s">
        <v>491</v>
      </c>
      <c r="W246" s="384"/>
    </row>
    <row r="247" spans="1:23" s="154" customFormat="1" ht="27.75" customHeight="1">
      <c r="A247" s="185"/>
      <c r="B247" s="720" t="s">
        <v>493</v>
      </c>
      <c r="C247" s="721"/>
      <c r="D247" s="721"/>
      <c r="E247" s="721"/>
      <c r="F247" s="721"/>
      <c r="G247" s="721"/>
      <c r="H247" s="721"/>
      <c r="I247" s="721"/>
      <c r="J247" s="721"/>
      <c r="K247" s="721"/>
      <c r="L247" s="722"/>
      <c r="M247" s="718">
        <f>COUNT(M13:M18)+COUNT(M20:M29)+COUNT(M59:M70)+COUNT(#REF!)</f>
        <v>4</v>
      </c>
      <c r="N247" s="719"/>
      <c r="O247" s="718">
        <f>COUNT(O13:O18)+COUNT(O20:O29)+COUNT(O59:O70)+COUNT(#REF!)</f>
        <v>4</v>
      </c>
      <c r="P247" s="719"/>
      <c r="Q247" s="718">
        <f>COUNT(Q13:Q18)+COUNT(Q20:Q29)+COUNT(Q59:Q70)+COUNT(#REF!)</f>
        <v>0</v>
      </c>
      <c r="R247" s="719"/>
      <c r="S247" s="718">
        <f>COUNT(S13:S18)+COUNT(S20:S29)+COUNT(S59:S70)+COUNT(#REF!)</f>
        <v>0</v>
      </c>
      <c r="T247" s="719"/>
      <c r="U247" s="186"/>
      <c r="V247" s="186" t="s">
        <v>491</v>
      </c>
      <c r="W247" s="384"/>
    </row>
    <row r="248" spans="1:23" s="154" customFormat="1" ht="27.75" customHeight="1">
      <c r="A248" s="185"/>
      <c r="B248" s="720" t="s">
        <v>494</v>
      </c>
      <c r="C248" s="721"/>
      <c r="D248" s="721"/>
      <c r="E248" s="721"/>
      <c r="F248" s="721"/>
      <c r="G248" s="721"/>
      <c r="H248" s="721"/>
      <c r="I248" s="721"/>
      <c r="J248" s="721"/>
      <c r="K248" s="721"/>
      <c r="L248" s="722"/>
      <c r="M248" s="718">
        <f>COUNT(M13:M18)+COUNT(M20:M29)+COUNT(M72:M83)+COUNT(#REF!)</f>
        <v>4</v>
      </c>
      <c r="N248" s="719"/>
      <c r="O248" s="718">
        <f>COUNT(O13:O18)+COUNT(O20:O29)+COUNT(O72:O83)+COUNT(#REF!)</f>
        <v>4</v>
      </c>
      <c r="P248" s="719"/>
      <c r="Q248" s="718">
        <f>COUNT(Q13:Q18)+COUNT(Q20:Q29)+COUNT(Q72:Q83)+COUNT(#REF!)</f>
        <v>0</v>
      </c>
      <c r="R248" s="719"/>
      <c r="S248" s="718">
        <f>COUNT(S13:S18)+COUNT(S20:S29)+COUNT(S72:S83)+COUNT(#REF!)</f>
        <v>0</v>
      </c>
      <c r="T248" s="719"/>
      <c r="U248" s="186"/>
      <c r="V248" s="186" t="s">
        <v>491</v>
      </c>
      <c r="W248" s="384"/>
    </row>
    <row r="249" spans="1:23" s="154" customFormat="1" ht="27.75" customHeight="1">
      <c r="A249" s="185"/>
      <c r="B249" s="720" t="s">
        <v>495</v>
      </c>
      <c r="C249" s="721"/>
      <c r="D249" s="721"/>
      <c r="E249" s="721"/>
      <c r="F249" s="721"/>
      <c r="G249" s="721"/>
      <c r="H249" s="721"/>
      <c r="I249" s="721"/>
      <c r="J249" s="721"/>
      <c r="K249" s="721"/>
      <c r="L249" s="722"/>
      <c r="M249" s="718">
        <f>COUNT(M13:M18)+COUNT(M20:M29)+COUNT(M85:M96)+COUNT(#REF!)</f>
        <v>4</v>
      </c>
      <c r="N249" s="719"/>
      <c r="O249" s="718">
        <f>COUNT(O13:O18)+COUNT(O20:O29)+COUNT(O85:O96)+COUNT(#REF!)</f>
        <v>4</v>
      </c>
      <c r="P249" s="719"/>
      <c r="Q249" s="718">
        <f>COUNT(Q13:Q18)+COUNT(Q20:Q29)+COUNT(Q85:Q96)+COUNT(#REF!)</f>
        <v>0</v>
      </c>
      <c r="R249" s="719"/>
      <c r="S249" s="718">
        <f>COUNT(S13:S18)+COUNT(S20:S29)+COUNT(S85:S96)+COUNT(#REF!)</f>
        <v>0</v>
      </c>
      <c r="T249" s="719"/>
      <c r="U249" s="186"/>
      <c r="V249" s="186" t="s">
        <v>491</v>
      </c>
      <c r="W249" s="384"/>
    </row>
    <row r="250" spans="1:23" s="154" customFormat="1" ht="27.75" customHeight="1">
      <c r="A250" s="185"/>
      <c r="B250" s="720" t="s">
        <v>496</v>
      </c>
      <c r="C250" s="721"/>
      <c r="D250" s="721"/>
      <c r="E250" s="721"/>
      <c r="F250" s="721"/>
      <c r="G250" s="721"/>
      <c r="H250" s="721"/>
      <c r="I250" s="721"/>
      <c r="J250" s="721"/>
      <c r="K250" s="721"/>
      <c r="L250" s="722"/>
      <c r="M250" s="718">
        <f>COUNT(M13:M18)+COUNT(M20:M29)+COUNT(M98:M109)+COUNT(#REF!)</f>
        <v>4</v>
      </c>
      <c r="N250" s="719"/>
      <c r="O250" s="718">
        <f>COUNT(O13:O18)+COUNT(O20:O29)+COUNT(O98:O109)+COUNT(#REF!)</f>
        <v>4</v>
      </c>
      <c r="P250" s="719"/>
      <c r="Q250" s="718">
        <f>COUNT(Q13:Q18)+COUNT(Q20:Q29)+COUNT(Q98:Q109)+COUNT(#REF!)</f>
        <v>0</v>
      </c>
      <c r="R250" s="719"/>
      <c r="S250" s="718">
        <f>COUNT(S13:S18)+COUNT(S20:S29)+COUNT(S98:S109)+COUNT(#REF!)</f>
        <v>0</v>
      </c>
      <c r="T250" s="719"/>
      <c r="U250" s="186"/>
      <c r="V250" s="186" t="s">
        <v>491</v>
      </c>
      <c r="W250" s="384"/>
    </row>
    <row r="251" spans="1:23" s="154" customFormat="1" ht="27.75" customHeight="1">
      <c r="A251" s="185"/>
      <c r="B251" s="720" t="s">
        <v>497</v>
      </c>
      <c r="C251" s="721"/>
      <c r="D251" s="721"/>
      <c r="E251" s="721"/>
      <c r="F251" s="721"/>
      <c r="G251" s="721"/>
      <c r="H251" s="721"/>
      <c r="I251" s="721"/>
      <c r="J251" s="721"/>
      <c r="K251" s="721"/>
      <c r="L251" s="722"/>
      <c r="M251" s="718">
        <f>COUNT(M13:M18)+COUNT(M20:M29)+COUNT(M111:M122)+COUNT(#REF!)</f>
        <v>4</v>
      </c>
      <c r="N251" s="719"/>
      <c r="O251" s="718">
        <f>COUNT(O13:O18)+COUNT(O20:O29)+COUNT(O111:O122)+COUNT(#REF!)</f>
        <v>4</v>
      </c>
      <c r="P251" s="719"/>
      <c r="Q251" s="718">
        <f>COUNT(Q13:Q18)+COUNT(Q20:Q29)+COUNT(Q111:Q122)+COUNT(#REF!)</f>
        <v>0</v>
      </c>
      <c r="R251" s="719"/>
      <c r="S251" s="718">
        <f>COUNT(S13:S18)+COUNT(S20:S29)+COUNT(S111:S122)+COUNT(#REF!)</f>
        <v>0</v>
      </c>
      <c r="T251" s="719"/>
      <c r="U251" s="186"/>
      <c r="V251" s="186" t="s">
        <v>491</v>
      </c>
      <c r="W251" s="384"/>
    </row>
    <row r="252" spans="1:23" s="154" customFormat="1" ht="27.75" customHeight="1">
      <c r="A252" s="185"/>
      <c r="B252" s="720" t="s">
        <v>498</v>
      </c>
      <c r="C252" s="721"/>
      <c r="D252" s="721"/>
      <c r="E252" s="721"/>
      <c r="F252" s="721"/>
      <c r="G252" s="721"/>
      <c r="H252" s="721"/>
      <c r="I252" s="721"/>
      <c r="J252" s="721"/>
      <c r="K252" s="721"/>
      <c r="L252" s="722"/>
      <c r="M252" s="718">
        <f>COUNT(M13:M18)+COUNT(M20:M29)+COUNT(M124:M135)+COUNT(#REF!)</f>
        <v>4</v>
      </c>
      <c r="N252" s="719"/>
      <c r="O252" s="718">
        <f>COUNT(O13:O18)+COUNT(O20:O29)+COUNT(O124:O135)+COUNT(#REF!)</f>
        <v>4</v>
      </c>
      <c r="P252" s="719"/>
      <c r="Q252" s="718">
        <f>COUNT(Q13:Q18)+COUNT(Q20:Q29)+COUNT(Q124:Q135)+COUNT(#REF!)</f>
        <v>0</v>
      </c>
      <c r="R252" s="719"/>
      <c r="S252" s="718">
        <f>COUNT(S13:S18)+COUNT(S20:S29)+COUNT(S124:S135)+COUNT(#REF!)</f>
        <v>0</v>
      </c>
      <c r="T252" s="719"/>
      <c r="U252" s="186"/>
      <c r="V252" s="186" t="s">
        <v>491</v>
      </c>
      <c r="W252" s="384"/>
    </row>
    <row r="253" spans="1:23" s="154" customFormat="1" ht="27.75" customHeight="1">
      <c r="A253" s="185"/>
      <c r="B253" s="720" t="s">
        <v>499</v>
      </c>
      <c r="C253" s="721"/>
      <c r="D253" s="721"/>
      <c r="E253" s="721"/>
      <c r="F253" s="721"/>
      <c r="G253" s="721"/>
      <c r="H253" s="721"/>
      <c r="I253" s="721"/>
      <c r="J253" s="721"/>
      <c r="K253" s="721"/>
      <c r="L253" s="722"/>
      <c r="M253" s="718">
        <f>COUNT(M13:M18)+COUNT(M20:M29)+COUNT(M137:M148)+COUNT(#REF!)</f>
        <v>4</v>
      </c>
      <c r="N253" s="719"/>
      <c r="O253" s="718">
        <f>COUNT(O13:O18)+COUNT(O20:O29)+COUNT(O137:O148)+COUNT(#REF!)</f>
        <v>4</v>
      </c>
      <c r="P253" s="719"/>
      <c r="Q253" s="718">
        <f>COUNT(Q13:Q18)+COUNT(Q20:Q29)+COUNT(Q137:Q148)+COUNT(#REF!)</f>
        <v>0</v>
      </c>
      <c r="R253" s="719"/>
      <c r="S253" s="718">
        <f>COUNT(S13:S18)+COUNT(S20:S29)+COUNT(S137:S148)+COUNT(#REF!)</f>
        <v>0</v>
      </c>
      <c r="T253" s="719"/>
      <c r="U253" s="186"/>
      <c r="V253" s="186" t="s">
        <v>491</v>
      </c>
      <c r="W253" s="384"/>
    </row>
    <row r="254" spans="1:23" s="154" customFormat="1" ht="27.75" customHeight="1">
      <c r="A254" s="185"/>
      <c r="B254" s="720" t="s">
        <v>500</v>
      </c>
      <c r="C254" s="721"/>
      <c r="D254" s="721"/>
      <c r="E254" s="721"/>
      <c r="F254" s="721"/>
      <c r="G254" s="721"/>
      <c r="H254" s="721"/>
      <c r="I254" s="721"/>
      <c r="J254" s="721"/>
      <c r="K254" s="721"/>
      <c r="L254" s="722"/>
      <c r="M254" s="718">
        <f>COUNT(M13:M18)+COUNT(M20:M29)+COUNT(M150:M161)+COUNT(#REF!)</f>
        <v>4</v>
      </c>
      <c r="N254" s="719"/>
      <c r="O254" s="718">
        <f>COUNT(O13:O18)+COUNT(O20:O29)+COUNT(O150:O161)+COUNT(#REF!)</f>
        <v>4</v>
      </c>
      <c r="P254" s="719"/>
      <c r="Q254" s="718">
        <f>COUNT(Q13:Q18)+COUNT(Q20:Q29)+COUNT(Q150:Q161)+COUNT(#REF!)</f>
        <v>0</v>
      </c>
      <c r="R254" s="719"/>
      <c r="S254" s="718">
        <f>COUNT(S13:S18)+COUNT(S20:S29)+COUNT(S150:S161)+COUNT(#REF!)</f>
        <v>0</v>
      </c>
      <c r="T254" s="719"/>
      <c r="U254" s="186"/>
      <c r="V254" s="186" t="s">
        <v>491</v>
      </c>
      <c r="W254" s="384"/>
    </row>
    <row r="255" spans="1:23" s="154" customFormat="1" ht="27.75" customHeight="1">
      <c r="A255" s="185"/>
      <c r="B255" s="720" t="s">
        <v>501</v>
      </c>
      <c r="C255" s="721"/>
      <c r="D255" s="721"/>
      <c r="E255" s="721"/>
      <c r="F255" s="721"/>
      <c r="G255" s="721"/>
      <c r="H255" s="721"/>
      <c r="I255" s="721"/>
      <c r="J255" s="721"/>
      <c r="K255" s="721"/>
      <c r="L255" s="722"/>
      <c r="M255" s="718">
        <f>COUNT(M13:M18)+COUNT(M20:M29)+COUNT(M163:M174)+COUNT(#REF!)</f>
        <v>4</v>
      </c>
      <c r="N255" s="719"/>
      <c r="O255" s="718">
        <f>COUNT(O13:O18)+COUNT(O20:O29)+COUNT(O163:O174)+COUNT(#REF!)</f>
        <v>4</v>
      </c>
      <c r="P255" s="719"/>
      <c r="Q255" s="718">
        <f>COUNT(Q13:Q18)+COUNT(Q20:Q29)+COUNT(Q163:Q174)+COUNT(#REF!)</f>
        <v>0</v>
      </c>
      <c r="R255" s="719"/>
      <c r="S255" s="718">
        <f>COUNT(S13:S18)+COUNT(S20:S29)+COUNT(S163:S174)+COUNT(#REF!)</f>
        <v>0</v>
      </c>
      <c r="T255" s="719"/>
      <c r="U255" s="186"/>
      <c r="V255" s="186" t="s">
        <v>491</v>
      </c>
      <c r="W255" s="384"/>
    </row>
    <row r="256" spans="1:23" s="154" customFormat="1" ht="27.75" customHeight="1">
      <c r="A256" s="185"/>
      <c r="B256" s="720" t="s">
        <v>502</v>
      </c>
      <c r="C256" s="721"/>
      <c r="D256" s="721"/>
      <c r="E256" s="721"/>
      <c r="F256" s="721"/>
      <c r="G256" s="721"/>
      <c r="H256" s="721"/>
      <c r="I256" s="721"/>
      <c r="J256" s="721"/>
      <c r="K256" s="721"/>
      <c r="L256" s="722"/>
      <c r="M256" s="718">
        <f>COUNT(M13:M18)+COUNT(M20:M29)+COUNT(M176:M187)+COUNT(#REF!)</f>
        <v>4</v>
      </c>
      <c r="N256" s="719"/>
      <c r="O256" s="718">
        <f>COUNT(O13:O18)+COUNT(O20:O29)+COUNT(O176:O187)+COUNT(#REF!)</f>
        <v>4</v>
      </c>
      <c r="P256" s="719"/>
      <c r="Q256" s="718">
        <f>COUNT(Q13:Q18)+COUNT(Q20:Q29)+COUNT(Q176:Q187)+COUNT(#REF!)</f>
        <v>0</v>
      </c>
      <c r="R256" s="719"/>
      <c r="S256" s="718">
        <f>COUNT(S13:S18)+COUNT(S20:S29)+COUNT(S176:S187)+COUNT(#REF!)</f>
        <v>0</v>
      </c>
      <c r="T256" s="719"/>
      <c r="U256" s="186"/>
      <c r="V256" s="186" t="s">
        <v>491</v>
      </c>
      <c r="W256" s="384"/>
    </row>
    <row r="257" spans="1:23" s="154" customFormat="1" ht="27.75" customHeight="1">
      <c r="A257" s="185"/>
      <c r="B257" s="720" t="s">
        <v>503</v>
      </c>
      <c r="C257" s="721"/>
      <c r="D257" s="721"/>
      <c r="E257" s="721"/>
      <c r="F257" s="721"/>
      <c r="G257" s="721"/>
      <c r="H257" s="721"/>
      <c r="I257" s="721"/>
      <c r="J257" s="721"/>
      <c r="K257" s="721"/>
      <c r="L257" s="722"/>
      <c r="M257" s="718">
        <f>COUNT(M13:M18)+COUNT(M20:M29)+COUNT(M189:M200)+COUNT(#REF!)</f>
        <v>4</v>
      </c>
      <c r="N257" s="719"/>
      <c r="O257" s="718">
        <f>COUNT(O13:O18)+COUNT(O20:O29)+COUNT(O189:O200)+COUNT(#REF!)</f>
        <v>4</v>
      </c>
      <c r="P257" s="719"/>
      <c r="Q257" s="718">
        <f>COUNT(Q13:Q18)+COUNT(Q20:Q29)+COUNT(Q189:Q200)+COUNT(#REF!)</f>
        <v>0</v>
      </c>
      <c r="R257" s="719"/>
      <c r="S257" s="718">
        <f>COUNT(S13:S18)+COUNT(S20:S29)+COUNT(S189:S200)+COUNT(#REF!)</f>
        <v>0</v>
      </c>
      <c r="T257" s="719"/>
      <c r="U257" s="186"/>
      <c r="V257" s="186" t="s">
        <v>491</v>
      </c>
      <c r="W257" s="384"/>
    </row>
    <row r="258" spans="1:23" s="154" customFormat="1" ht="27.75" customHeight="1">
      <c r="A258" s="185"/>
      <c r="B258" s="720" t="s">
        <v>504</v>
      </c>
      <c r="C258" s="721"/>
      <c r="D258" s="721"/>
      <c r="E258" s="721"/>
      <c r="F258" s="721"/>
      <c r="G258" s="721"/>
      <c r="H258" s="721"/>
      <c r="I258" s="721"/>
      <c r="J258" s="721"/>
      <c r="K258" s="721"/>
      <c r="L258" s="722"/>
      <c r="M258" s="718">
        <f>COUNT(M13:M18)+COUNT(M20:M29)+COUNT(M202:M213)+COUNT(#REF!)</f>
        <v>4</v>
      </c>
      <c r="N258" s="719"/>
      <c r="O258" s="718">
        <f>COUNT(O13:O18)+COUNT(O20:O29)+COUNT(O202:O213)+COUNT(#REF!)</f>
        <v>4</v>
      </c>
      <c r="P258" s="719"/>
      <c r="Q258" s="718">
        <f>COUNT(Q13:Q18)+COUNT(Q20:Q29)+COUNT(Q202:Q213)+COUNT(#REF!)</f>
        <v>0</v>
      </c>
      <c r="R258" s="719"/>
      <c r="S258" s="718">
        <f>COUNT(S13:S18)+COUNT(S20:S29)+COUNT(S202:S213)+COUNT(#REF!)</f>
        <v>0</v>
      </c>
      <c r="T258" s="719"/>
      <c r="U258" s="186"/>
      <c r="V258" s="186" t="s">
        <v>491</v>
      </c>
      <c r="W258" s="384"/>
    </row>
    <row r="259" spans="1:23" s="154" customFormat="1" ht="27.75" customHeight="1">
      <c r="A259" s="185"/>
      <c r="B259" s="720" t="s">
        <v>505</v>
      </c>
      <c r="C259" s="721"/>
      <c r="D259" s="721"/>
      <c r="E259" s="721"/>
      <c r="F259" s="721"/>
      <c r="G259" s="721"/>
      <c r="H259" s="721"/>
      <c r="I259" s="721"/>
      <c r="J259" s="721"/>
      <c r="K259" s="721"/>
      <c r="L259" s="722"/>
      <c r="M259" s="718">
        <f>COUNT(M13:M18)+COUNT(M20:M29)+COUNT(M215:M226)+COUNT(#REF!)</f>
        <v>4</v>
      </c>
      <c r="N259" s="719"/>
      <c r="O259" s="718">
        <f>COUNT(O13:O18)+COUNT(O20:O29)+COUNT(O215:O226)+COUNT(#REF!)</f>
        <v>4</v>
      </c>
      <c r="P259" s="719"/>
      <c r="Q259" s="718">
        <f>COUNT(Q13:Q18)+COUNT(Q20:Q29)+COUNT(Q215:Q226)+COUNT(#REF!)</f>
        <v>0</v>
      </c>
      <c r="R259" s="719"/>
      <c r="S259" s="718">
        <f>COUNT(S13:S18)+COUNT(S20:S29)+COUNT(S215:S226)+COUNT(#REF!)</f>
        <v>0</v>
      </c>
      <c r="T259" s="719"/>
      <c r="U259" s="186"/>
      <c r="V259" s="186" t="s">
        <v>491</v>
      </c>
      <c r="W259" s="384"/>
    </row>
    <row r="260" spans="1:23" s="154" customFormat="1" ht="27.75" customHeight="1">
      <c r="A260" s="185"/>
      <c r="B260" s="720" t="s">
        <v>506</v>
      </c>
      <c r="C260" s="721"/>
      <c r="D260" s="721"/>
      <c r="E260" s="721"/>
      <c r="F260" s="721"/>
      <c r="G260" s="721"/>
      <c r="H260" s="721"/>
      <c r="I260" s="721"/>
      <c r="J260" s="721"/>
      <c r="K260" s="721"/>
      <c r="L260" s="722"/>
      <c r="M260" s="718">
        <f>COUNT(M13:M18)+COUNT(M20:M29)+COUNT(M228:M239)+COUNT(#REF!)</f>
        <v>4</v>
      </c>
      <c r="N260" s="719"/>
      <c r="O260" s="718">
        <f>COUNT(O13:O18)+COUNT(O20:O29)+COUNT(O228:O239)+COUNT(#REF!)</f>
        <v>4</v>
      </c>
      <c r="P260" s="719"/>
      <c r="Q260" s="718">
        <f>COUNT(Q13:Q18)+COUNT(Q20:Q29)+COUNT(Q228:Q239)+COUNT(#REF!)</f>
        <v>0</v>
      </c>
      <c r="R260" s="719"/>
      <c r="S260" s="718">
        <f>COUNT(S13:S18)+COUNT(S20:S29)+COUNT(S228:S239)+COUNT(#REF!)</f>
        <v>0</v>
      </c>
      <c r="T260" s="719"/>
      <c r="U260" s="186"/>
      <c r="V260" s="186" t="s">
        <v>491</v>
      </c>
      <c r="W260" s="384"/>
    </row>
    <row r="261" spans="1:23" s="154" customFormat="1" ht="27.75" customHeight="1" thickBot="1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6"/>
      <c r="V261" s="186"/>
      <c r="W261" s="384"/>
    </row>
    <row r="262" spans="1:23" s="299" customFormat="1" ht="27.75" customHeight="1" thickBot="1">
      <c r="A262" s="297"/>
      <c r="B262" s="298"/>
      <c r="C262" s="767" t="s">
        <v>59</v>
      </c>
      <c r="D262" s="768"/>
      <c r="E262" s="768"/>
      <c r="F262" s="768"/>
      <c r="G262" s="768"/>
      <c r="H262" s="769"/>
      <c r="I262" s="297"/>
      <c r="J262" s="297"/>
      <c r="K262" s="297"/>
      <c r="L262" s="297"/>
      <c r="M262" s="297"/>
      <c r="N262" s="297"/>
      <c r="O262" s="297"/>
      <c r="P262" s="297"/>
      <c r="Q262" s="297"/>
      <c r="R262" s="297"/>
      <c r="S262" s="297"/>
      <c r="T262" s="297"/>
      <c r="U262" s="298"/>
      <c r="V262" s="298"/>
      <c r="W262" s="384"/>
    </row>
    <row r="263" spans="1:23" s="299" customFormat="1" ht="27.75" customHeight="1">
      <c r="A263" s="297"/>
      <c r="B263" s="297"/>
      <c r="C263" s="187" t="s">
        <v>73</v>
      </c>
      <c r="D263" s="734" t="s">
        <v>76</v>
      </c>
      <c r="E263" s="734"/>
      <c r="F263" s="734"/>
      <c r="G263" s="734"/>
      <c r="H263" s="735"/>
      <c r="I263" s="297"/>
      <c r="J263" s="297"/>
      <c r="K263" s="297"/>
      <c r="L263" s="297"/>
      <c r="M263" s="297"/>
      <c r="N263" s="297"/>
      <c r="O263" s="297"/>
      <c r="P263" s="297"/>
      <c r="Q263" s="297"/>
      <c r="R263" s="297"/>
      <c r="S263" s="297"/>
      <c r="T263" s="297"/>
      <c r="U263" s="298"/>
      <c r="V263" s="298"/>
      <c r="W263" s="382"/>
    </row>
    <row r="264" spans="1:23" s="299" customFormat="1" ht="27">
      <c r="A264" s="297"/>
      <c r="B264" s="297"/>
      <c r="C264" s="184" t="s">
        <v>77</v>
      </c>
      <c r="D264" s="760" t="s">
        <v>78</v>
      </c>
      <c r="E264" s="760"/>
      <c r="F264" s="760"/>
      <c r="G264" s="760"/>
      <c r="H264" s="761"/>
      <c r="I264" s="297"/>
      <c r="J264" s="297"/>
      <c r="K264" s="297"/>
      <c r="L264" s="297"/>
      <c r="M264" s="297"/>
      <c r="N264" s="297"/>
      <c r="O264" s="297"/>
      <c r="P264" s="297"/>
      <c r="Q264" s="297"/>
      <c r="R264" s="297"/>
      <c r="S264" s="297"/>
      <c r="T264" s="297"/>
      <c r="U264" s="298"/>
      <c r="V264" s="298"/>
      <c r="W264" s="381"/>
    </row>
    <row r="265" spans="1:23" s="299" customFormat="1" ht="27.75" customHeight="1">
      <c r="A265" s="297"/>
      <c r="B265" s="297"/>
      <c r="C265" s="184" t="s">
        <v>72</v>
      </c>
      <c r="D265" s="732" t="s">
        <v>79</v>
      </c>
      <c r="E265" s="732"/>
      <c r="F265" s="732"/>
      <c r="G265" s="732"/>
      <c r="H265" s="733"/>
      <c r="I265" s="297"/>
      <c r="J265" s="539"/>
      <c r="K265" s="462" t="s">
        <v>162</v>
      </c>
      <c r="L265" s="483"/>
      <c r="M265" s="483"/>
      <c r="N265" s="483"/>
      <c r="O265" s="483"/>
      <c r="P265" s="483"/>
      <c r="Q265" s="484"/>
      <c r="R265" s="297"/>
      <c r="S265" s="297"/>
      <c r="T265" s="297"/>
      <c r="U265" s="298"/>
      <c r="V265" s="298"/>
      <c r="W265" s="152"/>
    </row>
    <row r="266" spans="1:23" s="299" customFormat="1" ht="27.75" customHeight="1">
      <c r="A266" s="297"/>
      <c r="B266" s="297"/>
      <c r="C266" s="184" t="s">
        <v>80</v>
      </c>
      <c r="D266" s="732" t="s">
        <v>85</v>
      </c>
      <c r="E266" s="732"/>
      <c r="F266" s="732"/>
      <c r="G266" s="732"/>
      <c r="H266" s="733"/>
      <c r="I266" s="297"/>
      <c r="J266" s="539"/>
      <c r="K266" s="483"/>
      <c r="L266" s="485"/>
      <c r="M266" s="483"/>
      <c r="N266" s="483"/>
      <c r="O266" s="483"/>
      <c r="P266" s="483"/>
      <c r="Q266" s="484"/>
      <c r="R266" s="297"/>
      <c r="S266" s="297"/>
      <c r="T266" s="297"/>
      <c r="U266" s="298"/>
      <c r="V266" s="298"/>
      <c r="W266" s="152"/>
    </row>
    <row r="267" spans="1:23" s="299" customFormat="1" ht="27.75" customHeight="1">
      <c r="A267" s="297"/>
      <c r="B267" s="297"/>
      <c r="C267" s="184" t="s">
        <v>81</v>
      </c>
      <c r="D267" s="732" t="s">
        <v>86</v>
      </c>
      <c r="E267" s="732"/>
      <c r="F267" s="732"/>
      <c r="G267" s="732"/>
      <c r="H267" s="733"/>
      <c r="I267" s="297"/>
      <c r="J267" s="539"/>
      <c r="K267" s="462" t="s">
        <v>540</v>
      </c>
      <c r="L267" s="485"/>
      <c r="M267" s="483"/>
      <c r="N267" s="483"/>
      <c r="O267" s="483"/>
      <c r="P267" s="483"/>
      <c r="Q267" s="484"/>
      <c r="R267" s="297"/>
      <c r="S267" s="297"/>
      <c r="T267" s="297"/>
      <c r="U267" s="298"/>
      <c r="V267" s="298"/>
      <c r="W267" s="385"/>
    </row>
    <row r="268" spans="1:23" s="154" customFormat="1" ht="27.75" customHeight="1" thickBot="1">
      <c r="A268" s="231"/>
      <c r="B268" s="231"/>
      <c r="C268" s="460" t="s">
        <v>179</v>
      </c>
      <c r="D268" s="727" t="s">
        <v>180</v>
      </c>
      <c r="E268" s="727"/>
      <c r="F268" s="727"/>
      <c r="G268" s="727"/>
      <c r="H268" s="728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194"/>
      <c r="V268" s="186"/>
      <c r="W268" s="385"/>
    </row>
    <row r="269" spans="1:19" s="189" customFormat="1" ht="27.75" customHeight="1">
      <c r="A269" s="231"/>
      <c r="B269" s="231"/>
      <c r="C269" s="232"/>
      <c r="D269" s="232"/>
      <c r="E269" s="232"/>
      <c r="F269" s="232"/>
      <c r="G269" s="232"/>
      <c r="H269" s="232"/>
      <c r="I269" s="231"/>
      <c r="J269" s="231"/>
      <c r="K269" s="231"/>
      <c r="L269" s="231"/>
      <c r="M269" s="231"/>
      <c r="N269" s="231"/>
      <c r="O269" s="231"/>
      <c r="P269" s="231"/>
      <c r="Q269" s="194"/>
      <c r="R269" s="194"/>
      <c r="S269" s="436"/>
    </row>
    <row r="270" spans="1:19" s="189" customFormat="1" ht="27.75" customHeight="1">
      <c r="A270" s="231"/>
      <c r="B270" s="231"/>
      <c r="C270" s="232"/>
      <c r="D270" s="232"/>
      <c r="E270" s="232"/>
      <c r="F270" s="232"/>
      <c r="G270" s="232"/>
      <c r="H270" s="232"/>
      <c r="I270" s="231"/>
      <c r="J270" s="231"/>
      <c r="K270" s="231"/>
      <c r="L270" s="231"/>
      <c r="M270" s="231"/>
      <c r="N270" s="231"/>
      <c r="O270" s="231"/>
      <c r="P270" s="231"/>
      <c r="Q270" s="194"/>
      <c r="R270" s="194"/>
      <c r="S270" s="436"/>
    </row>
    <row r="271" spans="1:19" s="189" customFormat="1" ht="27.75" customHeight="1">
      <c r="A271" s="231"/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194"/>
      <c r="R271" s="194"/>
      <c r="S271" s="436"/>
    </row>
    <row r="272" spans="1:30" s="189" customFormat="1" ht="108.75" customHeight="1">
      <c r="A272" s="231"/>
      <c r="B272" s="463" t="s">
        <v>163</v>
      </c>
      <c r="C272" s="713" t="s">
        <v>183</v>
      </c>
      <c r="D272" s="713"/>
      <c r="E272" s="713"/>
      <c r="F272" s="713"/>
      <c r="G272" s="713"/>
      <c r="H272" s="231"/>
      <c r="I272" s="231"/>
      <c r="J272" s="731" t="s">
        <v>538</v>
      </c>
      <c r="K272" s="731"/>
      <c r="L272" s="731"/>
      <c r="M272" s="731"/>
      <c r="N272" s="731"/>
      <c r="O272" s="731"/>
      <c r="P272" s="713" t="s">
        <v>539</v>
      </c>
      <c r="Q272" s="714"/>
      <c r="R272" s="714"/>
      <c r="S272" s="714"/>
      <c r="T272" s="714"/>
      <c r="U272" s="714"/>
      <c r="V272" s="231"/>
      <c r="W272" s="231"/>
      <c r="X272" s="231"/>
      <c r="Y272" s="231"/>
      <c r="Z272" s="231"/>
      <c r="AA272" s="231"/>
      <c r="AB272" s="231"/>
      <c r="AC272" s="194"/>
      <c r="AD272" s="380"/>
    </row>
    <row r="273" spans="1:30" s="189" customFormat="1" ht="39.75" customHeight="1">
      <c r="A273" s="231"/>
      <c r="B273" s="232"/>
      <c r="C273" s="715" t="s">
        <v>184</v>
      </c>
      <c r="D273" s="715"/>
      <c r="E273" s="715"/>
      <c r="F273" s="715"/>
      <c r="G273" s="715"/>
      <c r="H273" s="231"/>
      <c r="I273" s="231"/>
      <c r="J273" s="231"/>
      <c r="K273" s="231"/>
      <c r="L273" s="231"/>
      <c r="M273" s="231"/>
      <c r="N273" s="231"/>
      <c r="O273" s="231"/>
      <c r="P273" s="715" t="s">
        <v>185</v>
      </c>
      <c r="Q273" s="717"/>
      <c r="R273" s="717"/>
      <c r="S273" s="717"/>
      <c r="T273" s="717"/>
      <c r="U273" s="717"/>
      <c r="V273" s="413"/>
      <c r="W273" s="412"/>
      <c r="X273" s="412"/>
      <c r="Y273" s="231"/>
      <c r="Z273" s="231"/>
      <c r="AA273" s="231"/>
      <c r="AB273" s="231"/>
      <c r="AC273" s="194"/>
      <c r="AD273" s="380"/>
    </row>
    <row r="274" spans="1:30" s="189" customFormat="1" ht="39.75" customHeight="1">
      <c r="A274" s="231"/>
      <c r="B274" s="232"/>
      <c r="C274" s="232"/>
      <c r="D274" s="232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  <c r="W274" s="231"/>
      <c r="X274" s="231"/>
      <c r="Y274" s="231"/>
      <c r="Z274" s="231"/>
      <c r="AA274" s="231"/>
      <c r="AB274" s="231"/>
      <c r="AC274" s="194"/>
      <c r="AD274" s="380"/>
    </row>
    <row r="275" spans="1:30" s="189" customFormat="1" ht="39.75" customHeight="1">
      <c r="A275" s="231"/>
      <c r="B275" s="462" t="s">
        <v>536</v>
      </c>
      <c r="C275" s="713" t="s">
        <v>537</v>
      </c>
      <c r="D275" s="714"/>
      <c r="E275" s="714"/>
      <c r="F275" s="714"/>
      <c r="G275" s="714"/>
      <c r="H275" s="231"/>
      <c r="I275" s="231"/>
      <c r="J275" s="462" t="s">
        <v>507</v>
      </c>
      <c r="K275" s="554"/>
      <c r="L275" s="231"/>
      <c r="M275" s="231"/>
      <c r="N275" s="231"/>
      <c r="O275" s="231"/>
      <c r="P275" s="713" t="s">
        <v>386</v>
      </c>
      <c r="Q275" s="714"/>
      <c r="R275" s="714"/>
      <c r="S275" s="714"/>
      <c r="T275" s="714"/>
      <c r="U275" s="714"/>
      <c r="V275" s="412"/>
      <c r="W275" s="412"/>
      <c r="X275" s="412"/>
      <c r="Y275" s="231"/>
      <c r="Z275" s="231"/>
      <c r="AA275" s="231"/>
      <c r="AB275" s="231"/>
      <c r="AC275" s="194"/>
      <c r="AD275" s="380"/>
    </row>
    <row r="276" spans="1:30" s="189" customFormat="1" ht="39.75" customHeight="1">
      <c r="A276" s="231"/>
      <c r="B276" s="553" t="s">
        <v>535</v>
      </c>
      <c r="C276" s="715" t="s">
        <v>186</v>
      </c>
      <c r="D276" s="716"/>
      <c r="E276" s="716"/>
      <c r="F276" s="716"/>
      <c r="G276" s="716"/>
      <c r="H276" s="231"/>
      <c r="I276" s="231"/>
      <c r="J276" s="231"/>
      <c r="K276" s="231"/>
      <c r="L276" s="231"/>
      <c r="M276" s="231"/>
      <c r="N276" s="231"/>
      <c r="O276" s="231"/>
      <c r="P276" s="715" t="s">
        <v>185</v>
      </c>
      <c r="Q276" s="717"/>
      <c r="R276" s="717"/>
      <c r="S276" s="717"/>
      <c r="T276" s="717"/>
      <c r="U276" s="717"/>
      <c r="V276" s="413"/>
      <c r="W276" s="412"/>
      <c r="X276" s="412"/>
      <c r="Y276" s="231"/>
      <c r="Z276" s="231"/>
      <c r="AA276" s="231"/>
      <c r="AB276" s="231"/>
      <c r="AC276" s="194"/>
      <c r="AD276" s="380"/>
    </row>
    <row r="277" spans="1:23" s="379" customFormat="1" ht="27.75" customHeight="1">
      <c r="A277" s="378"/>
      <c r="B277" s="378"/>
      <c r="C277" s="378"/>
      <c r="D277" s="378"/>
      <c r="E277" s="378"/>
      <c r="F277" s="378"/>
      <c r="G277" s="378"/>
      <c r="H277" s="378"/>
      <c r="I277" s="378"/>
      <c r="J277" s="378"/>
      <c r="K277" s="378"/>
      <c r="L277" s="378"/>
      <c r="M277" s="378"/>
      <c r="N277" s="378"/>
      <c r="O277" s="378"/>
      <c r="P277" s="378"/>
      <c r="Q277" s="378"/>
      <c r="R277" s="378"/>
      <c r="S277" s="378"/>
      <c r="T277" s="378"/>
      <c r="V277" s="194"/>
      <c r="W277" s="538"/>
    </row>
    <row r="278" spans="1:23" s="379" customFormat="1" ht="27.75" customHeight="1">
      <c r="A278" s="378"/>
      <c r="B278" s="232"/>
      <c r="C278" s="713"/>
      <c r="D278" s="714"/>
      <c r="E278" s="714"/>
      <c r="F278" s="714"/>
      <c r="G278" s="714"/>
      <c r="H278" s="232"/>
      <c r="I278" s="519"/>
      <c r="J278" s="232"/>
      <c r="K278" s="231"/>
      <c r="L278" s="231"/>
      <c r="M278" s="231"/>
      <c r="N278" s="231"/>
      <c r="O278" s="231"/>
      <c r="P278" s="713"/>
      <c r="Q278" s="714"/>
      <c r="R278" s="714"/>
      <c r="S278" s="714"/>
      <c r="T278" s="714"/>
      <c r="U278" s="714"/>
      <c r="V278" s="194"/>
      <c r="W278" s="538"/>
    </row>
    <row r="279" spans="1:23" s="379" customFormat="1" ht="27.75" customHeight="1">
      <c r="A279" s="378"/>
      <c r="B279" s="231"/>
      <c r="C279" s="715"/>
      <c r="D279" s="716"/>
      <c r="E279" s="716"/>
      <c r="F279" s="716"/>
      <c r="G279" s="716"/>
      <c r="H279" s="464"/>
      <c r="I279" s="465"/>
      <c r="J279" s="231"/>
      <c r="K279" s="231"/>
      <c r="L279" s="231"/>
      <c r="M279" s="231"/>
      <c r="N279" s="231"/>
      <c r="O279" s="231"/>
      <c r="P279" s="715"/>
      <c r="Q279" s="717"/>
      <c r="R279" s="717"/>
      <c r="S279" s="717"/>
      <c r="T279" s="717"/>
      <c r="U279" s="717"/>
      <c r="V279" s="194"/>
      <c r="W279" s="538"/>
    </row>
    <row r="280" spans="1:23" s="379" customFormat="1" ht="27.75" customHeight="1">
      <c r="A280" s="378"/>
      <c r="B280" s="378"/>
      <c r="C280" s="378"/>
      <c r="D280" s="378"/>
      <c r="E280" s="378"/>
      <c r="F280" s="378"/>
      <c r="G280" s="378"/>
      <c r="H280" s="378"/>
      <c r="I280" s="378"/>
      <c r="J280" s="378"/>
      <c r="K280" s="378"/>
      <c r="L280" s="378"/>
      <c r="M280" s="378"/>
      <c r="N280" s="378"/>
      <c r="O280" s="378"/>
      <c r="P280" s="378"/>
      <c r="Q280" s="378"/>
      <c r="R280" s="378"/>
      <c r="S280" s="378"/>
      <c r="T280" s="378"/>
      <c r="V280" s="194"/>
      <c r="W280" s="538"/>
    </row>
    <row r="281" spans="1:23" s="379" customFormat="1" ht="27.75" customHeight="1">
      <c r="A281" s="378"/>
      <c r="B281" s="232"/>
      <c r="C281" s="713"/>
      <c r="D281" s="714"/>
      <c r="E281" s="714"/>
      <c r="F281" s="714"/>
      <c r="G281" s="714"/>
      <c r="H281" s="232"/>
      <c r="I281" s="519"/>
      <c r="J281" s="232"/>
      <c r="K281" s="231"/>
      <c r="L281" s="231"/>
      <c r="M281" s="231"/>
      <c r="N281" s="231"/>
      <c r="O281" s="231"/>
      <c r="P281" s="713"/>
      <c r="Q281" s="714"/>
      <c r="R281" s="714"/>
      <c r="S281" s="714"/>
      <c r="T281" s="714"/>
      <c r="U281" s="714"/>
      <c r="V281" s="194"/>
      <c r="W281" s="538"/>
    </row>
    <row r="282" spans="1:23" s="379" customFormat="1" ht="27.75" customHeight="1">
      <c r="A282" s="378"/>
      <c r="B282" s="231"/>
      <c r="C282" s="715"/>
      <c r="D282" s="716"/>
      <c r="E282" s="716"/>
      <c r="F282" s="716"/>
      <c r="G282" s="716"/>
      <c r="H282" s="464"/>
      <c r="I282" s="465"/>
      <c r="J282" s="231"/>
      <c r="K282" s="231"/>
      <c r="L282" s="231"/>
      <c r="M282" s="231"/>
      <c r="N282" s="231"/>
      <c r="O282" s="231"/>
      <c r="P282" s="715"/>
      <c r="Q282" s="717"/>
      <c r="R282" s="717"/>
      <c r="S282" s="717"/>
      <c r="T282" s="717"/>
      <c r="U282" s="717"/>
      <c r="V282" s="194"/>
      <c r="W282" s="538"/>
    </row>
    <row r="283" spans="1:23" s="379" customFormat="1" ht="27.75" customHeight="1">
      <c r="A283" s="378"/>
      <c r="B283" s="378"/>
      <c r="C283" s="378"/>
      <c r="D283" s="378"/>
      <c r="E283" s="378"/>
      <c r="F283" s="378"/>
      <c r="G283" s="378"/>
      <c r="H283" s="378"/>
      <c r="I283" s="378"/>
      <c r="J283" s="378"/>
      <c r="K283" s="378"/>
      <c r="L283" s="378"/>
      <c r="M283" s="378"/>
      <c r="N283" s="378"/>
      <c r="O283" s="378"/>
      <c r="P283" s="378"/>
      <c r="Q283" s="378"/>
      <c r="R283" s="378"/>
      <c r="S283" s="378"/>
      <c r="T283" s="378"/>
      <c r="V283" s="194"/>
      <c r="W283" s="538"/>
    </row>
    <row r="284" spans="1:23" s="379" customFormat="1" ht="27.75" customHeight="1">
      <c r="A284" s="378"/>
      <c r="B284" s="232"/>
      <c r="C284" s="713"/>
      <c r="D284" s="714"/>
      <c r="E284" s="714"/>
      <c r="F284" s="714"/>
      <c r="G284" s="714"/>
      <c r="H284" s="232"/>
      <c r="I284" s="519"/>
      <c r="J284" s="232"/>
      <c r="K284" s="231"/>
      <c r="L284" s="231"/>
      <c r="M284" s="231"/>
      <c r="N284" s="231"/>
      <c r="O284" s="231"/>
      <c r="P284" s="713"/>
      <c r="Q284" s="714"/>
      <c r="R284" s="714"/>
      <c r="S284" s="714"/>
      <c r="T284" s="714"/>
      <c r="U284" s="714"/>
      <c r="V284" s="194"/>
      <c r="W284" s="538"/>
    </row>
    <row r="285" spans="1:23" s="379" customFormat="1" ht="27.75" customHeight="1">
      <c r="A285" s="378"/>
      <c r="B285" s="231"/>
      <c r="C285" s="715"/>
      <c r="D285" s="716"/>
      <c r="E285" s="716"/>
      <c r="F285" s="716"/>
      <c r="G285" s="716"/>
      <c r="H285" s="464"/>
      <c r="I285" s="465"/>
      <c r="J285" s="231"/>
      <c r="K285" s="231"/>
      <c r="L285" s="231"/>
      <c r="M285" s="231"/>
      <c r="N285" s="231"/>
      <c r="O285" s="231"/>
      <c r="P285" s="715"/>
      <c r="Q285" s="717"/>
      <c r="R285" s="717"/>
      <c r="S285" s="717"/>
      <c r="T285" s="717"/>
      <c r="U285" s="717"/>
      <c r="V285" s="194"/>
      <c r="W285" s="538"/>
    </row>
    <row r="286" spans="1:23" s="379" customFormat="1" ht="27.75" customHeight="1">
      <c r="A286" s="378"/>
      <c r="B286" s="378"/>
      <c r="C286" s="378"/>
      <c r="D286" s="378"/>
      <c r="E286" s="378"/>
      <c r="F286" s="378"/>
      <c r="G286" s="378"/>
      <c r="H286" s="378"/>
      <c r="I286" s="378"/>
      <c r="J286" s="378"/>
      <c r="K286" s="378"/>
      <c r="L286" s="378"/>
      <c r="M286" s="378"/>
      <c r="N286" s="378"/>
      <c r="O286" s="378"/>
      <c r="P286" s="378"/>
      <c r="Q286" s="378"/>
      <c r="R286" s="378"/>
      <c r="S286" s="378"/>
      <c r="T286" s="378"/>
      <c r="V286" s="194"/>
      <c r="W286" s="538"/>
    </row>
    <row r="287" spans="1:23" s="379" customFormat="1" ht="27.75" customHeight="1">
      <c r="A287" s="378"/>
      <c r="B287" s="232"/>
      <c r="C287" s="713"/>
      <c r="D287" s="714"/>
      <c r="E287" s="714"/>
      <c r="F287" s="714"/>
      <c r="G287" s="714"/>
      <c r="H287" s="232"/>
      <c r="I287" s="519"/>
      <c r="J287" s="232"/>
      <c r="K287" s="231"/>
      <c r="L287" s="231"/>
      <c r="M287" s="231"/>
      <c r="N287" s="231"/>
      <c r="O287" s="231"/>
      <c r="P287" s="713"/>
      <c r="Q287" s="714"/>
      <c r="R287" s="714"/>
      <c r="S287" s="714"/>
      <c r="T287" s="714"/>
      <c r="U287" s="714"/>
      <c r="V287" s="194"/>
      <c r="W287" s="538"/>
    </row>
    <row r="288" spans="1:23" s="379" customFormat="1" ht="27.75" customHeight="1">
      <c r="A288" s="378"/>
      <c r="B288" s="231"/>
      <c r="C288" s="715"/>
      <c r="D288" s="716"/>
      <c r="E288" s="716"/>
      <c r="F288" s="716"/>
      <c r="G288" s="716"/>
      <c r="H288" s="464"/>
      <c r="I288" s="465"/>
      <c r="J288" s="231"/>
      <c r="K288" s="231"/>
      <c r="L288" s="231"/>
      <c r="M288" s="231"/>
      <c r="N288" s="231"/>
      <c r="O288" s="231"/>
      <c r="P288" s="715"/>
      <c r="Q288" s="717"/>
      <c r="R288" s="717"/>
      <c r="S288" s="717"/>
      <c r="T288" s="717"/>
      <c r="U288" s="717"/>
      <c r="V288" s="194"/>
      <c r="W288" s="538"/>
    </row>
    <row r="289" spans="1:23" s="379" customFormat="1" ht="27.75" customHeight="1">
      <c r="A289" s="378"/>
      <c r="B289" s="378"/>
      <c r="C289" s="378"/>
      <c r="D289" s="378"/>
      <c r="E289" s="378"/>
      <c r="F289" s="378"/>
      <c r="G289" s="378"/>
      <c r="H289" s="378"/>
      <c r="I289" s="378"/>
      <c r="J289" s="378"/>
      <c r="K289" s="378"/>
      <c r="L289" s="378"/>
      <c r="M289" s="378"/>
      <c r="N289" s="378"/>
      <c r="O289" s="378"/>
      <c r="P289" s="378"/>
      <c r="Q289" s="378"/>
      <c r="R289" s="378"/>
      <c r="S289" s="378"/>
      <c r="T289" s="378"/>
      <c r="V289" s="194"/>
      <c r="W289" s="538"/>
    </row>
    <row r="290" spans="1:23" s="379" customFormat="1" ht="27.75" customHeight="1">
      <c r="A290" s="378"/>
      <c r="B290" s="232"/>
      <c r="C290" s="713"/>
      <c r="D290" s="714"/>
      <c r="E290" s="714"/>
      <c r="F290" s="714"/>
      <c r="G290" s="714"/>
      <c r="H290" s="232"/>
      <c r="I290" s="519"/>
      <c r="J290" s="232"/>
      <c r="K290" s="231"/>
      <c r="L290" s="231"/>
      <c r="M290" s="231"/>
      <c r="N290" s="231"/>
      <c r="O290" s="231"/>
      <c r="P290" s="713"/>
      <c r="Q290" s="714"/>
      <c r="R290" s="714"/>
      <c r="S290" s="714"/>
      <c r="T290" s="714"/>
      <c r="U290" s="714"/>
      <c r="V290" s="194"/>
      <c r="W290" s="538"/>
    </row>
    <row r="291" spans="1:23" s="379" customFormat="1" ht="27.75" customHeight="1">
      <c r="A291" s="378"/>
      <c r="B291" s="231"/>
      <c r="C291" s="715"/>
      <c r="D291" s="716"/>
      <c r="E291" s="716"/>
      <c r="F291" s="716"/>
      <c r="G291" s="716"/>
      <c r="H291" s="464"/>
      <c r="I291" s="465"/>
      <c r="J291" s="231"/>
      <c r="K291" s="231"/>
      <c r="L291" s="231"/>
      <c r="M291" s="231"/>
      <c r="N291" s="231"/>
      <c r="O291" s="231"/>
      <c r="P291" s="715"/>
      <c r="Q291" s="717"/>
      <c r="R291" s="717"/>
      <c r="S291" s="717"/>
      <c r="T291" s="717"/>
      <c r="U291" s="717"/>
      <c r="V291" s="194"/>
      <c r="W291" s="538"/>
    </row>
    <row r="292" spans="1:23" s="379" customFormat="1" ht="27.75" customHeight="1">
      <c r="A292" s="378"/>
      <c r="B292" s="378"/>
      <c r="C292" s="378"/>
      <c r="D292" s="378"/>
      <c r="E292" s="378"/>
      <c r="F292" s="378"/>
      <c r="G292" s="378"/>
      <c r="H292" s="378"/>
      <c r="I292" s="378"/>
      <c r="J292" s="378"/>
      <c r="K292" s="378"/>
      <c r="L292" s="378"/>
      <c r="M292" s="378"/>
      <c r="N292" s="378"/>
      <c r="O292" s="378"/>
      <c r="P292" s="378"/>
      <c r="Q292" s="378"/>
      <c r="R292" s="378"/>
      <c r="S292" s="378"/>
      <c r="T292" s="378"/>
      <c r="V292" s="194"/>
      <c r="W292" s="538"/>
    </row>
    <row r="293" spans="1:23" s="379" customFormat="1" ht="27.75" customHeight="1">
      <c r="A293" s="378"/>
      <c r="B293" s="232"/>
      <c r="C293" s="713"/>
      <c r="D293" s="714"/>
      <c r="E293" s="714"/>
      <c r="F293" s="714"/>
      <c r="G293" s="714"/>
      <c r="H293" s="232"/>
      <c r="I293" s="519"/>
      <c r="J293" s="232"/>
      <c r="K293" s="231"/>
      <c r="L293" s="231"/>
      <c r="M293" s="231"/>
      <c r="N293" s="231"/>
      <c r="O293" s="231"/>
      <c r="P293" s="713"/>
      <c r="Q293" s="714"/>
      <c r="R293" s="714"/>
      <c r="S293" s="714"/>
      <c r="T293" s="714"/>
      <c r="U293" s="714"/>
      <c r="V293" s="194"/>
      <c r="W293" s="538"/>
    </row>
    <row r="294" spans="1:23" s="379" customFormat="1" ht="27.75" customHeight="1">
      <c r="A294" s="378"/>
      <c r="B294" s="231"/>
      <c r="C294" s="715"/>
      <c r="D294" s="716"/>
      <c r="E294" s="716"/>
      <c r="F294" s="716"/>
      <c r="G294" s="716"/>
      <c r="H294" s="464"/>
      <c r="I294" s="465"/>
      <c r="J294" s="231"/>
      <c r="K294" s="231"/>
      <c r="L294" s="231"/>
      <c r="M294" s="231"/>
      <c r="N294" s="231"/>
      <c r="O294" s="231"/>
      <c r="P294" s="715"/>
      <c r="Q294" s="717"/>
      <c r="R294" s="717"/>
      <c r="S294" s="717"/>
      <c r="T294" s="717"/>
      <c r="U294" s="717"/>
      <c r="V294" s="194"/>
      <c r="W294" s="538"/>
    </row>
    <row r="295" spans="1:23" s="379" customFormat="1" ht="27.75" customHeight="1">
      <c r="A295" s="378"/>
      <c r="B295" s="378"/>
      <c r="C295" s="378"/>
      <c r="D295" s="378"/>
      <c r="E295" s="378"/>
      <c r="F295" s="378"/>
      <c r="G295" s="378"/>
      <c r="H295" s="378"/>
      <c r="I295" s="378"/>
      <c r="J295" s="378"/>
      <c r="K295" s="378"/>
      <c r="L295" s="378"/>
      <c r="M295" s="378"/>
      <c r="N295" s="378"/>
      <c r="O295" s="378"/>
      <c r="P295" s="378"/>
      <c r="Q295" s="378"/>
      <c r="R295" s="378"/>
      <c r="S295" s="378"/>
      <c r="T295" s="378"/>
      <c r="V295" s="194"/>
      <c r="W295" s="538"/>
    </row>
    <row r="296" spans="1:23" s="379" customFormat="1" ht="27.75" customHeight="1">
      <c r="A296" s="378"/>
      <c r="B296" s="232"/>
      <c r="C296" s="713"/>
      <c r="D296" s="714"/>
      <c r="E296" s="714"/>
      <c r="F296" s="714"/>
      <c r="G296" s="714"/>
      <c r="H296" s="232"/>
      <c r="I296" s="519"/>
      <c r="J296" s="232"/>
      <c r="K296" s="231"/>
      <c r="L296" s="231"/>
      <c r="M296" s="231"/>
      <c r="N296" s="231"/>
      <c r="O296" s="231"/>
      <c r="P296" s="713"/>
      <c r="Q296" s="714"/>
      <c r="R296" s="714"/>
      <c r="S296" s="714"/>
      <c r="T296" s="714"/>
      <c r="U296" s="714"/>
      <c r="V296" s="194"/>
      <c r="W296" s="538"/>
    </row>
    <row r="297" spans="1:23" s="379" customFormat="1" ht="27.75" customHeight="1">
      <c r="A297" s="378"/>
      <c r="B297" s="231"/>
      <c r="C297" s="715"/>
      <c r="D297" s="716"/>
      <c r="E297" s="716"/>
      <c r="F297" s="716"/>
      <c r="G297" s="716"/>
      <c r="H297" s="464"/>
      <c r="I297" s="465"/>
      <c r="J297" s="231"/>
      <c r="K297" s="231"/>
      <c r="L297" s="231"/>
      <c r="M297" s="231"/>
      <c r="N297" s="231"/>
      <c r="O297" s="231"/>
      <c r="P297" s="715"/>
      <c r="Q297" s="717"/>
      <c r="R297" s="717"/>
      <c r="S297" s="717"/>
      <c r="T297" s="717"/>
      <c r="U297" s="717"/>
      <c r="V297" s="194"/>
      <c r="W297" s="538"/>
    </row>
    <row r="298" spans="1:23" s="379" customFormat="1" ht="27.75" customHeight="1">
      <c r="A298" s="378"/>
      <c r="B298" s="378"/>
      <c r="C298" s="378"/>
      <c r="D298" s="378"/>
      <c r="E298" s="378"/>
      <c r="F298" s="378"/>
      <c r="G298" s="378"/>
      <c r="H298" s="378"/>
      <c r="I298" s="378"/>
      <c r="J298" s="378"/>
      <c r="K298" s="378"/>
      <c r="L298" s="378"/>
      <c r="M298" s="378"/>
      <c r="N298" s="378"/>
      <c r="O298" s="378"/>
      <c r="P298" s="378"/>
      <c r="Q298" s="378"/>
      <c r="R298" s="378"/>
      <c r="S298" s="378"/>
      <c r="T298" s="378"/>
      <c r="V298" s="194"/>
      <c r="W298" s="538"/>
    </row>
    <row r="299" spans="1:23" s="379" customFormat="1" ht="27.75" customHeight="1">
      <c r="A299" s="378"/>
      <c r="B299" s="232"/>
      <c r="C299" s="713"/>
      <c r="D299" s="714"/>
      <c r="E299" s="714"/>
      <c r="F299" s="714"/>
      <c r="G299" s="714"/>
      <c r="H299" s="232"/>
      <c r="I299" s="519"/>
      <c r="J299" s="232"/>
      <c r="K299" s="231"/>
      <c r="L299" s="231"/>
      <c r="M299" s="231"/>
      <c r="N299" s="231"/>
      <c r="O299" s="231"/>
      <c r="P299" s="713"/>
      <c r="Q299" s="714"/>
      <c r="R299" s="714"/>
      <c r="S299" s="714"/>
      <c r="T299" s="714"/>
      <c r="U299" s="714"/>
      <c r="V299" s="194"/>
      <c r="W299" s="538"/>
    </row>
    <row r="300" spans="1:23" s="379" customFormat="1" ht="27.75" customHeight="1">
      <c r="A300" s="378"/>
      <c r="B300" s="231"/>
      <c r="C300" s="715"/>
      <c r="D300" s="716"/>
      <c r="E300" s="716"/>
      <c r="F300" s="716"/>
      <c r="G300" s="716"/>
      <c r="H300" s="464"/>
      <c r="I300" s="465"/>
      <c r="J300" s="231"/>
      <c r="K300" s="231"/>
      <c r="L300" s="231"/>
      <c r="M300" s="231"/>
      <c r="N300" s="231"/>
      <c r="O300" s="231"/>
      <c r="P300" s="715"/>
      <c r="Q300" s="717"/>
      <c r="R300" s="717"/>
      <c r="S300" s="717"/>
      <c r="T300" s="717"/>
      <c r="U300" s="717"/>
      <c r="V300" s="194"/>
      <c r="W300" s="538"/>
    </row>
    <row r="301" spans="1:23" s="379" customFormat="1" ht="27.75" customHeight="1">
      <c r="A301" s="378"/>
      <c r="B301" s="378"/>
      <c r="C301" s="378"/>
      <c r="D301" s="378"/>
      <c r="E301" s="378"/>
      <c r="F301" s="378"/>
      <c r="G301" s="378"/>
      <c r="H301" s="378"/>
      <c r="I301" s="378"/>
      <c r="J301" s="378"/>
      <c r="K301" s="378"/>
      <c r="L301" s="378"/>
      <c r="M301" s="378"/>
      <c r="N301" s="378"/>
      <c r="O301" s="378"/>
      <c r="P301" s="378"/>
      <c r="Q301" s="378"/>
      <c r="R301" s="378"/>
      <c r="S301" s="378"/>
      <c r="T301" s="378"/>
      <c r="V301" s="194"/>
      <c r="W301" s="538"/>
    </row>
    <row r="302" spans="1:23" ht="27.75" customHeight="1">
      <c r="A302" s="135"/>
      <c r="B302" s="232"/>
      <c r="C302" s="713"/>
      <c r="D302" s="714"/>
      <c r="E302" s="714"/>
      <c r="F302" s="714"/>
      <c r="G302" s="714"/>
      <c r="H302" s="232"/>
      <c r="I302" s="519"/>
      <c r="J302" s="232"/>
      <c r="K302" s="231"/>
      <c r="L302" s="231"/>
      <c r="M302" s="231"/>
      <c r="N302" s="231"/>
      <c r="O302" s="231"/>
      <c r="P302" s="713"/>
      <c r="Q302" s="714"/>
      <c r="R302" s="714"/>
      <c r="S302" s="714"/>
      <c r="T302" s="714"/>
      <c r="U302" s="714"/>
      <c r="V302" s="193"/>
      <c r="W302" s="385"/>
    </row>
    <row r="303" spans="1:23" ht="27.75" customHeight="1">
      <c r="A303" s="135"/>
      <c r="B303" s="231"/>
      <c r="C303" s="715"/>
      <c r="D303" s="716"/>
      <c r="E303" s="716"/>
      <c r="F303" s="716"/>
      <c r="G303" s="716"/>
      <c r="H303" s="464"/>
      <c r="I303" s="465"/>
      <c r="J303" s="231"/>
      <c r="K303" s="231"/>
      <c r="L303" s="231"/>
      <c r="M303" s="231"/>
      <c r="N303" s="231"/>
      <c r="O303" s="231"/>
      <c r="P303" s="715"/>
      <c r="Q303" s="717"/>
      <c r="R303" s="717"/>
      <c r="S303" s="717"/>
      <c r="T303" s="717"/>
      <c r="U303" s="717"/>
      <c r="V303" s="193"/>
      <c r="W303" s="385"/>
    </row>
    <row r="304" spans="1:23" ht="27.75" customHeight="1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V304" s="193"/>
      <c r="W304" s="385"/>
    </row>
    <row r="305" spans="1:23" ht="27.75" customHeight="1">
      <c r="A305" s="135"/>
      <c r="B305" s="232"/>
      <c r="C305" s="713"/>
      <c r="D305" s="714"/>
      <c r="E305" s="714"/>
      <c r="F305" s="714"/>
      <c r="G305" s="714"/>
      <c r="H305" s="232"/>
      <c r="I305" s="519"/>
      <c r="J305" s="232"/>
      <c r="K305" s="231"/>
      <c r="L305" s="231"/>
      <c r="M305" s="231"/>
      <c r="N305" s="231"/>
      <c r="O305" s="231"/>
      <c r="P305" s="713"/>
      <c r="Q305" s="714"/>
      <c r="R305" s="714"/>
      <c r="S305" s="714"/>
      <c r="T305" s="714"/>
      <c r="U305" s="714"/>
      <c r="V305" s="193"/>
      <c r="W305" s="385"/>
    </row>
    <row r="306" spans="1:23" ht="27.75" customHeight="1">
      <c r="A306" s="135"/>
      <c r="B306" s="231"/>
      <c r="C306" s="715"/>
      <c r="D306" s="716"/>
      <c r="E306" s="716"/>
      <c r="F306" s="716"/>
      <c r="G306" s="716"/>
      <c r="H306" s="464"/>
      <c r="I306" s="465"/>
      <c r="J306" s="231"/>
      <c r="K306" s="231"/>
      <c r="L306" s="231"/>
      <c r="M306" s="231"/>
      <c r="N306" s="231"/>
      <c r="O306" s="231"/>
      <c r="P306" s="715"/>
      <c r="Q306" s="717"/>
      <c r="R306" s="717"/>
      <c r="S306" s="717"/>
      <c r="T306" s="717"/>
      <c r="U306" s="717"/>
      <c r="V306" s="193"/>
      <c r="W306" s="385"/>
    </row>
    <row r="307" spans="1:23" ht="27.75" customHeight="1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V307" s="193"/>
      <c r="W307" s="385"/>
    </row>
    <row r="308" spans="1:23" ht="27.75" customHeight="1">
      <c r="A308" s="135"/>
      <c r="B308" s="232"/>
      <c r="C308" s="713"/>
      <c r="D308" s="714"/>
      <c r="E308" s="714"/>
      <c r="F308" s="714"/>
      <c r="G308" s="714"/>
      <c r="H308" s="232"/>
      <c r="I308" s="519"/>
      <c r="J308" s="232"/>
      <c r="K308" s="231"/>
      <c r="L308" s="231"/>
      <c r="M308" s="231"/>
      <c r="N308" s="231"/>
      <c r="O308" s="231"/>
      <c r="P308" s="713"/>
      <c r="Q308" s="714"/>
      <c r="R308" s="714"/>
      <c r="S308" s="714"/>
      <c r="T308" s="714"/>
      <c r="U308" s="714"/>
      <c r="V308" s="193"/>
      <c r="W308" s="385"/>
    </row>
    <row r="309" spans="1:23" ht="27.75" customHeight="1">
      <c r="A309" s="135"/>
      <c r="B309" s="231"/>
      <c r="C309" s="715"/>
      <c r="D309" s="716"/>
      <c r="E309" s="716"/>
      <c r="F309" s="716"/>
      <c r="G309" s="716"/>
      <c r="H309" s="464"/>
      <c r="I309" s="465"/>
      <c r="J309" s="231"/>
      <c r="K309" s="231"/>
      <c r="L309" s="231"/>
      <c r="M309" s="231"/>
      <c r="N309" s="231"/>
      <c r="O309" s="231"/>
      <c r="P309" s="715"/>
      <c r="Q309" s="717"/>
      <c r="R309" s="717"/>
      <c r="S309" s="717"/>
      <c r="T309" s="717"/>
      <c r="U309" s="717"/>
      <c r="V309" s="193"/>
      <c r="W309" s="385"/>
    </row>
    <row r="310" spans="1:23" ht="27.75" customHeight="1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V310" s="193"/>
      <c r="W310" s="385"/>
    </row>
    <row r="311" spans="1:23" ht="27.75" customHeight="1">
      <c r="A311" s="135"/>
      <c r="B311" s="232"/>
      <c r="C311" s="713"/>
      <c r="D311" s="714"/>
      <c r="E311" s="714"/>
      <c r="F311" s="714"/>
      <c r="G311" s="714"/>
      <c r="H311" s="232"/>
      <c r="I311" s="519"/>
      <c r="J311" s="232"/>
      <c r="K311" s="231"/>
      <c r="L311" s="231"/>
      <c r="M311" s="231"/>
      <c r="N311" s="231"/>
      <c r="O311" s="231"/>
      <c r="P311" s="713"/>
      <c r="Q311" s="714"/>
      <c r="R311" s="714"/>
      <c r="S311" s="714"/>
      <c r="T311" s="714"/>
      <c r="U311" s="714"/>
      <c r="V311" s="193"/>
      <c r="W311" s="385"/>
    </row>
    <row r="312" spans="1:23" ht="27.75" customHeight="1">
      <c r="A312" s="135"/>
      <c r="B312" s="231"/>
      <c r="C312" s="715"/>
      <c r="D312" s="716"/>
      <c r="E312" s="716"/>
      <c r="F312" s="716"/>
      <c r="G312" s="716"/>
      <c r="H312" s="464"/>
      <c r="I312" s="465"/>
      <c r="J312" s="231"/>
      <c r="K312" s="231"/>
      <c r="L312" s="231"/>
      <c r="M312" s="231"/>
      <c r="N312" s="231"/>
      <c r="O312" s="231"/>
      <c r="P312" s="715"/>
      <c r="Q312" s="717"/>
      <c r="R312" s="717"/>
      <c r="S312" s="717"/>
      <c r="T312" s="717"/>
      <c r="U312" s="717"/>
      <c r="V312" s="193"/>
      <c r="W312" s="385"/>
    </row>
    <row r="313" spans="1:23" ht="27.75" customHeight="1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V313" s="193"/>
      <c r="W313" s="385"/>
    </row>
    <row r="314" spans="1:23" ht="27.75" customHeight="1">
      <c r="A314" s="135"/>
      <c r="B314" s="232"/>
      <c r="C314" s="713"/>
      <c r="D314" s="714"/>
      <c r="E314" s="714"/>
      <c r="F314" s="714"/>
      <c r="G314" s="714"/>
      <c r="H314" s="232"/>
      <c r="I314" s="519"/>
      <c r="J314" s="232"/>
      <c r="K314" s="231"/>
      <c r="L314" s="231"/>
      <c r="M314" s="231"/>
      <c r="N314" s="231"/>
      <c r="O314" s="231"/>
      <c r="P314" s="713"/>
      <c r="Q314" s="714"/>
      <c r="R314" s="714"/>
      <c r="S314" s="714"/>
      <c r="T314" s="714"/>
      <c r="U314" s="714"/>
      <c r="V314" s="193"/>
      <c r="W314" s="385"/>
    </row>
    <row r="315" spans="1:23" ht="27.75" customHeight="1">
      <c r="A315" s="135"/>
      <c r="B315" s="231"/>
      <c r="C315" s="715"/>
      <c r="D315" s="716"/>
      <c r="E315" s="716"/>
      <c r="F315" s="716"/>
      <c r="G315" s="716"/>
      <c r="H315" s="464"/>
      <c r="I315" s="465"/>
      <c r="J315" s="231"/>
      <c r="K315" s="231"/>
      <c r="L315" s="231"/>
      <c r="M315" s="231"/>
      <c r="N315" s="231"/>
      <c r="O315" s="231"/>
      <c r="P315" s="715"/>
      <c r="Q315" s="717"/>
      <c r="R315" s="717"/>
      <c r="S315" s="717"/>
      <c r="T315" s="717"/>
      <c r="U315" s="717"/>
      <c r="V315" s="193"/>
      <c r="W315" s="385"/>
    </row>
    <row r="316" spans="1:23" ht="27.75" customHeight="1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V316" s="193"/>
      <c r="W316" s="385"/>
    </row>
    <row r="317" spans="1:23" ht="27.75" customHeight="1">
      <c r="A317" s="135"/>
      <c r="B317" s="232"/>
      <c r="C317" s="713"/>
      <c r="D317" s="714"/>
      <c r="E317" s="714"/>
      <c r="F317" s="714"/>
      <c r="G317" s="714"/>
      <c r="H317" s="232"/>
      <c r="I317" s="519"/>
      <c r="J317" s="232"/>
      <c r="K317" s="231"/>
      <c r="L317" s="231"/>
      <c r="M317" s="231"/>
      <c r="N317" s="231"/>
      <c r="O317" s="231"/>
      <c r="P317" s="713"/>
      <c r="Q317" s="714"/>
      <c r="R317" s="714"/>
      <c r="S317" s="714"/>
      <c r="T317" s="714"/>
      <c r="U317" s="714"/>
      <c r="V317" s="193"/>
      <c r="W317" s="385"/>
    </row>
    <row r="318" spans="1:23" ht="27.75" customHeight="1">
      <c r="A318" s="135"/>
      <c r="B318" s="231"/>
      <c r="C318" s="715"/>
      <c r="D318" s="716"/>
      <c r="E318" s="716"/>
      <c r="F318" s="716"/>
      <c r="G318" s="716"/>
      <c r="H318" s="464"/>
      <c r="I318" s="465"/>
      <c r="J318" s="231"/>
      <c r="K318" s="231"/>
      <c r="L318" s="231"/>
      <c r="M318" s="231"/>
      <c r="N318" s="231"/>
      <c r="O318" s="231"/>
      <c r="P318" s="715"/>
      <c r="Q318" s="717"/>
      <c r="R318" s="717"/>
      <c r="S318" s="717"/>
      <c r="T318" s="717"/>
      <c r="U318" s="717"/>
      <c r="V318" s="193"/>
      <c r="W318" s="385"/>
    </row>
    <row r="319" spans="1:23" ht="27.75" customHeight="1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V319" s="193"/>
      <c r="W319" s="385"/>
    </row>
    <row r="320" spans="1:23" ht="27.75" customHeight="1">
      <c r="A320" s="135"/>
      <c r="B320" s="232"/>
      <c r="C320" s="713"/>
      <c r="D320" s="714"/>
      <c r="E320" s="714"/>
      <c r="F320" s="714"/>
      <c r="G320" s="714"/>
      <c r="H320" s="232"/>
      <c r="I320" s="519"/>
      <c r="J320" s="232"/>
      <c r="K320" s="231"/>
      <c r="L320" s="231"/>
      <c r="M320" s="231"/>
      <c r="N320" s="231"/>
      <c r="O320" s="231"/>
      <c r="P320" s="713"/>
      <c r="Q320" s="714"/>
      <c r="R320" s="714"/>
      <c r="S320" s="714"/>
      <c r="T320" s="714"/>
      <c r="U320" s="714"/>
      <c r="V320" s="193"/>
      <c r="W320" s="385"/>
    </row>
    <row r="321" spans="1:23" ht="27.75" customHeight="1">
      <c r="A321" s="135"/>
      <c r="B321" s="231"/>
      <c r="C321" s="715"/>
      <c r="D321" s="716"/>
      <c r="E321" s="716"/>
      <c r="F321" s="716"/>
      <c r="G321" s="716"/>
      <c r="H321" s="464"/>
      <c r="I321" s="465"/>
      <c r="J321" s="231"/>
      <c r="K321" s="231"/>
      <c r="L321" s="231"/>
      <c r="M321" s="231"/>
      <c r="N321" s="231"/>
      <c r="O321" s="231"/>
      <c r="P321" s="715"/>
      <c r="Q321" s="717"/>
      <c r="R321" s="717"/>
      <c r="S321" s="717"/>
      <c r="T321" s="717"/>
      <c r="U321" s="717"/>
      <c r="V321" s="193"/>
      <c r="W321" s="385"/>
    </row>
    <row r="322" spans="1:23" ht="27.75" customHeight="1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V322" s="193"/>
      <c r="W322" s="385"/>
    </row>
    <row r="323" spans="1:23" ht="27.75" customHeight="1">
      <c r="A323" s="135"/>
      <c r="B323" s="232"/>
      <c r="C323" s="713"/>
      <c r="D323" s="714"/>
      <c r="E323" s="714"/>
      <c r="F323" s="714"/>
      <c r="G323" s="714"/>
      <c r="H323" s="232"/>
      <c r="I323" s="519"/>
      <c r="J323" s="232"/>
      <c r="K323" s="231"/>
      <c r="L323" s="231"/>
      <c r="M323" s="231"/>
      <c r="N323" s="231"/>
      <c r="O323" s="231"/>
      <c r="P323" s="713"/>
      <c r="Q323" s="714"/>
      <c r="R323" s="714"/>
      <c r="S323" s="714"/>
      <c r="T323" s="714"/>
      <c r="U323" s="714"/>
      <c r="V323" s="193"/>
      <c r="W323" s="385"/>
    </row>
    <row r="324" spans="1:23" ht="27.75" customHeight="1">
      <c r="A324" s="135"/>
      <c r="B324" s="231"/>
      <c r="C324" s="715"/>
      <c r="D324" s="716"/>
      <c r="E324" s="716"/>
      <c r="F324" s="716"/>
      <c r="G324" s="716"/>
      <c r="H324" s="464"/>
      <c r="I324" s="465"/>
      <c r="J324" s="231"/>
      <c r="K324" s="231"/>
      <c r="L324" s="231"/>
      <c r="M324" s="231"/>
      <c r="N324" s="231"/>
      <c r="O324" s="231"/>
      <c r="P324" s="715"/>
      <c r="Q324" s="717"/>
      <c r="R324" s="717"/>
      <c r="S324" s="717"/>
      <c r="T324" s="717"/>
      <c r="U324" s="717"/>
      <c r="V324" s="193"/>
      <c r="W324" s="385"/>
    </row>
    <row r="325" spans="1:23" ht="27.75" customHeight="1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V325" s="193"/>
      <c r="W325" s="385"/>
    </row>
    <row r="326" spans="1:23" ht="27.75" customHeight="1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V326" s="193"/>
      <c r="W326" s="385"/>
    </row>
    <row r="327" spans="22:23" ht="27.75" customHeight="1">
      <c r="V327" s="193"/>
      <c r="W327" s="385"/>
    </row>
    <row r="328" spans="22:23" ht="27.75" customHeight="1">
      <c r="V328" s="193"/>
      <c r="W328" s="385"/>
    </row>
    <row r="329" spans="22:23" ht="27.75" customHeight="1">
      <c r="V329" s="193"/>
      <c r="W329" s="385"/>
    </row>
    <row r="330" spans="22:23" ht="27.75" customHeight="1">
      <c r="V330" s="193"/>
      <c r="W330" s="385"/>
    </row>
    <row r="331" spans="22:23" ht="27.75" customHeight="1">
      <c r="V331" s="193"/>
      <c r="W331" s="385"/>
    </row>
    <row r="332" spans="22:23" ht="27.75" customHeight="1">
      <c r="V332" s="193"/>
      <c r="W332" s="385"/>
    </row>
    <row r="333" spans="22:23" ht="27.75" customHeight="1">
      <c r="V333" s="193"/>
      <c r="W333" s="385"/>
    </row>
    <row r="334" spans="22:23" ht="27.75" customHeight="1">
      <c r="V334" s="193"/>
      <c r="W334" s="385"/>
    </row>
    <row r="335" spans="22:23" ht="27.75" customHeight="1">
      <c r="V335" s="193"/>
      <c r="W335" s="385"/>
    </row>
    <row r="336" spans="22:23" ht="27.75" customHeight="1">
      <c r="V336" s="193"/>
      <c r="W336" s="385"/>
    </row>
    <row r="337" spans="22:23" ht="27.75" customHeight="1">
      <c r="V337" s="193"/>
      <c r="W337" s="385"/>
    </row>
    <row r="338" spans="22:23" ht="27.75" customHeight="1">
      <c r="V338" s="193"/>
      <c r="W338" s="385"/>
    </row>
    <row r="339" spans="22:23" ht="27.75" customHeight="1">
      <c r="V339" s="193"/>
      <c r="W339" s="385"/>
    </row>
    <row r="340" spans="22:23" ht="27.75" customHeight="1">
      <c r="V340" s="193"/>
      <c r="W340" s="385"/>
    </row>
    <row r="341" spans="22:23" ht="27.75" customHeight="1">
      <c r="V341" s="193"/>
      <c r="W341" s="385"/>
    </row>
    <row r="342" spans="22:23" ht="27.75" customHeight="1">
      <c r="V342" s="193"/>
      <c r="W342" s="385"/>
    </row>
    <row r="343" spans="22:23" ht="27.75" customHeight="1">
      <c r="V343" s="193"/>
      <c r="W343" s="385"/>
    </row>
    <row r="344" spans="22:23" ht="27.75" customHeight="1">
      <c r="V344" s="193"/>
      <c r="W344" s="385"/>
    </row>
    <row r="345" spans="22:23" ht="27.75" customHeight="1">
      <c r="V345" s="193"/>
      <c r="W345" s="385"/>
    </row>
    <row r="346" spans="22:23" ht="27.75" customHeight="1">
      <c r="V346" s="193"/>
      <c r="W346" s="385"/>
    </row>
    <row r="347" spans="22:23" ht="27.75" customHeight="1">
      <c r="V347" s="193"/>
      <c r="W347" s="385"/>
    </row>
    <row r="348" spans="22:23" ht="27.75" customHeight="1">
      <c r="V348" s="193"/>
      <c r="W348" s="385"/>
    </row>
    <row r="349" spans="22:23" ht="27.75" customHeight="1">
      <c r="V349" s="193"/>
      <c r="W349" s="385"/>
    </row>
    <row r="350" spans="22:23" ht="27.75" customHeight="1">
      <c r="V350" s="193"/>
      <c r="W350" s="385"/>
    </row>
    <row r="351" spans="22:23" ht="27.75" customHeight="1">
      <c r="V351" s="193"/>
      <c r="W351" s="385"/>
    </row>
    <row r="352" spans="22:23" ht="27.75" customHeight="1">
      <c r="V352" s="193"/>
      <c r="W352" s="385"/>
    </row>
    <row r="353" spans="22:23" ht="27.75" customHeight="1">
      <c r="V353" s="193"/>
      <c r="W353" s="385"/>
    </row>
    <row r="354" spans="22:23" ht="27.75" customHeight="1">
      <c r="V354" s="193"/>
      <c r="W354" s="385"/>
    </row>
    <row r="355" spans="22:23" ht="27.75" customHeight="1">
      <c r="V355" s="193"/>
      <c r="W355" s="135"/>
    </row>
    <row r="356" spans="22:23" ht="27.75" customHeight="1">
      <c r="V356" s="193"/>
      <c r="W356" s="135"/>
    </row>
    <row r="357" spans="22:23" ht="27.75" customHeight="1">
      <c r="V357" s="193"/>
      <c r="W357" s="135"/>
    </row>
    <row r="358" spans="22:23" ht="27.75" customHeight="1">
      <c r="V358" s="193"/>
      <c r="W358" s="135"/>
    </row>
    <row r="359" spans="22:23" ht="27.75" customHeight="1">
      <c r="V359" s="193"/>
      <c r="W359" s="135"/>
    </row>
    <row r="360" ht="27.75" customHeight="1">
      <c r="W360" s="135"/>
    </row>
    <row r="361" ht="27.75" customHeight="1">
      <c r="W361" s="135"/>
    </row>
    <row r="362" ht="27.75" customHeight="1">
      <c r="W362" s="135"/>
    </row>
    <row r="363" ht="27.75" customHeight="1">
      <c r="W363" s="135"/>
    </row>
    <row r="364" ht="27.75" customHeight="1">
      <c r="W364" s="135"/>
    </row>
    <row r="365" ht="27.75" customHeight="1">
      <c r="W365" s="135"/>
    </row>
    <row r="366" ht="27.75" customHeight="1">
      <c r="W366" s="135"/>
    </row>
    <row r="367" ht="27.75" customHeight="1">
      <c r="W367" s="135"/>
    </row>
    <row r="368" ht="27.75" customHeight="1">
      <c r="W368" s="135"/>
    </row>
    <row r="369" ht="27.75" customHeight="1">
      <c r="W369" s="135"/>
    </row>
    <row r="370" ht="27.75" customHeight="1">
      <c r="W370" s="135"/>
    </row>
    <row r="371" ht="27.75" customHeight="1">
      <c r="W371" s="135"/>
    </row>
    <row r="372" ht="27.75" customHeight="1">
      <c r="W372" s="135"/>
    </row>
    <row r="373" ht="27.75" customHeight="1">
      <c r="W373" s="135"/>
    </row>
    <row r="374" ht="27.75" customHeight="1">
      <c r="W374" s="135"/>
    </row>
    <row r="375" ht="27.75" customHeight="1">
      <c r="W375" s="135"/>
    </row>
    <row r="376" ht="27.75" customHeight="1">
      <c r="W376" s="135"/>
    </row>
    <row r="377" ht="27.75" customHeight="1">
      <c r="W377" s="135"/>
    </row>
    <row r="378" ht="27.75" customHeight="1">
      <c r="W378" s="135"/>
    </row>
    <row r="379" ht="27.75" customHeight="1">
      <c r="W379" s="135"/>
    </row>
    <row r="380" ht="27.75" customHeight="1">
      <c r="W380" s="135"/>
    </row>
    <row r="381" ht="27.75" customHeight="1">
      <c r="W381" s="135"/>
    </row>
    <row r="382" ht="27.75" customHeight="1">
      <c r="W382" s="135"/>
    </row>
    <row r="383" ht="27.75" customHeight="1">
      <c r="W383" s="135"/>
    </row>
    <row r="384" ht="27.75" customHeight="1">
      <c r="W384" s="135"/>
    </row>
    <row r="385" ht="27.75" customHeight="1">
      <c r="W385" s="135"/>
    </row>
    <row r="386" ht="27.75" customHeight="1">
      <c r="W386" s="135"/>
    </row>
    <row r="387" ht="27.75" customHeight="1">
      <c r="W387" s="135"/>
    </row>
    <row r="388" ht="27.75" customHeight="1">
      <c r="W388" s="135"/>
    </row>
    <row r="389" ht="27.75" customHeight="1">
      <c r="W389" s="135"/>
    </row>
    <row r="390" ht="27.75" customHeight="1">
      <c r="W390" s="135"/>
    </row>
    <row r="391" ht="27.75" customHeight="1">
      <c r="W391" s="135"/>
    </row>
    <row r="392" ht="27.75" customHeight="1">
      <c r="W392" s="135"/>
    </row>
    <row r="393" ht="27.75" customHeight="1">
      <c r="W393" s="135"/>
    </row>
    <row r="394" ht="27.75" customHeight="1">
      <c r="W394" s="135"/>
    </row>
    <row r="395" ht="27.75" customHeight="1">
      <c r="W395" s="135"/>
    </row>
    <row r="396" ht="27.75" customHeight="1">
      <c r="W396" s="135"/>
    </row>
    <row r="397" ht="27.75" customHeight="1">
      <c r="W397" s="135"/>
    </row>
    <row r="398" ht="27.75" customHeight="1">
      <c r="W398" s="135"/>
    </row>
    <row r="399" ht="27.75" customHeight="1">
      <c r="W399" s="135"/>
    </row>
    <row r="400" ht="27.75" customHeight="1">
      <c r="W400" s="135"/>
    </row>
    <row r="401" ht="27.75" customHeight="1">
      <c r="W401" s="135"/>
    </row>
    <row r="402" ht="27.75" customHeight="1">
      <c r="W402" s="135"/>
    </row>
    <row r="403" ht="27.75" customHeight="1">
      <c r="W403" s="135"/>
    </row>
    <row r="404" ht="27.75" customHeight="1">
      <c r="W404" s="135"/>
    </row>
    <row r="405" ht="27.75" customHeight="1">
      <c r="W405" s="135"/>
    </row>
    <row r="406" ht="27.75" customHeight="1">
      <c r="W406" s="135"/>
    </row>
    <row r="407" ht="27.75" customHeight="1">
      <c r="W407" s="135"/>
    </row>
    <row r="408" ht="27.75" customHeight="1">
      <c r="W408" s="135"/>
    </row>
    <row r="409" ht="27.75" customHeight="1">
      <c r="W409" s="135"/>
    </row>
    <row r="410" ht="27.75" customHeight="1">
      <c r="W410" s="135"/>
    </row>
    <row r="411" ht="27.75" customHeight="1">
      <c r="W411" s="135"/>
    </row>
    <row r="412" ht="27.75" customHeight="1">
      <c r="W412" s="135"/>
    </row>
    <row r="413" ht="27.75" customHeight="1">
      <c r="W413" s="135"/>
    </row>
    <row r="414" ht="27.75" customHeight="1">
      <c r="W414" s="135"/>
    </row>
    <row r="415" ht="27.75" customHeight="1">
      <c r="W415" s="135"/>
    </row>
    <row r="416" ht="27.75" customHeight="1">
      <c r="W416" s="135"/>
    </row>
    <row r="417" ht="27.75" customHeight="1">
      <c r="W417" s="135"/>
    </row>
    <row r="418" ht="27.75" customHeight="1">
      <c r="W418" s="135"/>
    </row>
    <row r="419" ht="27.75" customHeight="1">
      <c r="W419" s="135"/>
    </row>
    <row r="420" ht="27.75" customHeight="1">
      <c r="W420" s="135"/>
    </row>
    <row r="421" ht="27.75" customHeight="1">
      <c r="W421" s="135"/>
    </row>
    <row r="422" ht="27.75" customHeight="1">
      <c r="W422" s="135"/>
    </row>
    <row r="423" ht="27.75" customHeight="1">
      <c r="W423" s="135"/>
    </row>
    <row r="424" ht="27.75" customHeight="1">
      <c r="W424" s="135"/>
    </row>
    <row r="425" ht="27.75" customHeight="1">
      <c r="W425" s="135"/>
    </row>
    <row r="426" ht="27.75" customHeight="1">
      <c r="W426" s="135"/>
    </row>
    <row r="427" ht="27.75" customHeight="1">
      <c r="W427" s="135"/>
    </row>
    <row r="428" ht="27.75" customHeight="1">
      <c r="W428" s="135"/>
    </row>
    <row r="429" ht="27.75" customHeight="1">
      <c r="W429" s="135"/>
    </row>
    <row r="430" ht="27.75" customHeight="1">
      <c r="W430" s="135"/>
    </row>
    <row r="431" ht="27.75" customHeight="1">
      <c r="W431" s="135"/>
    </row>
    <row r="432" ht="27.75" customHeight="1">
      <c r="W432" s="135"/>
    </row>
    <row r="433" ht="27.75" customHeight="1">
      <c r="W433" s="135"/>
    </row>
    <row r="434" ht="27.75" customHeight="1">
      <c r="W434" s="135"/>
    </row>
    <row r="435" ht="27.75" customHeight="1">
      <c r="W435" s="135"/>
    </row>
    <row r="436" ht="27.75" customHeight="1">
      <c r="W436" s="135"/>
    </row>
    <row r="437" ht="27.75" customHeight="1">
      <c r="W437" s="135"/>
    </row>
    <row r="438" ht="27.75" customHeight="1">
      <c r="W438" s="135"/>
    </row>
    <row r="439" ht="27.75" customHeight="1">
      <c r="W439" s="135"/>
    </row>
    <row r="440" ht="27.75" customHeight="1">
      <c r="W440" s="135"/>
    </row>
    <row r="441" ht="27.75" customHeight="1">
      <c r="W441" s="135"/>
    </row>
    <row r="442" ht="27.75" customHeight="1">
      <c r="W442" s="135"/>
    </row>
    <row r="443" ht="27.75" customHeight="1">
      <c r="W443" s="135"/>
    </row>
    <row r="444" ht="27.75" customHeight="1">
      <c r="W444" s="135"/>
    </row>
    <row r="445" ht="27.75" customHeight="1">
      <c r="W445" s="135"/>
    </row>
    <row r="446" ht="27.75" customHeight="1">
      <c r="W446" s="135"/>
    </row>
    <row r="447" ht="27.75" customHeight="1">
      <c r="W447" s="135"/>
    </row>
    <row r="448" ht="27.75" customHeight="1">
      <c r="W448" s="135"/>
    </row>
    <row r="449" ht="27.75" customHeight="1">
      <c r="W449" s="135"/>
    </row>
    <row r="450" ht="27.75" customHeight="1">
      <c r="W450" s="135"/>
    </row>
    <row r="451" ht="27.75" customHeight="1">
      <c r="W451" s="135"/>
    </row>
    <row r="452" ht="27.75" customHeight="1">
      <c r="W452" s="135"/>
    </row>
    <row r="453" ht="27.75" customHeight="1">
      <c r="W453" s="135"/>
    </row>
    <row r="454" ht="27.75" customHeight="1">
      <c r="W454" s="135"/>
    </row>
    <row r="455" ht="27.75" customHeight="1">
      <c r="W455" s="135"/>
    </row>
    <row r="456" ht="27.75" customHeight="1">
      <c r="W456" s="135"/>
    </row>
    <row r="457" ht="27.75" customHeight="1">
      <c r="W457" s="135"/>
    </row>
    <row r="458" ht="27.75" customHeight="1">
      <c r="W458" s="135"/>
    </row>
    <row r="459" ht="27.75" customHeight="1">
      <c r="W459" s="135"/>
    </row>
    <row r="460" ht="27.75" customHeight="1">
      <c r="W460" s="135"/>
    </row>
    <row r="461" ht="27.75" customHeight="1">
      <c r="W461" s="135"/>
    </row>
    <row r="462" ht="27.75" customHeight="1">
      <c r="W462" s="135"/>
    </row>
    <row r="463" ht="27.75" customHeight="1">
      <c r="W463" s="135"/>
    </row>
    <row r="464" ht="27.75" customHeight="1">
      <c r="W464" s="135"/>
    </row>
    <row r="465" ht="27.75" customHeight="1">
      <c r="W465" s="135"/>
    </row>
    <row r="466" ht="27.75" customHeight="1">
      <c r="W466" s="135"/>
    </row>
    <row r="467" ht="27.75" customHeight="1">
      <c r="W467" s="135"/>
    </row>
    <row r="468" ht="27.75" customHeight="1">
      <c r="W468" s="135"/>
    </row>
    <row r="469" ht="27.75" customHeight="1">
      <c r="W469" s="135"/>
    </row>
    <row r="470" ht="27.75" customHeight="1">
      <c r="W470" s="135"/>
    </row>
    <row r="471" ht="27.75" customHeight="1">
      <c r="W471" s="135"/>
    </row>
    <row r="472" ht="27.75" customHeight="1">
      <c r="W472" s="135"/>
    </row>
    <row r="473" ht="27.75" customHeight="1">
      <c r="W473" s="135"/>
    </row>
    <row r="474" ht="27.75" customHeight="1">
      <c r="W474" s="135"/>
    </row>
    <row r="475" ht="27.75" customHeight="1">
      <c r="W475" s="135"/>
    </row>
    <row r="476" ht="27.75" customHeight="1">
      <c r="W476" s="135"/>
    </row>
    <row r="477" ht="27.75" customHeight="1">
      <c r="W477" s="135"/>
    </row>
    <row r="478" ht="27.75" customHeight="1">
      <c r="W478" s="135"/>
    </row>
    <row r="479" ht="27.75" customHeight="1">
      <c r="W479" s="135"/>
    </row>
    <row r="480" ht="27.75" customHeight="1">
      <c r="W480" s="135"/>
    </row>
    <row r="481" ht="27.75" customHeight="1">
      <c r="W481" s="135"/>
    </row>
    <row r="482" ht="27.75" customHeight="1">
      <c r="W482" s="135"/>
    </row>
    <row r="483" ht="27.75" customHeight="1">
      <c r="W483" s="135"/>
    </row>
    <row r="484" ht="27.75" customHeight="1">
      <c r="W484" s="135"/>
    </row>
    <row r="485" ht="27.75" customHeight="1">
      <c r="W485" s="135"/>
    </row>
    <row r="486" ht="27.75" customHeight="1">
      <c r="W486" s="135"/>
    </row>
    <row r="487" ht="27.75" customHeight="1">
      <c r="W487" s="135"/>
    </row>
    <row r="488" ht="27.75" customHeight="1">
      <c r="W488" s="135"/>
    </row>
    <row r="489" ht="27.75" customHeight="1">
      <c r="W489" s="135"/>
    </row>
    <row r="490" ht="27.75" customHeight="1">
      <c r="W490" s="135"/>
    </row>
    <row r="491" ht="27.75" customHeight="1">
      <c r="W491" s="135"/>
    </row>
    <row r="492" ht="27.75" customHeight="1">
      <c r="W492" s="135"/>
    </row>
    <row r="493" ht="27.75" customHeight="1">
      <c r="W493" s="135"/>
    </row>
    <row r="494" ht="27.75" customHeight="1">
      <c r="W494" s="135"/>
    </row>
    <row r="495" ht="27.75" customHeight="1">
      <c r="W495" s="135"/>
    </row>
    <row r="496" ht="27.75" customHeight="1">
      <c r="W496" s="135"/>
    </row>
    <row r="497" ht="27.75" customHeight="1">
      <c r="W497" s="135"/>
    </row>
    <row r="498" ht="27.75" customHeight="1">
      <c r="W498" s="135"/>
    </row>
    <row r="499" ht="27.75" customHeight="1">
      <c r="W499" s="135"/>
    </row>
    <row r="500" ht="27.75" customHeight="1">
      <c r="W500" s="135"/>
    </row>
    <row r="501" ht="27.75" customHeight="1">
      <c r="W501" s="135"/>
    </row>
    <row r="502" ht="27.75" customHeight="1">
      <c r="W502" s="135"/>
    </row>
    <row r="503" ht="27.75" customHeight="1">
      <c r="W503" s="135"/>
    </row>
    <row r="504" ht="27.75" customHeight="1">
      <c r="W504" s="135"/>
    </row>
    <row r="505" ht="27.75" customHeight="1">
      <c r="W505" s="135"/>
    </row>
    <row r="506" ht="27.75" customHeight="1">
      <c r="W506" s="135"/>
    </row>
    <row r="507" ht="27.75" customHeight="1">
      <c r="W507" s="135"/>
    </row>
    <row r="508" ht="27.75" customHeight="1">
      <c r="W508" s="135"/>
    </row>
    <row r="509" ht="27.75" customHeight="1">
      <c r="W509" s="135"/>
    </row>
    <row r="510" ht="27.75" customHeight="1">
      <c r="W510" s="135"/>
    </row>
    <row r="511" ht="27.75" customHeight="1">
      <c r="W511" s="135"/>
    </row>
    <row r="512" ht="27.75" customHeight="1">
      <c r="W512" s="135"/>
    </row>
    <row r="513" ht="27.75" customHeight="1">
      <c r="W513" s="135"/>
    </row>
  </sheetData>
  <sheetProtection password="CC79" sheet="1" formatCells="0" formatColumns="0" formatRows="0" insertRows="0" insertHyperlinks="0" deleteRows="0" sort="0" autoFilter="0" pivotTables="0"/>
  <autoFilter ref="A11:V260"/>
  <mergeCells count="217">
    <mergeCell ref="B260:L260"/>
    <mergeCell ref="B246:L246"/>
    <mergeCell ref="B257:L257"/>
    <mergeCell ref="B258:L258"/>
    <mergeCell ref="B247:L247"/>
    <mergeCell ref="B248:L248"/>
    <mergeCell ref="B251:L251"/>
    <mergeCell ref="B252:L252"/>
    <mergeCell ref="B253:L253"/>
    <mergeCell ref="B240:E240"/>
    <mergeCell ref="B4:B10"/>
    <mergeCell ref="G4:L4"/>
    <mergeCell ref="D5:D10"/>
    <mergeCell ref="E5:E10"/>
    <mergeCell ref="C5:C10"/>
    <mergeCell ref="H5:K5"/>
    <mergeCell ref="I6:K7"/>
    <mergeCell ref="C4:E4"/>
    <mergeCell ref="I8:I10"/>
    <mergeCell ref="L5:L10"/>
    <mergeCell ref="G5:G10"/>
    <mergeCell ref="D267:H267"/>
    <mergeCell ref="AA245:AB245"/>
    <mergeCell ref="S245:T245"/>
    <mergeCell ref="Y245:Z245"/>
    <mergeCell ref="D265:H265"/>
    <mergeCell ref="C262:H262"/>
    <mergeCell ref="B245:L245"/>
    <mergeCell ref="Q245:R245"/>
    <mergeCell ref="D264:H264"/>
    <mergeCell ref="B249:L249"/>
    <mergeCell ref="M4:T4"/>
    <mergeCell ref="Q6:T6"/>
    <mergeCell ref="M8:T8"/>
    <mergeCell ref="M6:P6"/>
    <mergeCell ref="M7:N7"/>
    <mergeCell ref="O7:P7"/>
    <mergeCell ref="M5:P5"/>
    <mergeCell ref="H6:H10"/>
    <mergeCell ref="P1:U1"/>
    <mergeCell ref="U4:U10"/>
    <mergeCell ref="Q9:R9"/>
    <mergeCell ref="A2:U2"/>
    <mergeCell ref="F4:F10"/>
    <mergeCell ref="J8:J10"/>
    <mergeCell ref="K8:K10"/>
    <mergeCell ref="A4:A10"/>
    <mergeCell ref="O9:P9"/>
    <mergeCell ref="Q7:R7"/>
    <mergeCell ref="A241:A244"/>
    <mergeCell ref="Q242:R242"/>
    <mergeCell ref="Q243:R243"/>
    <mergeCell ref="B244:L244"/>
    <mergeCell ref="B242:L242"/>
    <mergeCell ref="B243:L243"/>
    <mergeCell ref="B241:L241"/>
    <mergeCell ref="O244:P244"/>
    <mergeCell ref="M243:N243"/>
    <mergeCell ref="Q241:R241"/>
    <mergeCell ref="M244:N244"/>
    <mergeCell ref="O245:P245"/>
    <mergeCell ref="S242:T242"/>
    <mergeCell ref="Q5:T5"/>
    <mergeCell ref="S9:T9"/>
    <mergeCell ref="S7:T7"/>
    <mergeCell ref="D263:H263"/>
    <mergeCell ref="B259:L259"/>
    <mergeCell ref="M9:N9"/>
    <mergeCell ref="M242:N242"/>
    <mergeCell ref="S244:T244"/>
    <mergeCell ref="M246:N246"/>
    <mergeCell ref="O246:P246"/>
    <mergeCell ref="Q246:R246"/>
    <mergeCell ref="S246:T246"/>
    <mergeCell ref="O243:P243"/>
    <mergeCell ref="M241:N241"/>
    <mergeCell ref="M245:N245"/>
    <mergeCell ref="P272:U272"/>
    <mergeCell ref="P273:U273"/>
    <mergeCell ref="J272:O272"/>
    <mergeCell ref="S243:T243"/>
    <mergeCell ref="B254:L254"/>
    <mergeCell ref="B255:L255"/>
    <mergeCell ref="B256:L256"/>
    <mergeCell ref="D266:H266"/>
    <mergeCell ref="C281:G281"/>
    <mergeCell ref="P281:U281"/>
    <mergeCell ref="C272:G272"/>
    <mergeCell ref="C273:G273"/>
    <mergeCell ref="B250:L250"/>
    <mergeCell ref="S241:T241"/>
    <mergeCell ref="Q244:R244"/>
    <mergeCell ref="D268:H268"/>
    <mergeCell ref="O241:P241"/>
    <mergeCell ref="O242:P242"/>
    <mergeCell ref="C275:G275"/>
    <mergeCell ref="C276:G276"/>
    <mergeCell ref="P275:U275"/>
    <mergeCell ref="P276:U276"/>
    <mergeCell ref="P278:U278"/>
    <mergeCell ref="P279:U279"/>
    <mergeCell ref="M248:N248"/>
    <mergeCell ref="O248:P248"/>
    <mergeCell ref="Q248:R248"/>
    <mergeCell ref="S248:T248"/>
    <mergeCell ref="M247:N247"/>
    <mergeCell ref="Q247:R247"/>
    <mergeCell ref="O247:P247"/>
    <mergeCell ref="S247:T247"/>
    <mergeCell ref="O249:P249"/>
    <mergeCell ref="Q249:R249"/>
    <mergeCell ref="S249:T249"/>
    <mergeCell ref="M250:N250"/>
    <mergeCell ref="O250:P250"/>
    <mergeCell ref="Q250:R250"/>
    <mergeCell ref="S250:T250"/>
    <mergeCell ref="M249:N249"/>
    <mergeCell ref="M251:N251"/>
    <mergeCell ref="O251:P251"/>
    <mergeCell ref="Q251:R251"/>
    <mergeCell ref="S251:T251"/>
    <mergeCell ref="M252:N252"/>
    <mergeCell ref="O252:P252"/>
    <mergeCell ref="Q252:R252"/>
    <mergeCell ref="S252:T252"/>
    <mergeCell ref="M253:N253"/>
    <mergeCell ref="O253:P253"/>
    <mergeCell ref="Q253:R253"/>
    <mergeCell ref="S253:T253"/>
    <mergeCell ref="M254:N254"/>
    <mergeCell ref="O254:P254"/>
    <mergeCell ref="Q254:R254"/>
    <mergeCell ref="S254:T254"/>
    <mergeCell ref="M255:N255"/>
    <mergeCell ref="O255:P255"/>
    <mergeCell ref="Q255:R255"/>
    <mergeCell ref="S255:T255"/>
    <mergeCell ref="M256:N256"/>
    <mergeCell ref="O256:P256"/>
    <mergeCell ref="Q256:R256"/>
    <mergeCell ref="S256:T256"/>
    <mergeCell ref="M257:N257"/>
    <mergeCell ref="O257:P257"/>
    <mergeCell ref="Q257:R257"/>
    <mergeCell ref="S257:T257"/>
    <mergeCell ref="M258:N258"/>
    <mergeCell ref="O258:P258"/>
    <mergeCell ref="Q258:R258"/>
    <mergeCell ref="S258:T258"/>
    <mergeCell ref="M259:N259"/>
    <mergeCell ref="O259:P259"/>
    <mergeCell ref="Q259:R259"/>
    <mergeCell ref="S259:T259"/>
    <mergeCell ref="M260:N260"/>
    <mergeCell ref="O260:P260"/>
    <mergeCell ref="Q260:R260"/>
    <mergeCell ref="S260:T260"/>
    <mergeCell ref="C291:G291"/>
    <mergeCell ref="P291:U291"/>
    <mergeCell ref="C278:G278"/>
    <mergeCell ref="C282:G282"/>
    <mergeCell ref="P282:U282"/>
    <mergeCell ref="C284:G284"/>
    <mergeCell ref="P284:U284"/>
    <mergeCell ref="C285:G285"/>
    <mergeCell ref="P285:U285"/>
    <mergeCell ref="C279:G279"/>
    <mergeCell ref="C287:G287"/>
    <mergeCell ref="P287:U287"/>
    <mergeCell ref="C288:G288"/>
    <mergeCell ref="P288:U288"/>
    <mergeCell ref="C290:G290"/>
    <mergeCell ref="P290:U290"/>
    <mergeCell ref="C293:G293"/>
    <mergeCell ref="P293:U293"/>
    <mergeCell ref="C294:G294"/>
    <mergeCell ref="P294:U294"/>
    <mergeCell ref="C297:G297"/>
    <mergeCell ref="P297:U297"/>
    <mergeCell ref="C296:G296"/>
    <mergeCell ref="P296:U296"/>
    <mergeCell ref="C303:G303"/>
    <mergeCell ref="P303:U303"/>
    <mergeCell ref="C299:G299"/>
    <mergeCell ref="P299:U299"/>
    <mergeCell ref="C300:G300"/>
    <mergeCell ref="P300:U300"/>
    <mergeCell ref="C302:G302"/>
    <mergeCell ref="P302:U302"/>
    <mergeCell ref="C312:G312"/>
    <mergeCell ref="P312:U312"/>
    <mergeCell ref="C305:G305"/>
    <mergeCell ref="P305:U305"/>
    <mergeCell ref="C306:G306"/>
    <mergeCell ref="P306:U306"/>
    <mergeCell ref="C308:G308"/>
    <mergeCell ref="P308:U308"/>
    <mergeCell ref="C309:G309"/>
    <mergeCell ref="P309:U309"/>
    <mergeCell ref="C311:G311"/>
    <mergeCell ref="P311:U311"/>
    <mergeCell ref="C321:G321"/>
    <mergeCell ref="P321:U321"/>
    <mergeCell ref="C314:G314"/>
    <mergeCell ref="P314:U314"/>
    <mergeCell ref="C315:G315"/>
    <mergeCell ref="P315:U315"/>
    <mergeCell ref="C317:G317"/>
    <mergeCell ref="P317:U317"/>
    <mergeCell ref="C323:G323"/>
    <mergeCell ref="P323:U323"/>
    <mergeCell ref="C324:G324"/>
    <mergeCell ref="P324:U324"/>
    <mergeCell ref="C318:G318"/>
    <mergeCell ref="P318:U318"/>
    <mergeCell ref="C320:G320"/>
    <mergeCell ref="P320:U320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P241"/>
  <sheetViews>
    <sheetView showZeros="0" zoomScale="75" zoomScaleNormal="75" zoomScalePageLayoutView="0" workbookViewId="0" topLeftCell="A1">
      <pane ySplit="12" topLeftCell="A20" activePane="bottomLeft" state="frozen"/>
      <selection pane="topLeft" activeCell="A1" sqref="A1"/>
      <selection pane="bottomLeft" activeCell="A59" sqref="A59:IV240"/>
    </sheetView>
  </sheetViews>
  <sheetFormatPr defaultColWidth="9.00390625" defaultRowHeight="12.75"/>
  <cols>
    <col min="1" max="1" width="10.375" style="136" bestFit="1" customWidth="1"/>
    <col min="2" max="2" width="99.25390625" style="136" customWidth="1"/>
    <col min="3" max="4" width="13.25390625" style="136" customWidth="1"/>
    <col min="5" max="12" width="0" style="136" hidden="1" customWidth="1"/>
    <col min="13" max="13" width="9.125" style="136" customWidth="1"/>
    <col min="14" max="14" width="10.375" style="136" customWidth="1"/>
    <col min="15" max="15" width="17.375" style="136" bestFit="1" customWidth="1"/>
    <col min="16" max="16" width="9.125" style="190" customWidth="1"/>
    <col min="17" max="16384" width="9.125" style="136" customWidth="1"/>
  </cols>
  <sheetData>
    <row r="4" spans="1:15" ht="15.75">
      <c r="A4" s="802"/>
      <c r="B4" s="803"/>
      <c r="C4" s="797" t="str">
        <f>'Основні дані'!B1</f>
        <v>140133Моп.xls</v>
      </c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</row>
    <row r="5" spans="1:15" ht="35.25">
      <c r="A5" s="402" t="str">
        <f>CONCATENATE('Основні дані'!A21,"_(",'Основні дані'!B21,")")</f>
        <v>Форма МоП3-18_(1,4)</v>
      </c>
      <c r="B5" s="159" t="s">
        <v>88</v>
      </c>
      <c r="C5" s="807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</row>
    <row r="6" spans="1:15" ht="23.25">
      <c r="A6" s="155"/>
      <c r="B6" s="173" t="s">
        <v>137</v>
      </c>
      <c r="C6" s="799"/>
      <c r="D6" s="800"/>
      <c r="E6" s="174"/>
      <c r="F6" s="174"/>
      <c r="G6" s="174"/>
      <c r="H6" s="174"/>
      <c r="I6" s="174"/>
      <c r="J6" s="174"/>
      <c r="K6" s="174"/>
      <c r="L6" s="174"/>
      <c r="M6" s="798"/>
      <c r="N6" s="798"/>
      <c r="O6" s="798"/>
    </row>
    <row r="7" spans="1:15" ht="44.25" customHeight="1">
      <c r="A7" s="409"/>
      <c r="B7" s="410" t="s">
        <v>159</v>
      </c>
      <c r="C7" s="818" t="str">
        <f>Титул!Y9</f>
        <v>133</v>
      </c>
      <c r="D7" s="819"/>
      <c r="E7" s="411"/>
      <c r="F7" s="411"/>
      <c r="G7" s="411"/>
      <c r="H7" s="411"/>
      <c r="I7" s="411"/>
      <c r="J7" s="411"/>
      <c r="K7" s="411"/>
      <c r="L7" s="411"/>
      <c r="M7" s="799" t="str">
        <f>Титул!AC9</f>
        <v>Галузеве машинобудування</v>
      </c>
      <c r="N7" s="801"/>
      <c r="O7" s="801"/>
    </row>
    <row r="8" spans="1:15" ht="18" customHeight="1" thickBot="1">
      <c r="A8" s="409"/>
      <c r="B8" s="410"/>
      <c r="C8" s="796">
        <f>Титул!Y10</f>
        <v>0</v>
      </c>
      <c r="D8" s="796"/>
      <c r="E8" s="459"/>
      <c r="F8" s="459"/>
      <c r="G8" s="459"/>
      <c r="H8" s="459"/>
      <c r="I8" s="459"/>
      <c r="J8" s="459"/>
      <c r="K8" s="459"/>
      <c r="L8" s="459"/>
      <c r="M8" s="796">
        <f>Титул!AC10</f>
        <v>0</v>
      </c>
      <c r="N8" s="804"/>
      <c r="O8" s="804"/>
    </row>
    <row r="9" spans="1:15" ht="15.75" thickBot="1">
      <c r="A9" s="809" t="s">
        <v>120</v>
      </c>
      <c r="B9" s="812" t="s">
        <v>89</v>
      </c>
      <c r="C9" s="820" t="s">
        <v>90</v>
      </c>
      <c r="D9" s="821"/>
      <c r="E9" s="821"/>
      <c r="F9" s="821"/>
      <c r="G9" s="821"/>
      <c r="H9" s="821"/>
      <c r="I9" s="821"/>
      <c r="J9" s="821"/>
      <c r="K9" s="821"/>
      <c r="L9" s="821"/>
      <c r="M9" s="821"/>
      <c r="N9" s="822"/>
      <c r="O9" s="815" t="s">
        <v>91</v>
      </c>
    </row>
    <row r="10" spans="1:15" ht="15" customHeight="1" thickBot="1">
      <c r="A10" s="810"/>
      <c r="B10" s="813"/>
      <c r="C10" s="794" t="s">
        <v>93</v>
      </c>
      <c r="D10" s="794" t="s">
        <v>92</v>
      </c>
      <c r="E10" s="290"/>
      <c r="F10" s="291"/>
      <c r="G10" s="291"/>
      <c r="H10" s="291"/>
      <c r="I10" s="291"/>
      <c r="J10" s="291"/>
      <c r="K10" s="291"/>
      <c r="L10" s="291"/>
      <c r="M10" s="805" t="s">
        <v>94</v>
      </c>
      <c r="N10" s="806"/>
      <c r="O10" s="816"/>
    </row>
    <row r="11" spans="1:15" ht="15.75" thickBot="1">
      <c r="A11" s="811"/>
      <c r="B11" s="814"/>
      <c r="C11" s="795"/>
      <c r="D11" s="795"/>
      <c r="E11" s="292"/>
      <c r="F11" s="293"/>
      <c r="G11" s="293"/>
      <c r="H11" s="293"/>
      <c r="I11" s="293"/>
      <c r="J11" s="293"/>
      <c r="K11" s="293"/>
      <c r="L11" s="294"/>
      <c r="M11" s="289" t="s">
        <v>95</v>
      </c>
      <c r="N11" s="295" t="s">
        <v>96</v>
      </c>
      <c r="O11" s="817"/>
    </row>
    <row r="12" spans="1:15" ht="16.5" thickBot="1">
      <c r="A12" s="237">
        <v>1</v>
      </c>
      <c r="B12" s="238">
        <v>2</v>
      </c>
      <c r="C12" s="238">
        <v>3</v>
      </c>
      <c r="D12" s="238">
        <v>4</v>
      </c>
      <c r="E12" s="239">
        <v>8</v>
      </c>
      <c r="F12" s="240"/>
      <c r="G12" s="241">
        <v>9</v>
      </c>
      <c r="H12" s="240"/>
      <c r="I12" s="241">
        <v>10</v>
      </c>
      <c r="J12" s="240"/>
      <c r="K12" s="241">
        <v>11</v>
      </c>
      <c r="L12" s="239"/>
      <c r="M12" s="238">
        <v>5</v>
      </c>
      <c r="N12" s="238">
        <v>6</v>
      </c>
      <c r="O12" s="156">
        <v>7</v>
      </c>
    </row>
    <row r="13" spans="1:16" s="157" customFormat="1" ht="19.5" thickBot="1">
      <c r="A13" s="280">
        <f>'План НП'!A12</f>
        <v>1</v>
      </c>
      <c r="B13" s="280" t="str">
        <f>'План НП'!B12</f>
        <v>Загальна підготовка</v>
      </c>
      <c r="C13" s="313">
        <f>'План НП'!F12</f>
        <v>9</v>
      </c>
      <c r="D13" s="313">
        <f>'План НП'!G12</f>
        <v>270</v>
      </c>
      <c r="E13" s="281"/>
      <c r="F13" s="282"/>
      <c r="G13" s="282"/>
      <c r="H13" s="282"/>
      <c r="I13" s="282"/>
      <c r="J13" s="282"/>
      <c r="K13" s="282"/>
      <c r="L13" s="283"/>
      <c r="M13" s="310"/>
      <c r="N13" s="311"/>
      <c r="O13" s="541" t="str">
        <f>IF(C13=0,0%,CONCATENATE(ROUND(C13*100/IF('Основні дані'!B21=1.9,120,IF('Основні дані'!B21=1.4,90)),1),"%"))</f>
        <v>10%</v>
      </c>
      <c r="P13" s="276" t="str">
        <f>'Основні дані'!$B$1</f>
        <v>140133Моп.xls</v>
      </c>
    </row>
    <row r="14" spans="1:16" s="158" customFormat="1" ht="15.75">
      <c r="A14" s="284" t="str">
        <f>'План НП'!A13</f>
        <v>ЗП 1</v>
      </c>
      <c r="B14" s="309" t="str">
        <f>'План НП'!B13</f>
        <v>Організація виробництва і маркетинг</v>
      </c>
      <c r="C14" s="314">
        <f>'План НП'!F13</f>
        <v>3</v>
      </c>
      <c r="D14" s="314">
        <f>'План НП'!G13</f>
        <v>90</v>
      </c>
      <c r="E14" s="285"/>
      <c r="F14" s="286"/>
      <c r="G14" s="286"/>
      <c r="H14" s="286"/>
      <c r="I14" s="286"/>
      <c r="J14" s="286"/>
      <c r="K14" s="286"/>
      <c r="L14" s="287"/>
      <c r="M14" s="312">
        <f>'План НП'!C13</f>
        <v>0</v>
      </c>
      <c r="N14" s="312" t="str">
        <f>'План НП'!D13</f>
        <v>9</v>
      </c>
      <c r="O14" s="288">
        <f>'План НП'!U13</f>
        <v>203</v>
      </c>
      <c r="P14" s="276" t="str">
        <f>'Основні дані'!$B$1</f>
        <v>140133Моп.xls</v>
      </c>
    </row>
    <row r="15" spans="1:16" s="158" customFormat="1" ht="15.75">
      <c r="A15" s="284" t="str">
        <f>'План НП'!A14</f>
        <v>ЗП 2</v>
      </c>
      <c r="B15" s="309" t="str">
        <f>'План НП'!B14</f>
        <v>Безпека праці та професійної діяльності</v>
      </c>
      <c r="C15" s="314">
        <f>'План НП'!F14</f>
        <v>3</v>
      </c>
      <c r="D15" s="314">
        <f>'План НП'!G14</f>
        <v>90</v>
      </c>
      <c r="E15" s="285"/>
      <c r="F15" s="286"/>
      <c r="G15" s="286"/>
      <c r="H15" s="286"/>
      <c r="I15" s="286"/>
      <c r="J15" s="286"/>
      <c r="K15" s="286"/>
      <c r="L15" s="287"/>
      <c r="M15" s="312">
        <f>'План НП'!C14</f>
        <v>0</v>
      </c>
      <c r="N15" s="312" t="str">
        <f>'План НП'!D14</f>
        <v>10</v>
      </c>
      <c r="O15" s="288">
        <f>'План НП'!U14</f>
        <v>144</v>
      </c>
      <c r="P15" s="276" t="str">
        <f>'Основні дані'!$B$1</f>
        <v>140133Моп.xls</v>
      </c>
    </row>
    <row r="16" spans="1:16" s="158" customFormat="1" ht="16.5" thickBot="1">
      <c r="A16" s="284" t="str">
        <f>'План НП'!A15</f>
        <v>ЗП 3</v>
      </c>
      <c r="B16" s="309" t="str">
        <f>'План НП'!B15</f>
        <v>Інтелектуальна власність</v>
      </c>
      <c r="C16" s="314">
        <f>'План НП'!F15</f>
        <v>3</v>
      </c>
      <c r="D16" s="314">
        <f>'План НП'!G15</f>
        <v>90</v>
      </c>
      <c r="E16" s="285"/>
      <c r="F16" s="286"/>
      <c r="G16" s="286"/>
      <c r="H16" s="286"/>
      <c r="I16" s="286"/>
      <c r="J16" s="286"/>
      <c r="K16" s="286"/>
      <c r="L16" s="287"/>
      <c r="M16" s="312">
        <f>'План НП'!C15</f>
        <v>0</v>
      </c>
      <c r="N16" s="312" t="str">
        <f>'План НП'!D15</f>
        <v>10</v>
      </c>
      <c r="O16" s="288">
        <f>'План НП'!U15</f>
        <v>325</v>
      </c>
      <c r="P16" s="276" t="str">
        <f>'Основні дані'!$B$1</f>
        <v>140133Моп.xls</v>
      </c>
    </row>
    <row r="17" spans="1:16" s="158" customFormat="1" ht="15.75" hidden="1">
      <c r="A17" s="284" t="str">
        <f>'План НП'!A16</f>
        <v>ЗП 4</v>
      </c>
      <c r="B17" s="309">
        <f>'План НП'!B16</f>
        <v>0</v>
      </c>
      <c r="C17" s="314">
        <f>'План НП'!F16</f>
        <v>0</v>
      </c>
      <c r="D17" s="314">
        <f>'План НП'!G16</f>
        <v>0</v>
      </c>
      <c r="E17" s="285"/>
      <c r="F17" s="286"/>
      <c r="G17" s="286"/>
      <c r="H17" s="286"/>
      <c r="I17" s="286"/>
      <c r="J17" s="286"/>
      <c r="K17" s="286"/>
      <c r="L17" s="287"/>
      <c r="M17" s="312">
        <f>'План НП'!C16</f>
        <v>0</v>
      </c>
      <c r="N17" s="312">
        <f>'План НП'!D16</f>
        <v>0</v>
      </c>
      <c r="O17" s="288">
        <f>'План НП'!U16</f>
        <v>0</v>
      </c>
      <c r="P17" s="276" t="str">
        <f>'Основні дані'!$B$1</f>
        <v>140133Моп.xls</v>
      </c>
    </row>
    <row r="18" spans="1:16" s="158" customFormat="1" ht="15.75" hidden="1">
      <c r="A18" s="284" t="str">
        <f>'План НП'!A17</f>
        <v>ЗП 5</v>
      </c>
      <c r="B18" s="309">
        <f>'План НП'!B17</f>
        <v>0</v>
      </c>
      <c r="C18" s="314">
        <f>'План НП'!F17</f>
        <v>0</v>
      </c>
      <c r="D18" s="314">
        <f>'План НП'!G17</f>
        <v>0</v>
      </c>
      <c r="E18" s="285"/>
      <c r="F18" s="286"/>
      <c r="G18" s="286"/>
      <c r="H18" s="286"/>
      <c r="I18" s="286"/>
      <c r="J18" s="286"/>
      <c r="K18" s="286"/>
      <c r="L18" s="287"/>
      <c r="M18" s="312">
        <f>'План НП'!C17</f>
        <v>0</v>
      </c>
      <c r="N18" s="312">
        <f>'План НП'!D17</f>
        <v>0</v>
      </c>
      <c r="O18" s="288">
        <f>'План НП'!U17</f>
        <v>0</v>
      </c>
      <c r="P18" s="276" t="str">
        <f>'Основні дані'!$B$1</f>
        <v>140133Моп.xls</v>
      </c>
    </row>
    <row r="19" spans="1:16" s="158" customFormat="1" ht="16.5" hidden="1" thickBot="1">
      <c r="A19" s="284" t="str">
        <f>'План НП'!A18</f>
        <v>ЗП 6</v>
      </c>
      <c r="B19" s="309">
        <f>'План НП'!B18</f>
        <v>0</v>
      </c>
      <c r="C19" s="314">
        <f>'План НП'!F18</f>
        <v>0</v>
      </c>
      <c r="D19" s="314">
        <f>'План НП'!G18</f>
        <v>0</v>
      </c>
      <c r="E19" s="285"/>
      <c r="F19" s="286"/>
      <c r="G19" s="286"/>
      <c r="H19" s="286"/>
      <c r="I19" s="286"/>
      <c r="J19" s="286"/>
      <c r="K19" s="286"/>
      <c r="L19" s="287"/>
      <c r="M19" s="312">
        <f>'План НП'!C18</f>
        <v>0</v>
      </c>
      <c r="N19" s="312">
        <f>'План НП'!D18</f>
        <v>0</v>
      </c>
      <c r="O19" s="288">
        <f>'План НП'!U18</f>
        <v>0</v>
      </c>
      <c r="P19" s="276" t="str">
        <f>'Основні дані'!$B$1</f>
        <v>140133Моп.xls</v>
      </c>
    </row>
    <row r="20" spans="1:16" s="157" customFormat="1" ht="19.5" thickBot="1">
      <c r="A20" s="280">
        <f>'План НП'!A19</f>
        <v>2</v>
      </c>
      <c r="B20" s="280" t="str">
        <f>'План НП'!B19</f>
        <v>Професійна підготовка</v>
      </c>
      <c r="C20" s="313">
        <f>'План НП'!F19</f>
        <v>23</v>
      </c>
      <c r="D20" s="313">
        <f>'План НП'!G19</f>
        <v>690</v>
      </c>
      <c r="E20" s="281"/>
      <c r="F20" s="282"/>
      <c r="G20" s="282"/>
      <c r="H20" s="282"/>
      <c r="I20" s="282"/>
      <c r="J20" s="282"/>
      <c r="K20" s="282"/>
      <c r="L20" s="283"/>
      <c r="M20" s="310">
        <f>'План НП'!C19</f>
        <v>0</v>
      </c>
      <c r="N20" s="311">
        <f>'План НП'!D19</f>
        <v>0</v>
      </c>
      <c r="O20" s="541" t="str">
        <f>IF(C20=0,0%,CONCATENATE(ROUND(C20*100/IF('Основні дані'!B21=1.9,120,IF('Основні дані'!B21=1.4,90)),1),"%"))</f>
        <v>25,6%</v>
      </c>
      <c r="P20" s="276" t="str">
        <f>'Основні дані'!$B$1</f>
        <v>140133Моп.xls</v>
      </c>
    </row>
    <row r="21" spans="1:16" s="158" customFormat="1" ht="15.75">
      <c r="A21" s="284" t="str">
        <f>'План НП'!A20</f>
        <v>ПП1</v>
      </c>
      <c r="B21" s="309" t="str">
        <f>'План НП'!B20</f>
        <v>Основи наукових досліджень</v>
      </c>
      <c r="C21" s="314">
        <f>'План НП'!F20</f>
        <v>3</v>
      </c>
      <c r="D21" s="314">
        <f>'План НП'!G20</f>
        <v>90</v>
      </c>
      <c r="E21" s="285"/>
      <c r="F21" s="286"/>
      <c r="G21" s="286"/>
      <c r="H21" s="286"/>
      <c r="I21" s="286"/>
      <c r="J21" s="286"/>
      <c r="K21" s="286"/>
      <c r="L21" s="287"/>
      <c r="M21" s="312" t="str">
        <f>'План НП'!C20</f>
        <v>9</v>
      </c>
      <c r="N21" s="312">
        <f>'План НП'!D20</f>
        <v>0</v>
      </c>
      <c r="O21" s="288">
        <f>'План НП'!U20</f>
        <v>153</v>
      </c>
      <c r="P21" s="276" t="str">
        <f>'Основні дані'!$B$1</f>
        <v>140133Моп.xls</v>
      </c>
    </row>
    <row r="22" spans="1:16" s="158" customFormat="1" ht="15.75">
      <c r="A22" s="284" t="str">
        <f>'План НП'!A21</f>
        <v>ПП2</v>
      </c>
      <c r="B22" s="309" t="str">
        <f>'План НП'!B21</f>
        <v>Теорія технічних систем</v>
      </c>
      <c r="C22" s="314">
        <f>'План НП'!F21</f>
        <v>4</v>
      </c>
      <c r="D22" s="314">
        <f>'План НП'!G21</f>
        <v>120</v>
      </c>
      <c r="E22" s="285"/>
      <c r="F22" s="286"/>
      <c r="G22" s="286"/>
      <c r="H22" s="286"/>
      <c r="I22" s="286"/>
      <c r="J22" s="286"/>
      <c r="K22" s="286"/>
      <c r="L22" s="287"/>
      <c r="M22" s="312">
        <f>'План НП'!C21</f>
        <v>0</v>
      </c>
      <c r="N22" s="312" t="str">
        <f>'План НП'!D21</f>
        <v>9</v>
      </c>
      <c r="O22" s="288">
        <f>'План НП'!U21</f>
        <v>153</v>
      </c>
      <c r="P22" s="276" t="str">
        <f>'Основні дані'!$B$1</f>
        <v>140133Моп.xls</v>
      </c>
    </row>
    <row r="23" spans="1:16" s="158" customFormat="1" ht="15.75">
      <c r="A23" s="284" t="str">
        <f>'План НП'!A22</f>
        <v>ПП3</v>
      </c>
      <c r="B23" s="309" t="str">
        <f>'План НП'!B22</f>
        <v>Проектування техічних об'єктів та обладнання, ч.1</v>
      </c>
      <c r="C23" s="314">
        <f>'План НП'!F22</f>
        <v>6</v>
      </c>
      <c r="D23" s="314">
        <f>'План НП'!G22</f>
        <v>180</v>
      </c>
      <c r="E23" s="285"/>
      <c r="F23" s="286"/>
      <c r="G23" s="286"/>
      <c r="H23" s="286"/>
      <c r="I23" s="286"/>
      <c r="J23" s="286"/>
      <c r="K23" s="286"/>
      <c r="L23" s="287"/>
      <c r="M23" s="312" t="str">
        <f>'План НП'!C22</f>
        <v>9</v>
      </c>
      <c r="N23" s="312">
        <f>'План НП'!D22</f>
        <v>0</v>
      </c>
      <c r="O23" s="288">
        <f>'План НП'!U22</f>
        <v>153</v>
      </c>
      <c r="P23" s="276" t="str">
        <f>'Основні дані'!$B$1</f>
        <v>140133Моп.xls</v>
      </c>
    </row>
    <row r="24" spans="1:16" s="158" customFormat="1" ht="15.75">
      <c r="A24" s="284" t="str">
        <f>'План НП'!A23</f>
        <v>ПП4</v>
      </c>
      <c r="B24" s="309" t="str">
        <f>'План НП'!B23</f>
        <v>Проектування техічних об'єктів та обладнання, ч.2</v>
      </c>
      <c r="C24" s="314">
        <f>'План НП'!F23</f>
        <v>4</v>
      </c>
      <c r="D24" s="314">
        <f>'План НП'!G23</f>
        <v>120</v>
      </c>
      <c r="E24" s="285"/>
      <c r="F24" s="286"/>
      <c r="G24" s="286"/>
      <c r="H24" s="286"/>
      <c r="I24" s="286"/>
      <c r="J24" s="286"/>
      <c r="K24" s="286"/>
      <c r="L24" s="287"/>
      <c r="M24" s="312" t="str">
        <f>'План НП'!C23</f>
        <v>10</v>
      </c>
      <c r="N24" s="312">
        <f>'План НП'!D23</f>
        <v>0</v>
      </c>
      <c r="O24" s="288">
        <f>'План НП'!U23</f>
        <v>153</v>
      </c>
      <c r="P24" s="276" t="str">
        <f>'Основні дані'!$B$1</f>
        <v>140133Моп.xls</v>
      </c>
    </row>
    <row r="25" spans="1:16" s="158" customFormat="1" ht="16.5" thickBot="1">
      <c r="A25" s="284" t="str">
        <f>'План НП'!A24</f>
        <v>ПП5</v>
      </c>
      <c r="B25" s="309" t="str">
        <f>'План НП'!B24</f>
        <v>Моделювання процесів в галузевому машинобудуванні</v>
      </c>
      <c r="C25" s="314">
        <f>'План НП'!F24</f>
        <v>6</v>
      </c>
      <c r="D25" s="314">
        <f>'План НП'!G24</f>
        <v>180</v>
      </c>
      <c r="E25" s="285"/>
      <c r="F25" s="286"/>
      <c r="G25" s="286"/>
      <c r="H25" s="286"/>
      <c r="I25" s="286"/>
      <c r="J25" s="286"/>
      <c r="K25" s="286"/>
      <c r="L25" s="287"/>
      <c r="M25" s="312" t="str">
        <f>'План НП'!C24</f>
        <v>10</v>
      </c>
      <c r="N25" s="312">
        <f>'План НП'!D24</f>
        <v>0</v>
      </c>
      <c r="O25" s="288">
        <f>'План НП'!U24</f>
        <v>153</v>
      </c>
      <c r="P25" s="276" t="str">
        <f>'Основні дані'!$B$1</f>
        <v>140133Моп.xls</v>
      </c>
    </row>
    <row r="26" spans="1:16" s="158" customFormat="1" ht="15.75" hidden="1">
      <c r="A26" s="284" t="str">
        <f>'План НП'!A25</f>
        <v>ПП6</v>
      </c>
      <c r="B26" s="309">
        <f>'План НП'!B25</f>
        <v>0</v>
      </c>
      <c r="C26" s="314">
        <f>'План НП'!F25</f>
        <v>0</v>
      </c>
      <c r="D26" s="314">
        <f>'План НП'!G25</f>
        <v>0</v>
      </c>
      <c r="E26" s="285"/>
      <c r="F26" s="286"/>
      <c r="G26" s="286"/>
      <c r="H26" s="286"/>
      <c r="I26" s="286"/>
      <c r="J26" s="286"/>
      <c r="K26" s="286"/>
      <c r="L26" s="287"/>
      <c r="M26" s="312">
        <f>'План НП'!C25</f>
        <v>0</v>
      </c>
      <c r="N26" s="312">
        <f>'План НП'!D25</f>
        <v>0</v>
      </c>
      <c r="O26" s="288">
        <f>'План НП'!U25</f>
        <v>0</v>
      </c>
      <c r="P26" s="276" t="str">
        <f>'Основні дані'!$B$1</f>
        <v>140133Моп.xls</v>
      </c>
    </row>
    <row r="27" spans="1:16" s="158" customFormat="1" ht="15.75" hidden="1">
      <c r="A27" s="284" t="str">
        <f>'План НП'!A26</f>
        <v>ПП7</v>
      </c>
      <c r="B27" s="309">
        <f>'План НП'!B26</f>
        <v>0</v>
      </c>
      <c r="C27" s="314">
        <f>'План НП'!F26</f>
        <v>0</v>
      </c>
      <c r="D27" s="314">
        <f>'План НП'!G26</f>
        <v>0</v>
      </c>
      <c r="E27" s="285"/>
      <c r="F27" s="286"/>
      <c r="G27" s="286"/>
      <c r="H27" s="286"/>
      <c r="I27" s="286"/>
      <c r="J27" s="286"/>
      <c r="K27" s="286"/>
      <c r="L27" s="287"/>
      <c r="M27" s="312">
        <f>'План НП'!C26</f>
        <v>0</v>
      </c>
      <c r="N27" s="312">
        <f>'План НП'!D26</f>
        <v>0</v>
      </c>
      <c r="O27" s="288">
        <f>'План НП'!U26</f>
        <v>0</v>
      </c>
      <c r="P27" s="276" t="str">
        <f>'Основні дані'!$B$1</f>
        <v>140133Моп.xls</v>
      </c>
    </row>
    <row r="28" spans="1:16" s="158" customFormat="1" ht="15.75" hidden="1">
      <c r="A28" s="284" t="str">
        <f>'План НП'!A27</f>
        <v>ПП8</v>
      </c>
      <c r="B28" s="309">
        <f>'План НП'!B27</f>
        <v>0</v>
      </c>
      <c r="C28" s="314">
        <f>'План НП'!F27</f>
        <v>0</v>
      </c>
      <c r="D28" s="314">
        <f>'План НП'!G27</f>
        <v>0</v>
      </c>
      <c r="E28" s="285"/>
      <c r="F28" s="286"/>
      <c r="G28" s="286"/>
      <c r="H28" s="286"/>
      <c r="I28" s="286"/>
      <c r="J28" s="286"/>
      <c r="K28" s="286"/>
      <c r="L28" s="287"/>
      <c r="M28" s="312">
        <f>'План НП'!C27</f>
        <v>0</v>
      </c>
      <c r="N28" s="312">
        <f>'План НП'!D27</f>
        <v>0</v>
      </c>
      <c r="O28" s="288">
        <f>'План НП'!U27</f>
        <v>0</v>
      </c>
      <c r="P28" s="276" t="str">
        <f>'Основні дані'!$B$1</f>
        <v>140133Моп.xls</v>
      </c>
    </row>
    <row r="29" spans="1:16" s="158" customFormat="1" ht="15.75" hidden="1">
      <c r="A29" s="284" t="str">
        <f>'План НП'!A28</f>
        <v>ПП9</v>
      </c>
      <c r="B29" s="309">
        <f>'План НП'!B28</f>
        <v>0</v>
      </c>
      <c r="C29" s="314">
        <f>'План НП'!F28</f>
        <v>0</v>
      </c>
      <c r="D29" s="314">
        <f>'План НП'!G28</f>
        <v>0</v>
      </c>
      <c r="E29" s="285"/>
      <c r="F29" s="286"/>
      <c r="G29" s="286"/>
      <c r="H29" s="286"/>
      <c r="I29" s="286"/>
      <c r="J29" s="286"/>
      <c r="K29" s="286"/>
      <c r="L29" s="287"/>
      <c r="M29" s="312">
        <f>'План НП'!C28</f>
        <v>0</v>
      </c>
      <c r="N29" s="312">
        <f>'План НП'!D28</f>
        <v>0</v>
      </c>
      <c r="O29" s="288">
        <f>'План НП'!U28</f>
        <v>0</v>
      </c>
      <c r="P29" s="276" t="str">
        <f>'Основні дані'!$B$1</f>
        <v>140133Моп.xls</v>
      </c>
    </row>
    <row r="30" spans="1:16" s="157" customFormat="1" ht="19.5" hidden="1" thickBot="1">
      <c r="A30" s="284" t="str">
        <f>'План НП'!A29</f>
        <v>ПП10</v>
      </c>
      <c r="B30" s="309">
        <f>'План НП'!B29</f>
        <v>0</v>
      </c>
      <c r="C30" s="314">
        <f>'План НП'!F29</f>
        <v>0</v>
      </c>
      <c r="D30" s="314">
        <f>'План НП'!G29</f>
        <v>0</v>
      </c>
      <c r="E30" s="285"/>
      <c r="F30" s="286"/>
      <c r="G30" s="286"/>
      <c r="H30" s="286"/>
      <c r="I30" s="286"/>
      <c r="J30" s="286"/>
      <c r="K30" s="286"/>
      <c r="L30" s="287"/>
      <c r="M30" s="312">
        <f>'План НП'!C29</f>
        <v>0</v>
      </c>
      <c r="N30" s="312">
        <f>'План НП'!D29</f>
        <v>0</v>
      </c>
      <c r="O30" s="288">
        <f>'План НП'!U29</f>
        <v>0</v>
      </c>
      <c r="P30" s="276" t="str">
        <f>'Основні дані'!$B$1</f>
        <v>140133Моп.xls</v>
      </c>
    </row>
    <row r="31" spans="1:16" s="157" customFormat="1" ht="43.5" customHeight="1" thickBot="1">
      <c r="A31" s="280" t="str">
        <f>'План НП'!A30</f>
        <v>3</v>
      </c>
      <c r="B31" s="280" t="str">
        <f>'План НП'!B30</f>
        <v>Дисципліни вільного вибору</v>
      </c>
      <c r="C31" s="313">
        <f>'План НП'!F30</f>
        <v>58</v>
      </c>
      <c r="D31" s="313">
        <f>'План НП'!G30</f>
        <v>1740</v>
      </c>
      <c r="E31" s="281"/>
      <c r="F31" s="282"/>
      <c r="G31" s="282"/>
      <c r="H31" s="282"/>
      <c r="I31" s="282"/>
      <c r="J31" s="282"/>
      <c r="K31" s="282"/>
      <c r="L31" s="283"/>
      <c r="M31" s="310">
        <f>'План НП'!C30</f>
        <v>0</v>
      </c>
      <c r="N31" s="311">
        <f>'План НП'!D30</f>
        <v>0</v>
      </c>
      <c r="O31" s="541" t="str">
        <f>IF(C31=0,0%,CONCATENATE(ROUND(C31*100/IF('Основні дані'!B21=1.9,120,IF('Основні дані'!B21=1.4,90)),1),"%"))</f>
        <v>64,4%</v>
      </c>
      <c r="P31" s="276" t="str">
        <f>'Основні дані'!$B$1</f>
        <v>140133Моп.xls</v>
      </c>
    </row>
    <row r="32" spans="1:16" s="158" customFormat="1" ht="15.75">
      <c r="A32" s="486" t="str">
        <f>'План НП'!A31</f>
        <v>3.1</v>
      </c>
      <c r="B32" s="487" t="str">
        <f>'План НП'!B31</f>
        <v>Дисципліни вільного вибору професійної підготовки за блоками</v>
      </c>
      <c r="C32" s="488">
        <f>'План НП'!F31</f>
        <v>58</v>
      </c>
      <c r="D32" s="488">
        <f>'План НП'!G31</f>
        <v>1740</v>
      </c>
      <c r="E32" s="489"/>
      <c r="F32" s="490"/>
      <c r="G32" s="490"/>
      <c r="H32" s="490"/>
      <c r="I32" s="490"/>
      <c r="J32" s="490"/>
      <c r="K32" s="490"/>
      <c r="L32" s="491"/>
      <c r="M32" s="492">
        <f>'План НП'!C31</f>
        <v>0</v>
      </c>
      <c r="N32" s="492">
        <f>'План НП'!D31</f>
        <v>0</v>
      </c>
      <c r="O32" s="493">
        <f>'План НП'!U31</f>
        <v>0</v>
      </c>
      <c r="P32" s="276" t="str">
        <f>'Основні дані'!$B$1</f>
        <v>140133Моп.xls</v>
      </c>
    </row>
    <row r="33" spans="1:16" s="158" customFormat="1" ht="15.75">
      <c r="A33" s="494" t="str">
        <f>'План НП'!A32</f>
        <v>3.1.1</v>
      </c>
      <c r="B33" s="496" t="str">
        <f>'План НП'!B32</f>
        <v>Блок дисциплін 02 "Транспортні засоби високої прохідності"</v>
      </c>
      <c r="C33" s="497">
        <f>'План НП'!F32</f>
        <v>58</v>
      </c>
      <c r="D33" s="497">
        <f>'План НП'!G32</f>
        <v>1740</v>
      </c>
      <c r="E33" s="498"/>
      <c r="F33" s="499"/>
      <c r="G33" s="499"/>
      <c r="H33" s="499"/>
      <c r="I33" s="499"/>
      <c r="J33" s="499"/>
      <c r="K33" s="499"/>
      <c r="L33" s="500"/>
      <c r="M33" s="501">
        <f>'План НП'!C32</f>
        <v>0</v>
      </c>
      <c r="N33" s="501">
        <f>'План НП'!D32</f>
        <v>0</v>
      </c>
      <c r="O33" s="495">
        <f>'План НП'!U32</f>
        <v>0</v>
      </c>
      <c r="P33" s="276" t="str">
        <f>'Основні дані'!$B$1</f>
        <v>140133Моп.xls</v>
      </c>
    </row>
    <row r="34" spans="1:16" s="158" customFormat="1" ht="15.75">
      <c r="A34" s="284" t="str">
        <f>'План НП'!A33</f>
        <v>ВБ1.1</v>
      </c>
      <c r="B34" s="309" t="str">
        <f>'План НП'!B33</f>
        <v>Керованість та стійкість руху транспортних засобів високої прохідності (ТЗВП)</v>
      </c>
      <c r="C34" s="314">
        <f>'План НП'!F33</f>
        <v>5</v>
      </c>
      <c r="D34" s="314">
        <f>'План НП'!G33</f>
        <v>150</v>
      </c>
      <c r="E34" s="285"/>
      <c r="F34" s="286"/>
      <c r="G34" s="286"/>
      <c r="H34" s="286"/>
      <c r="I34" s="286"/>
      <c r="J34" s="286"/>
      <c r="K34" s="286"/>
      <c r="L34" s="287"/>
      <c r="M34" s="312" t="str">
        <f>'План НП'!C33</f>
        <v>9</v>
      </c>
      <c r="N34" s="312">
        <f>'План НП'!D33</f>
        <v>0</v>
      </c>
      <c r="O34" s="288">
        <f>'План НП'!U33</f>
        <v>153</v>
      </c>
      <c r="P34" s="276" t="str">
        <f>'Основні дані'!$B$1</f>
        <v>140133Моп.xls</v>
      </c>
    </row>
    <row r="35" spans="1:16" s="158" customFormat="1" ht="15.75">
      <c r="A35" s="284" t="str">
        <f>'План НП'!A34</f>
        <v>ВБ1.2</v>
      </c>
      <c r="B35" s="309" t="str">
        <f>'План НП'!B34</f>
        <v>Автоматичне регулювання в ТЗВП</v>
      </c>
      <c r="C35" s="314">
        <f>'План НП'!F34</f>
        <v>5</v>
      </c>
      <c r="D35" s="314">
        <f>'План НП'!G34</f>
        <v>150</v>
      </c>
      <c r="E35" s="285"/>
      <c r="F35" s="286"/>
      <c r="G35" s="286"/>
      <c r="H35" s="286"/>
      <c r="I35" s="286"/>
      <c r="J35" s="286"/>
      <c r="K35" s="286"/>
      <c r="L35" s="287"/>
      <c r="M35" s="312" t="str">
        <f>'План НП'!C34</f>
        <v>10</v>
      </c>
      <c r="N35" s="312">
        <f>'План НП'!D34</f>
        <v>0</v>
      </c>
      <c r="O35" s="288">
        <f>'План НП'!U34</f>
        <v>153</v>
      </c>
      <c r="P35" s="276" t="str">
        <f>'Основні дані'!$B$1</f>
        <v>140133Моп.xls</v>
      </c>
    </row>
    <row r="36" spans="1:16" s="158" customFormat="1" ht="15.75">
      <c r="A36" s="284" t="str">
        <f>'План НП'!A35</f>
        <v>ВБ1.3</v>
      </c>
      <c r="B36" s="309" t="str">
        <f>'План НП'!B35</f>
        <v>Спецпитання конструювання і розрахунку ТЗВП</v>
      </c>
      <c r="C36" s="314">
        <f>'План НП'!F35</f>
        <v>5</v>
      </c>
      <c r="D36" s="314">
        <f>'План НП'!G35</f>
        <v>150</v>
      </c>
      <c r="E36" s="285"/>
      <c r="F36" s="286"/>
      <c r="G36" s="286"/>
      <c r="H36" s="286"/>
      <c r="I36" s="286"/>
      <c r="J36" s="286"/>
      <c r="K36" s="286"/>
      <c r="L36" s="287"/>
      <c r="M36" s="312" t="str">
        <f>'План НП'!C35</f>
        <v>10</v>
      </c>
      <c r="N36" s="312">
        <f>'План НП'!D35</f>
        <v>0</v>
      </c>
      <c r="O36" s="288">
        <f>'План НП'!U35</f>
        <v>153</v>
      </c>
      <c r="P36" s="276" t="str">
        <f>'Основні дані'!$B$1</f>
        <v>140133Моп.xls</v>
      </c>
    </row>
    <row r="37" spans="1:16" s="158" customFormat="1" ht="15.75">
      <c r="A37" s="284" t="str">
        <f>'План НП'!A36</f>
        <v>ВБ1.4</v>
      </c>
      <c r="B37" s="309" t="str">
        <f>'План НП'!B36</f>
        <v>Синтез планетарних передач</v>
      </c>
      <c r="C37" s="314">
        <f>'План НП'!F36</f>
        <v>6</v>
      </c>
      <c r="D37" s="314">
        <f>'План НП'!G36</f>
        <v>180</v>
      </c>
      <c r="E37" s="285"/>
      <c r="F37" s="286"/>
      <c r="G37" s="286"/>
      <c r="H37" s="286"/>
      <c r="I37" s="286"/>
      <c r="J37" s="286"/>
      <c r="K37" s="286"/>
      <c r="L37" s="287"/>
      <c r="M37" s="312" t="str">
        <f>'План НП'!C36</f>
        <v>9</v>
      </c>
      <c r="N37" s="312">
        <f>'План НП'!D36</f>
        <v>0</v>
      </c>
      <c r="O37" s="288">
        <f>'План НП'!U36</f>
        <v>153</v>
      </c>
      <c r="P37" s="276" t="str">
        <f>'Основні дані'!$B$1</f>
        <v>140133Моп.xls</v>
      </c>
    </row>
    <row r="38" spans="1:16" s="158" customFormat="1" ht="15.75">
      <c r="A38" s="284" t="str">
        <f>'План НП'!A37</f>
        <v>ВБ1.5</v>
      </c>
      <c r="B38" s="309" t="str">
        <f>'План НП'!B37</f>
        <v>Ергономіка та обитаємість ТЗВП</v>
      </c>
      <c r="C38" s="314">
        <f>'План НП'!F37</f>
        <v>3</v>
      </c>
      <c r="D38" s="314">
        <f>'План НП'!G37</f>
        <v>90</v>
      </c>
      <c r="E38" s="285"/>
      <c r="F38" s="286"/>
      <c r="G38" s="286"/>
      <c r="H38" s="286"/>
      <c r="I38" s="286"/>
      <c r="J38" s="286"/>
      <c r="K38" s="286"/>
      <c r="L38" s="287"/>
      <c r="M38" s="312">
        <f>'План НП'!C37</f>
        <v>0</v>
      </c>
      <c r="N38" s="312" t="str">
        <f>'План НП'!D37</f>
        <v>9</v>
      </c>
      <c r="O38" s="288">
        <f>'План НП'!U37</f>
        <v>153</v>
      </c>
      <c r="P38" s="276" t="str">
        <f>'Основні дані'!$B$1</f>
        <v>140133Моп.xls</v>
      </c>
    </row>
    <row r="39" spans="1:16" s="158" customFormat="1" ht="15.75">
      <c r="A39" s="284" t="str">
        <f>'План НП'!A38</f>
        <v>ВБ1.6</v>
      </c>
      <c r="B39" s="309" t="str">
        <f>'План НП'!B38</f>
        <v>Трьохмірне моделювання в транспортному машинобудуванні</v>
      </c>
      <c r="C39" s="314">
        <f>'План НП'!F38</f>
        <v>4</v>
      </c>
      <c r="D39" s="314">
        <f>'План НП'!G38</f>
        <v>120</v>
      </c>
      <c r="E39" s="285"/>
      <c r="F39" s="286"/>
      <c r="G39" s="286"/>
      <c r="H39" s="286"/>
      <c r="I39" s="286"/>
      <c r="J39" s="286"/>
      <c r="K39" s="286"/>
      <c r="L39" s="287"/>
      <c r="M39" s="312" t="str">
        <f>'План НП'!C38</f>
        <v>10</v>
      </c>
      <c r="N39" s="312">
        <f>'План НП'!D38</f>
        <v>0</v>
      </c>
      <c r="O39" s="288">
        <f>'План НП'!U38</f>
        <v>153</v>
      </c>
      <c r="P39" s="276" t="str">
        <f>'Основні дані'!$B$1</f>
        <v>140133Моп.xls</v>
      </c>
    </row>
    <row r="40" spans="1:16" s="158" customFormat="1" ht="15.75">
      <c r="A40" s="284" t="str">
        <f>'План НП'!A39</f>
        <v>ВБ1.7</v>
      </c>
      <c r="B40" s="309">
        <f>'План НП'!B39</f>
        <v>0</v>
      </c>
      <c r="C40" s="314">
        <f>'План НП'!F39</f>
        <v>0</v>
      </c>
      <c r="D40" s="314">
        <f>'План НП'!G39</f>
        <v>0</v>
      </c>
      <c r="E40" s="285"/>
      <c r="F40" s="286"/>
      <c r="G40" s="286"/>
      <c r="H40" s="286"/>
      <c r="I40" s="286"/>
      <c r="J40" s="286"/>
      <c r="K40" s="286"/>
      <c r="L40" s="287"/>
      <c r="M40" s="312">
        <f>'План НП'!C39</f>
        <v>0</v>
      </c>
      <c r="N40" s="312">
        <f>'План НП'!D39</f>
        <v>0</v>
      </c>
      <c r="O40" s="288">
        <f>'План НП'!U39</f>
        <v>0</v>
      </c>
      <c r="P40" s="276" t="str">
        <f>'Основні дані'!$B$1</f>
        <v>140133Моп.xls</v>
      </c>
    </row>
    <row r="41" spans="1:16" s="158" customFormat="1" ht="15.75">
      <c r="A41" s="284" t="str">
        <f>'План НП'!A40</f>
        <v>ВБ1.8</v>
      </c>
      <c r="B41" s="309">
        <f>'План НП'!B40</f>
        <v>0</v>
      </c>
      <c r="C41" s="314">
        <f>'План НП'!F40</f>
        <v>0</v>
      </c>
      <c r="D41" s="314">
        <f>'План НП'!G40</f>
        <v>0</v>
      </c>
      <c r="E41" s="285"/>
      <c r="F41" s="286"/>
      <c r="G41" s="286"/>
      <c r="H41" s="286"/>
      <c r="I41" s="286"/>
      <c r="J41" s="286"/>
      <c r="K41" s="286"/>
      <c r="L41" s="287"/>
      <c r="M41" s="312">
        <f>'План НП'!C40</f>
        <v>0</v>
      </c>
      <c r="N41" s="312">
        <f>'План НП'!D40</f>
        <v>0</v>
      </c>
      <c r="O41" s="288">
        <f>'План НП'!U40</f>
        <v>0</v>
      </c>
      <c r="P41" s="276" t="str">
        <f>'Основні дані'!$B$1</f>
        <v>140133Моп.xls</v>
      </c>
    </row>
    <row r="42" spans="1:16" s="158" customFormat="1" ht="15.75">
      <c r="A42" s="284" t="str">
        <f>'План НП'!A41</f>
        <v>ВБ1.9</v>
      </c>
      <c r="B42" s="309">
        <f>'План НП'!B41</f>
        <v>0</v>
      </c>
      <c r="C42" s="314">
        <f>'План НП'!F41</f>
        <v>0</v>
      </c>
      <c r="D42" s="314">
        <f>'План НП'!G41</f>
        <v>0</v>
      </c>
      <c r="E42" s="285"/>
      <c r="F42" s="286"/>
      <c r="G42" s="286"/>
      <c r="H42" s="286"/>
      <c r="I42" s="286"/>
      <c r="J42" s="286"/>
      <c r="K42" s="286"/>
      <c r="L42" s="287"/>
      <c r="M42" s="312">
        <f>'План НП'!C41</f>
        <v>0</v>
      </c>
      <c r="N42" s="312">
        <f>'План НП'!D41</f>
        <v>0</v>
      </c>
      <c r="O42" s="288">
        <f>'План НП'!U41</f>
        <v>0</v>
      </c>
      <c r="P42" s="276" t="str">
        <f>'Основні дані'!$B$1</f>
        <v>140133Моп.xls</v>
      </c>
    </row>
    <row r="43" spans="1:16" s="158" customFormat="1" ht="15.75">
      <c r="A43" s="284" t="str">
        <f>'План НП'!A42</f>
        <v>ВБ1.10</v>
      </c>
      <c r="B43" s="309">
        <f>'План НП'!B42</f>
        <v>0</v>
      </c>
      <c r="C43" s="314">
        <f>'План НП'!F42</f>
        <v>0</v>
      </c>
      <c r="D43" s="314">
        <f>'План НП'!G42</f>
        <v>0</v>
      </c>
      <c r="E43" s="285"/>
      <c r="F43" s="286"/>
      <c r="G43" s="286"/>
      <c r="H43" s="286"/>
      <c r="I43" s="286"/>
      <c r="J43" s="286"/>
      <c r="K43" s="286"/>
      <c r="L43" s="287"/>
      <c r="M43" s="312">
        <f>'План НП'!C42</f>
        <v>0</v>
      </c>
      <c r="N43" s="312">
        <f>'План НП'!D42</f>
        <v>0</v>
      </c>
      <c r="O43" s="288">
        <f>'План НП'!U42</f>
        <v>0</v>
      </c>
      <c r="P43" s="276" t="str">
        <f>'Основні дані'!$B$1</f>
        <v>140133Моп.xls</v>
      </c>
    </row>
    <row r="44" spans="1:16" s="157" customFormat="1" ht="18.75">
      <c r="A44" s="526"/>
      <c r="B44" s="524" t="str">
        <f>'План НП'!B43</f>
        <v>Практика</v>
      </c>
      <c r="C44" s="522">
        <f>'План НП'!F43</f>
        <v>15</v>
      </c>
      <c r="D44" s="522">
        <f>'План НП'!G43</f>
        <v>450</v>
      </c>
      <c r="E44" s="522"/>
      <c r="F44" s="522"/>
      <c r="G44" s="522"/>
      <c r="H44" s="522"/>
      <c r="I44" s="522"/>
      <c r="J44" s="522"/>
      <c r="K44" s="522"/>
      <c r="L44" s="522"/>
      <c r="M44" s="522">
        <f>'План НП'!C43</f>
        <v>0</v>
      </c>
      <c r="N44" s="522">
        <f>'План НП'!D43</f>
        <v>11</v>
      </c>
      <c r="O44" s="288">
        <f>'План НП'!U43</f>
        <v>0</v>
      </c>
      <c r="P44" s="276" t="str">
        <f>'Основні дані'!$B$1</f>
        <v>140133Моп.xls</v>
      </c>
    </row>
    <row r="45" spans="1:16" ht="15.75">
      <c r="A45" s="527"/>
      <c r="B45" s="529" t="str">
        <f>'План НП'!B44</f>
        <v>Атестація</v>
      </c>
      <c r="C45" s="530">
        <f>'План НП'!F44</f>
        <v>15</v>
      </c>
      <c r="D45" s="530">
        <f>'План НП'!G44</f>
        <v>450</v>
      </c>
      <c r="E45" s="530"/>
      <c r="F45" s="530"/>
      <c r="G45" s="530"/>
      <c r="H45" s="530"/>
      <c r="I45" s="530"/>
      <c r="J45" s="530"/>
      <c r="K45" s="530"/>
      <c r="L45" s="530"/>
      <c r="M45" s="530">
        <f>'План НП'!C44</f>
        <v>0</v>
      </c>
      <c r="N45" s="530">
        <f>'План НП'!D44</f>
        <v>11</v>
      </c>
      <c r="O45" s="531">
        <f>'План НП'!U44</f>
        <v>0</v>
      </c>
      <c r="P45" s="276" t="str">
        <f>'Основні дані'!$B$1</f>
        <v>140133Моп.xls</v>
      </c>
    </row>
    <row r="46" spans="1:16" s="158" customFormat="1" ht="15.75">
      <c r="A46" s="494" t="str">
        <f>'План НП'!A45</f>
        <v>3.1.2</v>
      </c>
      <c r="B46" s="496" t="str">
        <f>'План НП'!B45</f>
        <v>Блок дисциплін 09 "Мехатронні системи транспортних засобів"</v>
      </c>
      <c r="C46" s="497">
        <f>'План НП'!F45</f>
        <v>58</v>
      </c>
      <c r="D46" s="497">
        <f>'План НП'!G45</f>
        <v>1740</v>
      </c>
      <c r="E46" s="498"/>
      <c r="F46" s="499"/>
      <c r="G46" s="499"/>
      <c r="H46" s="499"/>
      <c r="I46" s="499"/>
      <c r="J46" s="499"/>
      <c r="K46" s="499"/>
      <c r="L46" s="500"/>
      <c r="M46" s="501">
        <f>'План НП'!C45</f>
        <v>0</v>
      </c>
      <c r="N46" s="501">
        <f>'План НП'!D45</f>
        <v>0</v>
      </c>
      <c r="O46" s="495">
        <f>'План НП'!U45</f>
        <v>0</v>
      </c>
      <c r="P46" s="276" t="str">
        <f>'Основні дані'!$B$1</f>
        <v>140133Моп.xls</v>
      </c>
    </row>
    <row r="47" spans="1:16" s="158" customFormat="1" ht="15.75">
      <c r="A47" s="284" t="str">
        <f>'План НП'!A46</f>
        <v>ВБ2.1</v>
      </c>
      <c r="B47" s="309" t="str">
        <f>'План НП'!B46</f>
        <v>Конструювання мехатронних систем транспортних засобів</v>
      </c>
      <c r="C47" s="314">
        <f>'План НП'!F46</f>
        <v>5</v>
      </c>
      <c r="D47" s="314">
        <f>'План НП'!G46</f>
        <v>150</v>
      </c>
      <c r="E47" s="285"/>
      <c r="F47" s="286"/>
      <c r="G47" s="286"/>
      <c r="H47" s="286"/>
      <c r="I47" s="286"/>
      <c r="J47" s="286"/>
      <c r="K47" s="286"/>
      <c r="L47" s="287"/>
      <c r="M47" s="312" t="str">
        <f>'План НП'!C46</f>
        <v>9</v>
      </c>
      <c r="N47" s="312">
        <f>'План НП'!D46</f>
        <v>0</v>
      </c>
      <c r="O47" s="288">
        <f>'План НП'!U46</f>
        <v>153</v>
      </c>
      <c r="P47" s="276" t="str">
        <f>'Основні дані'!$B$1</f>
        <v>140133Моп.xls</v>
      </c>
    </row>
    <row r="48" spans="1:16" s="158" customFormat="1" ht="15.75">
      <c r="A48" s="284" t="str">
        <f>'План НП'!A47</f>
        <v>ВБ2.2</v>
      </c>
      <c r="B48" s="309" t="str">
        <f>'План НП'!B47</f>
        <v>САПР мехатронних систем транспортних засобів</v>
      </c>
      <c r="C48" s="314">
        <f>'План НП'!F47</f>
        <v>5</v>
      </c>
      <c r="D48" s="314">
        <f>'План НП'!G47</f>
        <v>150</v>
      </c>
      <c r="E48" s="285"/>
      <c r="F48" s="286"/>
      <c r="G48" s="286"/>
      <c r="H48" s="286"/>
      <c r="I48" s="286"/>
      <c r="J48" s="286"/>
      <c r="K48" s="286"/>
      <c r="L48" s="287"/>
      <c r="M48" s="312" t="str">
        <f>'План НП'!C47</f>
        <v>10</v>
      </c>
      <c r="N48" s="312">
        <f>'План НП'!D47</f>
        <v>0</v>
      </c>
      <c r="O48" s="288">
        <f>'План НП'!U47</f>
        <v>153</v>
      </c>
      <c r="P48" s="276" t="str">
        <f>'Основні дані'!$B$1</f>
        <v>140133Моп.xls</v>
      </c>
    </row>
    <row r="49" spans="1:16" s="158" customFormat="1" ht="15.75">
      <c r="A49" s="284" t="str">
        <f>'План НП'!A48</f>
        <v>ВБ2.3</v>
      </c>
      <c r="B49" s="309" t="str">
        <f>'План НП'!B48</f>
        <v>Конструювання і розрахунок транспортних засобів</v>
      </c>
      <c r="C49" s="314">
        <f>'План НП'!F48</f>
        <v>5</v>
      </c>
      <c r="D49" s="314">
        <f>'План НП'!G48</f>
        <v>150</v>
      </c>
      <c r="E49" s="285"/>
      <c r="F49" s="286"/>
      <c r="G49" s="286"/>
      <c r="H49" s="286"/>
      <c r="I49" s="286"/>
      <c r="J49" s="286"/>
      <c r="K49" s="286"/>
      <c r="L49" s="287"/>
      <c r="M49" s="312" t="str">
        <f>'План НП'!C48</f>
        <v>10</v>
      </c>
      <c r="N49" s="312">
        <f>'План НП'!D48</f>
        <v>0</v>
      </c>
      <c r="O49" s="288">
        <f>'План НП'!U48</f>
        <v>153</v>
      </c>
      <c r="P49" s="276" t="str">
        <f>'Основні дані'!$B$1</f>
        <v>140133Моп.xls</v>
      </c>
    </row>
    <row r="50" spans="1:16" s="158" customFormat="1" ht="15.75">
      <c r="A50" s="284" t="str">
        <f>'План НП'!A49</f>
        <v>ВБ2.4</v>
      </c>
      <c r="B50" s="309" t="str">
        <f>'План НП'!B49</f>
        <v>Теорія автоматичного керування</v>
      </c>
      <c r="C50" s="314">
        <f>'План НП'!F49</f>
        <v>6</v>
      </c>
      <c r="D50" s="314">
        <f>'План НП'!G49</f>
        <v>180</v>
      </c>
      <c r="E50" s="285"/>
      <c r="F50" s="286"/>
      <c r="G50" s="286"/>
      <c r="H50" s="286"/>
      <c r="I50" s="286"/>
      <c r="J50" s="286"/>
      <c r="K50" s="286"/>
      <c r="L50" s="287"/>
      <c r="M50" s="312" t="str">
        <f>'План НП'!C49</f>
        <v>9</v>
      </c>
      <c r="N50" s="312">
        <f>'План НП'!D49</f>
        <v>0</v>
      </c>
      <c r="O50" s="288">
        <f>'План НП'!U49</f>
        <v>153</v>
      </c>
      <c r="P50" s="276" t="str">
        <f>'Основні дані'!$B$1</f>
        <v>140133Моп.xls</v>
      </c>
    </row>
    <row r="51" spans="1:16" s="158" customFormat="1" ht="15.75">
      <c r="A51" s="284" t="str">
        <f>'План НП'!A50</f>
        <v>ВБ2.5</v>
      </c>
      <c r="B51" s="309" t="str">
        <f>'План НП'!B50</f>
        <v>Ергономіка та обитаємість транспортних засобів</v>
      </c>
      <c r="C51" s="314">
        <f>'План НП'!F50</f>
        <v>3</v>
      </c>
      <c r="D51" s="314">
        <f>'План НП'!G50</f>
        <v>90</v>
      </c>
      <c r="E51" s="285"/>
      <c r="F51" s="286"/>
      <c r="G51" s="286"/>
      <c r="H51" s="286"/>
      <c r="I51" s="286"/>
      <c r="J51" s="286"/>
      <c r="K51" s="286"/>
      <c r="L51" s="287"/>
      <c r="M51" s="312">
        <f>'План НП'!C50</f>
        <v>0</v>
      </c>
      <c r="N51" s="312" t="str">
        <f>'План НП'!D50</f>
        <v>9</v>
      </c>
      <c r="O51" s="288">
        <f>'План НП'!U50</f>
        <v>153</v>
      </c>
      <c r="P51" s="276" t="str">
        <f>'Основні дані'!$B$1</f>
        <v>140133Моп.xls</v>
      </c>
    </row>
    <row r="52" spans="1:16" s="158" customFormat="1" ht="15.75">
      <c r="A52" s="284" t="str">
        <f>'План НП'!A51</f>
        <v>ВБ2.6</v>
      </c>
      <c r="B52" s="309" t="str">
        <f>'План НП'!B51</f>
        <v>Моніторинг та телеметрія мехатронних систем</v>
      </c>
      <c r="C52" s="314">
        <f>'План НП'!F51</f>
        <v>4</v>
      </c>
      <c r="D52" s="314">
        <f>'План НП'!G51</f>
        <v>120</v>
      </c>
      <c r="E52" s="285"/>
      <c r="F52" s="286"/>
      <c r="G52" s="286"/>
      <c r="H52" s="286"/>
      <c r="I52" s="286"/>
      <c r="J52" s="286"/>
      <c r="K52" s="286"/>
      <c r="L52" s="287"/>
      <c r="M52" s="312" t="str">
        <f>'План НП'!C51</f>
        <v>10</v>
      </c>
      <c r="N52" s="312">
        <f>'План НП'!D51</f>
        <v>0</v>
      </c>
      <c r="O52" s="288">
        <f>'План НП'!U51</f>
        <v>153</v>
      </c>
      <c r="P52" s="276" t="str">
        <f>'Основні дані'!$B$1</f>
        <v>140133Моп.xls</v>
      </c>
    </row>
    <row r="53" spans="1:16" s="158" customFormat="1" ht="15.75">
      <c r="A53" s="284" t="str">
        <f>'План НП'!A52</f>
        <v>ВБ2.7</v>
      </c>
      <c r="B53" s="309">
        <f>'План НП'!B52</f>
        <v>0</v>
      </c>
      <c r="C53" s="314">
        <f>'План НП'!F52</f>
        <v>0</v>
      </c>
      <c r="D53" s="314">
        <f>'План НП'!G52</f>
        <v>0</v>
      </c>
      <c r="E53" s="285"/>
      <c r="F53" s="286"/>
      <c r="G53" s="286"/>
      <c r="H53" s="286"/>
      <c r="I53" s="286"/>
      <c r="J53" s="286"/>
      <c r="K53" s="286"/>
      <c r="L53" s="287"/>
      <c r="M53" s="312">
        <f>'План НП'!C52</f>
        <v>0</v>
      </c>
      <c r="N53" s="312">
        <f>'План НП'!D52</f>
        <v>0</v>
      </c>
      <c r="O53" s="288">
        <f>'План НП'!U52</f>
        <v>0</v>
      </c>
      <c r="P53" s="276" t="str">
        <f>'Основні дані'!$B$1</f>
        <v>140133Моп.xls</v>
      </c>
    </row>
    <row r="54" spans="1:16" s="158" customFormat="1" ht="15.75">
      <c r="A54" s="284" t="str">
        <f>'План НП'!A53</f>
        <v>ВБ2.8</v>
      </c>
      <c r="B54" s="309">
        <f>'План НП'!B53</f>
        <v>0</v>
      </c>
      <c r="C54" s="314">
        <f>'План НП'!F53</f>
        <v>0</v>
      </c>
      <c r="D54" s="314">
        <f>'План НП'!G53</f>
        <v>0</v>
      </c>
      <c r="E54" s="285"/>
      <c r="F54" s="286"/>
      <c r="G54" s="286"/>
      <c r="H54" s="286"/>
      <c r="I54" s="286"/>
      <c r="J54" s="286"/>
      <c r="K54" s="286"/>
      <c r="L54" s="287"/>
      <c r="M54" s="312">
        <f>'План НП'!C53</f>
        <v>0</v>
      </c>
      <c r="N54" s="312">
        <f>'План НП'!D53</f>
        <v>0</v>
      </c>
      <c r="O54" s="288">
        <f>'План НП'!U53</f>
        <v>0</v>
      </c>
      <c r="P54" s="276" t="str">
        <f>'Основні дані'!$B$1</f>
        <v>140133Моп.xls</v>
      </c>
    </row>
    <row r="55" spans="1:16" s="158" customFormat="1" ht="15.75">
      <c r="A55" s="284" t="str">
        <f>'План НП'!A54</f>
        <v>ВБ2.9</v>
      </c>
      <c r="B55" s="309">
        <f>'План НП'!B54</f>
        <v>0</v>
      </c>
      <c r="C55" s="314">
        <f>'План НП'!F54</f>
        <v>0</v>
      </c>
      <c r="D55" s="314">
        <f>'План НП'!G54</f>
        <v>0</v>
      </c>
      <c r="E55" s="285"/>
      <c r="F55" s="286"/>
      <c r="G55" s="286"/>
      <c r="H55" s="286"/>
      <c r="I55" s="286"/>
      <c r="J55" s="286"/>
      <c r="K55" s="286"/>
      <c r="L55" s="287"/>
      <c r="M55" s="312">
        <f>'План НП'!C54</f>
        <v>0</v>
      </c>
      <c r="N55" s="312">
        <f>'План НП'!D54</f>
        <v>0</v>
      </c>
      <c r="O55" s="288">
        <f>'План НП'!U54</f>
        <v>0</v>
      </c>
      <c r="P55" s="276" t="str">
        <f>'Основні дані'!$B$1</f>
        <v>140133Моп.xls</v>
      </c>
    </row>
    <row r="56" spans="1:16" s="158" customFormat="1" ht="15.75">
      <c r="A56" s="284" t="str">
        <f>'План НП'!A55</f>
        <v>ВБ2.10</v>
      </c>
      <c r="B56" s="309">
        <f>'План НП'!B55</f>
        <v>0</v>
      </c>
      <c r="C56" s="314">
        <f>'План НП'!F55</f>
        <v>0</v>
      </c>
      <c r="D56" s="314">
        <f>'План НП'!G55</f>
        <v>0</v>
      </c>
      <c r="E56" s="285"/>
      <c r="F56" s="286"/>
      <c r="G56" s="286"/>
      <c r="H56" s="286"/>
      <c r="I56" s="286"/>
      <c r="J56" s="286"/>
      <c r="K56" s="286"/>
      <c r="L56" s="287"/>
      <c r="M56" s="312">
        <f>'План НП'!C55</f>
        <v>0</v>
      </c>
      <c r="N56" s="312">
        <f>'План НП'!D55</f>
        <v>0</v>
      </c>
      <c r="O56" s="288">
        <f>'План НП'!U55</f>
        <v>0</v>
      </c>
      <c r="P56" s="276" t="str">
        <f>'Основні дані'!$B$1</f>
        <v>140133Моп.xls</v>
      </c>
    </row>
    <row r="57" spans="1:16" s="157" customFormat="1" ht="18.75">
      <c r="A57" s="526"/>
      <c r="B57" s="524" t="str">
        <f>'План НП'!B56</f>
        <v>Практика</v>
      </c>
      <c r="C57" s="522">
        <f>'План НП'!F56</f>
        <v>15</v>
      </c>
      <c r="D57" s="522">
        <f>'План НП'!G56</f>
        <v>450</v>
      </c>
      <c r="E57" s="522"/>
      <c r="F57" s="522"/>
      <c r="G57" s="522"/>
      <c r="H57" s="522"/>
      <c r="I57" s="522"/>
      <c r="J57" s="522"/>
      <c r="K57" s="522"/>
      <c r="L57" s="522"/>
      <c r="M57" s="522">
        <f>'План НП'!C56</f>
        <v>0</v>
      </c>
      <c r="N57" s="522">
        <f>'План НП'!D56</f>
        <v>11</v>
      </c>
      <c r="O57" s="288">
        <f>'План НП'!U56</f>
        <v>0</v>
      </c>
      <c r="P57" s="276" t="str">
        <f>'Основні дані'!$B$1</f>
        <v>140133Моп.xls</v>
      </c>
    </row>
    <row r="58" spans="1:16" ht="16.5" thickBot="1">
      <c r="A58" s="527"/>
      <c r="B58" s="529" t="str">
        <f>'План НП'!B57</f>
        <v>Атестація</v>
      </c>
      <c r="C58" s="530">
        <f>'План НП'!F57</f>
        <v>15</v>
      </c>
      <c r="D58" s="530">
        <f>'План НП'!G57</f>
        <v>450</v>
      </c>
      <c r="E58" s="530"/>
      <c r="F58" s="530"/>
      <c r="G58" s="530"/>
      <c r="H58" s="530"/>
      <c r="I58" s="530"/>
      <c r="J58" s="530"/>
      <c r="K58" s="530"/>
      <c r="L58" s="530"/>
      <c r="M58" s="530">
        <f>'План НП'!C57</f>
        <v>0</v>
      </c>
      <c r="N58" s="530">
        <f>'План НП'!D57</f>
        <v>11</v>
      </c>
      <c r="O58" s="531">
        <f>'План НП'!U57</f>
        <v>0</v>
      </c>
      <c r="P58" s="276" t="str">
        <f>'Основні дані'!$B$1</f>
        <v>140133Моп.xls</v>
      </c>
    </row>
    <row r="59" spans="1:16" s="158" customFormat="1" ht="15.75" hidden="1">
      <c r="A59" s="494" t="str">
        <f>'План НП'!A58</f>
        <v>3.1.3</v>
      </c>
      <c r="B59" s="496" t="str">
        <f>'План НП'!B58</f>
        <v>Блок дисциплін 03 "Назва блоку"</v>
      </c>
      <c r="C59" s="497" t="str">
        <f>'План НП'!F58</f>
        <v>ОШИБКА</v>
      </c>
      <c r="D59" s="497" t="str">
        <f>'План НП'!G58</f>
        <v>ОШИБКА</v>
      </c>
      <c r="E59" s="498"/>
      <c r="F59" s="499"/>
      <c r="G59" s="499"/>
      <c r="H59" s="499"/>
      <c r="I59" s="499"/>
      <c r="J59" s="499"/>
      <c r="K59" s="499"/>
      <c r="L59" s="500"/>
      <c r="M59" s="501">
        <f>'План НП'!C58</f>
        <v>0</v>
      </c>
      <c r="N59" s="501">
        <f>'План НП'!D58</f>
        <v>0</v>
      </c>
      <c r="O59" s="495">
        <f>'План НП'!U58</f>
        <v>0</v>
      </c>
      <c r="P59" s="276" t="str">
        <f>'Основні дані'!$B$1</f>
        <v>140133Моп.xls</v>
      </c>
    </row>
    <row r="60" spans="1:16" s="158" customFormat="1" ht="15.75" hidden="1">
      <c r="A60" s="284" t="str">
        <f>'План НП'!A59</f>
        <v>ВБ3.1</v>
      </c>
      <c r="B60" s="309">
        <f>'План НП'!B59</f>
        <v>0</v>
      </c>
      <c r="C60" s="314">
        <f>'План НП'!F59</f>
        <v>0</v>
      </c>
      <c r="D60" s="314">
        <f>'План НП'!G59</f>
        <v>0</v>
      </c>
      <c r="E60" s="285"/>
      <c r="F60" s="286"/>
      <c r="G60" s="286"/>
      <c r="H60" s="286"/>
      <c r="I60" s="286"/>
      <c r="J60" s="286"/>
      <c r="K60" s="286"/>
      <c r="L60" s="287"/>
      <c r="M60" s="312">
        <f>'План НП'!C59</f>
        <v>0</v>
      </c>
      <c r="N60" s="312">
        <f>'План НП'!D59</f>
        <v>0</v>
      </c>
      <c r="O60" s="288">
        <f>'План НП'!U59</f>
        <v>0</v>
      </c>
      <c r="P60" s="276" t="str">
        <f>'Основні дані'!$B$1</f>
        <v>140133Моп.xls</v>
      </c>
    </row>
    <row r="61" spans="1:16" s="158" customFormat="1" ht="15.75" hidden="1">
      <c r="A61" s="284" t="str">
        <f>'План НП'!A60</f>
        <v>ВБ3.2</v>
      </c>
      <c r="B61" s="309">
        <f>'План НП'!B60</f>
        <v>0</v>
      </c>
      <c r="C61" s="314">
        <f>'План НП'!F60</f>
        <v>0</v>
      </c>
      <c r="D61" s="314">
        <f>'План НП'!G60</f>
        <v>0</v>
      </c>
      <c r="E61" s="285"/>
      <c r="F61" s="286"/>
      <c r="G61" s="286"/>
      <c r="H61" s="286"/>
      <c r="I61" s="286"/>
      <c r="J61" s="286"/>
      <c r="K61" s="286"/>
      <c r="L61" s="287"/>
      <c r="M61" s="312">
        <f>'План НП'!C60</f>
        <v>0</v>
      </c>
      <c r="N61" s="312">
        <f>'План НП'!D60</f>
        <v>0</v>
      </c>
      <c r="O61" s="288">
        <f>'План НП'!U60</f>
        <v>0</v>
      </c>
      <c r="P61" s="276" t="str">
        <f>'Основні дані'!$B$1</f>
        <v>140133Моп.xls</v>
      </c>
    </row>
    <row r="62" spans="1:16" s="158" customFormat="1" ht="15.75" hidden="1">
      <c r="A62" s="284" t="str">
        <f>'План НП'!A61</f>
        <v>ВБ3.3</v>
      </c>
      <c r="B62" s="309">
        <f>'План НП'!B61</f>
        <v>0</v>
      </c>
      <c r="C62" s="314">
        <f>'План НП'!F61</f>
        <v>0</v>
      </c>
      <c r="D62" s="314">
        <f>'План НП'!G61</f>
        <v>0</v>
      </c>
      <c r="E62" s="285"/>
      <c r="F62" s="286"/>
      <c r="G62" s="286"/>
      <c r="H62" s="286"/>
      <c r="I62" s="286"/>
      <c r="J62" s="286"/>
      <c r="K62" s="286"/>
      <c r="L62" s="287"/>
      <c r="M62" s="312">
        <f>'План НП'!C61</f>
        <v>0</v>
      </c>
      <c r="N62" s="312">
        <f>'План НП'!D61</f>
        <v>0</v>
      </c>
      <c r="O62" s="288">
        <f>'План НП'!U61</f>
        <v>0</v>
      </c>
      <c r="P62" s="276" t="str">
        <f>'Основні дані'!$B$1</f>
        <v>140133Моп.xls</v>
      </c>
    </row>
    <row r="63" spans="1:16" s="158" customFormat="1" ht="15.75" hidden="1">
      <c r="A63" s="284" t="str">
        <f>'План НП'!A62</f>
        <v>ВБ3.4</v>
      </c>
      <c r="B63" s="309">
        <f>'План НП'!B62</f>
        <v>0</v>
      </c>
      <c r="C63" s="314">
        <f>'План НП'!F62</f>
        <v>0</v>
      </c>
      <c r="D63" s="314">
        <f>'План НП'!G62</f>
        <v>0</v>
      </c>
      <c r="E63" s="285"/>
      <c r="F63" s="286"/>
      <c r="G63" s="286"/>
      <c r="H63" s="286"/>
      <c r="I63" s="286"/>
      <c r="J63" s="286"/>
      <c r="K63" s="286"/>
      <c r="L63" s="287"/>
      <c r="M63" s="312">
        <f>'План НП'!C62</f>
        <v>0</v>
      </c>
      <c r="N63" s="312">
        <f>'План НП'!D62</f>
        <v>0</v>
      </c>
      <c r="O63" s="288">
        <f>'План НП'!U62</f>
        <v>0</v>
      </c>
      <c r="P63" s="276" t="str">
        <f>'Основні дані'!$B$1</f>
        <v>140133Моп.xls</v>
      </c>
    </row>
    <row r="64" spans="1:16" s="158" customFormat="1" ht="15.75" hidden="1">
      <c r="A64" s="284" t="str">
        <f>'План НП'!A63</f>
        <v>ВБ3.5</v>
      </c>
      <c r="B64" s="309">
        <f>'План НП'!B63</f>
        <v>0</v>
      </c>
      <c r="C64" s="314">
        <f>'План НП'!F63</f>
        <v>0</v>
      </c>
      <c r="D64" s="314">
        <f>'План НП'!G63</f>
        <v>0</v>
      </c>
      <c r="E64" s="285"/>
      <c r="F64" s="286"/>
      <c r="G64" s="286"/>
      <c r="H64" s="286"/>
      <c r="I64" s="286"/>
      <c r="J64" s="286"/>
      <c r="K64" s="286"/>
      <c r="L64" s="287"/>
      <c r="M64" s="312">
        <f>'План НП'!C63</f>
        <v>0</v>
      </c>
      <c r="N64" s="312">
        <f>'План НП'!D63</f>
        <v>0</v>
      </c>
      <c r="O64" s="288">
        <f>'План НП'!U63</f>
        <v>0</v>
      </c>
      <c r="P64" s="276" t="str">
        <f>'Основні дані'!$B$1</f>
        <v>140133Моп.xls</v>
      </c>
    </row>
    <row r="65" spans="1:16" s="158" customFormat="1" ht="15.75" hidden="1">
      <c r="A65" s="284" t="str">
        <f>'План НП'!A64</f>
        <v>ВБ3.6</v>
      </c>
      <c r="B65" s="309">
        <f>'План НП'!B64</f>
        <v>0</v>
      </c>
      <c r="C65" s="314">
        <f>'План НП'!F64</f>
        <v>0</v>
      </c>
      <c r="D65" s="314">
        <f>'План НП'!G64</f>
        <v>0</v>
      </c>
      <c r="E65" s="285"/>
      <c r="F65" s="286"/>
      <c r="G65" s="286"/>
      <c r="H65" s="286"/>
      <c r="I65" s="286"/>
      <c r="J65" s="286"/>
      <c r="K65" s="286"/>
      <c r="L65" s="287"/>
      <c r="M65" s="312">
        <f>'План НП'!C64</f>
        <v>0</v>
      </c>
      <c r="N65" s="312">
        <f>'План НП'!D64</f>
        <v>0</v>
      </c>
      <c r="O65" s="288">
        <f>'План НП'!U64</f>
        <v>0</v>
      </c>
      <c r="P65" s="276" t="str">
        <f>'Основні дані'!$B$1</f>
        <v>140133Моп.xls</v>
      </c>
    </row>
    <row r="66" spans="1:16" s="158" customFormat="1" ht="15.75" hidden="1">
      <c r="A66" s="284" t="str">
        <f>'План НП'!A65</f>
        <v>ВБ3.7</v>
      </c>
      <c r="B66" s="309">
        <f>'План НП'!B65</f>
        <v>0</v>
      </c>
      <c r="C66" s="314">
        <f>'План НП'!F65</f>
        <v>0</v>
      </c>
      <c r="D66" s="314">
        <f>'План НП'!G65</f>
        <v>0</v>
      </c>
      <c r="E66" s="285"/>
      <c r="F66" s="286"/>
      <c r="G66" s="286"/>
      <c r="H66" s="286"/>
      <c r="I66" s="286"/>
      <c r="J66" s="286"/>
      <c r="K66" s="286"/>
      <c r="L66" s="287"/>
      <c r="M66" s="312">
        <f>'План НП'!C65</f>
        <v>0</v>
      </c>
      <c r="N66" s="312">
        <f>'План НП'!D65</f>
        <v>0</v>
      </c>
      <c r="O66" s="288">
        <f>'План НП'!U65</f>
        <v>0</v>
      </c>
      <c r="P66" s="276" t="str">
        <f>'Основні дані'!$B$1</f>
        <v>140133Моп.xls</v>
      </c>
    </row>
    <row r="67" spans="1:16" s="158" customFormat="1" ht="15.75" hidden="1">
      <c r="A67" s="284" t="str">
        <f>'План НП'!A66</f>
        <v>ВБ3.8</v>
      </c>
      <c r="B67" s="309">
        <f>'План НП'!B66</f>
        <v>0</v>
      </c>
      <c r="C67" s="314">
        <f>'План НП'!F66</f>
        <v>0</v>
      </c>
      <c r="D67" s="314">
        <f>'План НП'!G66</f>
        <v>0</v>
      </c>
      <c r="E67" s="285"/>
      <c r="F67" s="286"/>
      <c r="G67" s="286"/>
      <c r="H67" s="286"/>
      <c r="I67" s="286"/>
      <c r="J67" s="286"/>
      <c r="K67" s="286"/>
      <c r="L67" s="287"/>
      <c r="M67" s="312">
        <f>'План НП'!C66</f>
        <v>0</v>
      </c>
      <c r="N67" s="312">
        <f>'План НП'!D66</f>
        <v>0</v>
      </c>
      <c r="O67" s="288">
        <f>'План НП'!U66</f>
        <v>0</v>
      </c>
      <c r="P67" s="276" t="str">
        <f>'Основні дані'!$B$1</f>
        <v>140133Моп.xls</v>
      </c>
    </row>
    <row r="68" spans="1:16" s="158" customFormat="1" ht="15.75" hidden="1">
      <c r="A68" s="284" t="str">
        <f>'План НП'!A67</f>
        <v>ВБ3.9</v>
      </c>
      <c r="B68" s="309">
        <f>'План НП'!B67</f>
        <v>0</v>
      </c>
      <c r="C68" s="314">
        <f>'План НП'!F67</f>
        <v>0</v>
      </c>
      <c r="D68" s="314">
        <f>'План НП'!G67</f>
        <v>0</v>
      </c>
      <c r="E68" s="285"/>
      <c r="F68" s="286"/>
      <c r="G68" s="286"/>
      <c r="H68" s="286"/>
      <c r="I68" s="286"/>
      <c r="J68" s="286"/>
      <c r="K68" s="286"/>
      <c r="L68" s="287"/>
      <c r="M68" s="312">
        <f>'План НП'!C67</f>
        <v>0</v>
      </c>
      <c r="N68" s="312">
        <f>'План НП'!D67</f>
        <v>0</v>
      </c>
      <c r="O68" s="288">
        <f>'План НП'!U67</f>
        <v>0</v>
      </c>
      <c r="P68" s="276" t="str">
        <f>'Основні дані'!$B$1</f>
        <v>140133Моп.xls</v>
      </c>
    </row>
    <row r="69" spans="1:16" s="158" customFormat="1" ht="15.75" hidden="1">
      <c r="A69" s="284" t="str">
        <f>'План НП'!A68</f>
        <v>ВБ3.10</v>
      </c>
      <c r="B69" s="309">
        <f>'План НП'!B68</f>
        <v>0</v>
      </c>
      <c r="C69" s="314">
        <f>'План НП'!F68</f>
        <v>0</v>
      </c>
      <c r="D69" s="314">
        <f>'План НП'!G68</f>
        <v>0</v>
      </c>
      <c r="E69" s="285"/>
      <c r="F69" s="286"/>
      <c r="G69" s="286"/>
      <c r="H69" s="286"/>
      <c r="I69" s="286"/>
      <c r="J69" s="286"/>
      <c r="K69" s="286"/>
      <c r="L69" s="287"/>
      <c r="M69" s="312">
        <f>'План НП'!C68</f>
        <v>0</v>
      </c>
      <c r="N69" s="312">
        <f>'План НП'!D68</f>
        <v>0</v>
      </c>
      <c r="O69" s="288">
        <f>'План НП'!U68</f>
        <v>0</v>
      </c>
      <c r="P69" s="276" t="str">
        <f>'Основні дані'!$B$1</f>
        <v>140133Моп.xls</v>
      </c>
    </row>
    <row r="70" spans="1:16" s="157" customFormat="1" ht="18.75" hidden="1">
      <c r="A70" s="526"/>
      <c r="B70" s="524" t="str">
        <f>'План НП'!B69</f>
        <v>Практика</v>
      </c>
      <c r="C70" s="522">
        <f>'План НП'!F69</f>
        <v>15</v>
      </c>
      <c r="D70" s="522">
        <f>'План НП'!G69</f>
        <v>450</v>
      </c>
      <c r="E70" s="522"/>
      <c r="F70" s="522"/>
      <c r="G70" s="522"/>
      <c r="H70" s="522"/>
      <c r="I70" s="522"/>
      <c r="J70" s="522"/>
      <c r="K70" s="522"/>
      <c r="L70" s="522"/>
      <c r="M70" s="522">
        <f>'План НП'!C69</f>
        <v>0</v>
      </c>
      <c r="N70" s="522">
        <f>'План НП'!D69</f>
        <v>11</v>
      </c>
      <c r="O70" s="288">
        <f>'План НП'!U69</f>
        <v>0</v>
      </c>
      <c r="P70" s="276" t="str">
        <f>'Основні дані'!$B$1</f>
        <v>140133Моп.xls</v>
      </c>
    </row>
    <row r="71" spans="1:16" ht="15.75" hidden="1">
      <c r="A71" s="527"/>
      <c r="B71" s="529" t="str">
        <f>'План НП'!B70</f>
        <v>Атестація</v>
      </c>
      <c r="C71" s="530">
        <f>'План НП'!F70</f>
        <v>15</v>
      </c>
      <c r="D71" s="530">
        <f>'План НП'!G70</f>
        <v>450</v>
      </c>
      <c r="E71" s="530"/>
      <c r="F71" s="530"/>
      <c r="G71" s="530"/>
      <c r="H71" s="530"/>
      <c r="I71" s="530"/>
      <c r="J71" s="530"/>
      <c r="K71" s="530"/>
      <c r="L71" s="530"/>
      <c r="M71" s="530">
        <f>'План НП'!C70</f>
        <v>0</v>
      </c>
      <c r="N71" s="530">
        <f>'План НП'!D70</f>
        <v>11</v>
      </c>
      <c r="O71" s="531">
        <f>'План НП'!U70</f>
        <v>0</v>
      </c>
      <c r="P71" s="276" t="str">
        <f>'Основні дані'!$B$1</f>
        <v>140133Моп.xls</v>
      </c>
    </row>
    <row r="72" spans="1:16" s="158" customFormat="1" ht="15.75" hidden="1">
      <c r="A72" s="494" t="str">
        <f>'План НП'!A71</f>
        <v>3.1.4</v>
      </c>
      <c r="B72" s="496" t="str">
        <f>'План НП'!B71</f>
        <v>Блок дисциплін 04 "Назва блоку"</v>
      </c>
      <c r="C72" s="497" t="str">
        <f>'План НП'!F71</f>
        <v>ОШИБКА</v>
      </c>
      <c r="D72" s="497" t="str">
        <f>'План НП'!G71</f>
        <v>ОШИБКА</v>
      </c>
      <c r="E72" s="498"/>
      <c r="F72" s="499"/>
      <c r="G72" s="499"/>
      <c r="H72" s="499"/>
      <c r="I72" s="499"/>
      <c r="J72" s="499"/>
      <c r="K72" s="499"/>
      <c r="L72" s="500"/>
      <c r="M72" s="501">
        <f>'План НП'!C71</f>
        <v>0</v>
      </c>
      <c r="N72" s="501">
        <f>'План НП'!D71</f>
        <v>0</v>
      </c>
      <c r="O72" s="495">
        <f>'План НП'!U71</f>
        <v>0</v>
      </c>
      <c r="P72" s="276" t="str">
        <f>'Основні дані'!$B$1</f>
        <v>140133Моп.xls</v>
      </c>
    </row>
    <row r="73" spans="1:16" s="158" customFormat="1" ht="15.75" hidden="1">
      <c r="A73" s="284" t="str">
        <f>'План НП'!A72</f>
        <v>ВБ4.1</v>
      </c>
      <c r="B73" s="309">
        <f>'План НП'!B72</f>
        <v>0</v>
      </c>
      <c r="C73" s="314">
        <f>'План НП'!F72</f>
        <v>0</v>
      </c>
      <c r="D73" s="314">
        <f>'План НП'!G72</f>
        <v>0</v>
      </c>
      <c r="E73" s="285"/>
      <c r="F73" s="286"/>
      <c r="G73" s="286"/>
      <c r="H73" s="286"/>
      <c r="I73" s="286"/>
      <c r="J73" s="286"/>
      <c r="K73" s="286"/>
      <c r="L73" s="287"/>
      <c r="M73" s="312">
        <f>'План НП'!C72</f>
        <v>0</v>
      </c>
      <c r="N73" s="312">
        <f>'План НП'!D72</f>
        <v>0</v>
      </c>
      <c r="O73" s="288">
        <f>'План НП'!U72</f>
        <v>0</v>
      </c>
      <c r="P73" s="276" t="str">
        <f>'Основні дані'!$B$1</f>
        <v>140133Моп.xls</v>
      </c>
    </row>
    <row r="74" spans="1:16" s="158" customFormat="1" ht="15.75" hidden="1">
      <c r="A74" s="284" t="str">
        <f>'План НП'!A73</f>
        <v>ВБ4.2</v>
      </c>
      <c r="B74" s="309">
        <f>'План НП'!B73</f>
        <v>0</v>
      </c>
      <c r="C74" s="314">
        <f>'План НП'!F73</f>
        <v>0</v>
      </c>
      <c r="D74" s="314">
        <f>'План НП'!G73</f>
        <v>0</v>
      </c>
      <c r="E74" s="285"/>
      <c r="F74" s="286"/>
      <c r="G74" s="286"/>
      <c r="H74" s="286"/>
      <c r="I74" s="286"/>
      <c r="J74" s="286"/>
      <c r="K74" s="286"/>
      <c r="L74" s="287"/>
      <c r="M74" s="312">
        <f>'План НП'!C73</f>
        <v>0</v>
      </c>
      <c r="N74" s="312">
        <f>'План НП'!D73</f>
        <v>0</v>
      </c>
      <c r="O74" s="288">
        <f>'План НП'!U73</f>
        <v>0</v>
      </c>
      <c r="P74" s="276" t="str">
        <f>'Основні дані'!$B$1</f>
        <v>140133Моп.xls</v>
      </c>
    </row>
    <row r="75" spans="1:16" s="158" customFormat="1" ht="15.75" hidden="1">
      <c r="A75" s="284" t="str">
        <f>'План НП'!A74</f>
        <v>ВБ4.3</v>
      </c>
      <c r="B75" s="309">
        <f>'План НП'!B74</f>
        <v>0</v>
      </c>
      <c r="C75" s="314">
        <f>'План НП'!F74</f>
        <v>0</v>
      </c>
      <c r="D75" s="314">
        <f>'План НП'!G74</f>
        <v>0</v>
      </c>
      <c r="E75" s="285"/>
      <c r="F75" s="286"/>
      <c r="G75" s="286"/>
      <c r="H75" s="286"/>
      <c r="I75" s="286"/>
      <c r="J75" s="286"/>
      <c r="K75" s="286"/>
      <c r="L75" s="287"/>
      <c r="M75" s="312">
        <f>'План НП'!C74</f>
        <v>0</v>
      </c>
      <c r="N75" s="312">
        <f>'План НП'!D74</f>
        <v>0</v>
      </c>
      <c r="O75" s="288">
        <f>'План НП'!U74</f>
        <v>0</v>
      </c>
      <c r="P75" s="276" t="str">
        <f>'Основні дані'!$B$1</f>
        <v>140133Моп.xls</v>
      </c>
    </row>
    <row r="76" spans="1:16" s="158" customFormat="1" ht="15.75" hidden="1">
      <c r="A76" s="284" t="str">
        <f>'План НП'!A75</f>
        <v>ВБ4.4</v>
      </c>
      <c r="B76" s="309">
        <f>'План НП'!B75</f>
        <v>0</v>
      </c>
      <c r="C76" s="314">
        <f>'План НП'!F75</f>
        <v>0</v>
      </c>
      <c r="D76" s="314">
        <f>'План НП'!G75</f>
        <v>0</v>
      </c>
      <c r="E76" s="285"/>
      <c r="F76" s="286"/>
      <c r="G76" s="286"/>
      <c r="H76" s="286"/>
      <c r="I76" s="286"/>
      <c r="J76" s="286"/>
      <c r="K76" s="286"/>
      <c r="L76" s="287"/>
      <c r="M76" s="312">
        <f>'План НП'!C75</f>
        <v>0</v>
      </c>
      <c r="N76" s="312">
        <f>'План НП'!D75</f>
        <v>0</v>
      </c>
      <c r="O76" s="288">
        <f>'План НП'!U75</f>
        <v>0</v>
      </c>
      <c r="P76" s="276" t="str">
        <f>'Основні дані'!$B$1</f>
        <v>140133Моп.xls</v>
      </c>
    </row>
    <row r="77" spans="1:16" s="158" customFormat="1" ht="15.75" hidden="1">
      <c r="A77" s="284" t="str">
        <f>'План НП'!A76</f>
        <v>ВБ4.5</v>
      </c>
      <c r="B77" s="309">
        <f>'План НП'!B76</f>
        <v>0</v>
      </c>
      <c r="C77" s="314">
        <f>'План НП'!F76</f>
        <v>0</v>
      </c>
      <c r="D77" s="314">
        <f>'План НП'!G76</f>
        <v>0</v>
      </c>
      <c r="E77" s="285"/>
      <c r="F77" s="286"/>
      <c r="G77" s="286"/>
      <c r="H77" s="286"/>
      <c r="I77" s="286"/>
      <c r="J77" s="286"/>
      <c r="K77" s="286"/>
      <c r="L77" s="287"/>
      <c r="M77" s="312">
        <f>'План НП'!C76</f>
        <v>0</v>
      </c>
      <c r="N77" s="312">
        <f>'План НП'!D76</f>
        <v>0</v>
      </c>
      <c r="O77" s="288">
        <f>'План НП'!U76</f>
        <v>0</v>
      </c>
      <c r="P77" s="276" t="str">
        <f>'Основні дані'!$B$1</f>
        <v>140133Моп.xls</v>
      </c>
    </row>
    <row r="78" spans="1:16" s="158" customFormat="1" ht="15.75" hidden="1">
      <c r="A78" s="284" t="str">
        <f>'План НП'!A77</f>
        <v>ВБ4.6</v>
      </c>
      <c r="B78" s="309">
        <f>'План НП'!B77</f>
        <v>0</v>
      </c>
      <c r="C78" s="314">
        <f>'План НП'!F77</f>
        <v>0</v>
      </c>
      <c r="D78" s="314">
        <f>'План НП'!G77</f>
        <v>0</v>
      </c>
      <c r="E78" s="285"/>
      <c r="F78" s="286"/>
      <c r="G78" s="286"/>
      <c r="H78" s="286"/>
      <c r="I78" s="286"/>
      <c r="J78" s="286"/>
      <c r="K78" s="286"/>
      <c r="L78" s="287"/>
      <c r="M78" s="312">
        <f>'План НП'!C77</f>
        <v>0</v>
      </c>
      <c r="N78" s="312">
        <f>'План НП'!D77</f>
        <v>0</v>
      </c>
      <c r="O78" s="288">
        <f>'План НП'!U77</f>
        <v>0</v>
      </c>
      <c r="P78" s="276" t="str">
        <f>'Основні дані'!$B$1</f>
        <v>140133Моп.xls</v>
      </c>
    </row>
    <row r="79" spans="1:16" s="158" customFormat="1" ht="15.75" hidden="1">
      <c r="A79" s="284" t="str">
        <f>'План НП'!A78</f>
        <v>ВБ4.7</v>
      </c>
      <c r="B79" s="309">
        <f>'План НП'!B78</f>
        <v>0</v>
      </c>
      <c r="C79" s="314">
        <f>'План НП'!F78</f>
        <v>0</v>
      </c>
      <c r="D79" s="314">
        <f>'План НП'!G78</f>
        <v>0</v>
      </c>
      <c r="E79" s="285"/>
      <c r="F79" s="286"/>
      <c r="G79" s="286"/>
      <c r="H79" s="286"/>
      <c r="I79" s="286"/>
      <c r="J79" s="286"/>
      <c r="K79" s="286"/>
      <c r="L79" s="287"/>
      <c r="M79" s="312">
        <f>'План НП'!C78</f>
        <v>0</v>
      </c>
      <c r="N79" s="312">
        <f>'План НП'!D78</f>
        <v>0</v>
      </c>
      <c r="O79" s="288">
        <f>'План НП'!U78</f>
        <v>0</v>
      </c>
      <c r="P79" s="276" t="str">
        <f>'Основні дані'!$B$1</f>
        <v>140133Моп.xls</v>
      </c>
    </row>
    <row r="80" spans="1:16" s="158" customFormat="1" ht="15.75" hidden="1">
      <c r="A80" s="284" t="str">
        <f>'План НП'!A79</f>
        <v>ВБ4.8</v>
      </c>
      <c r="B80" s="309">
        <f>'План НП'!B79</f>
        <v>0</v>
      </c>
      <c r="C80" s="314">
        <f>'План НП'!F79</f>
        <v>0</v>
      </c>
      <c r="D80" s="314">
        <f>'План НП'!G79</f>
        <v>0</v>
      </c>
      <c r="E80" s="285"/>
      <c r="F80" s="286"/>
      <c r="G80" s="286"/>
      <c r="H80" s="286"/>
      <c r="I80" s="286"/>
      <c r="J80" s="286"/>
      <c r="K80" s="286"/>
      <c r="L80" s="287"/>
      <c r="M80" s="312">
        <f>'План НП'!C79</f>
        <v>0</v>
      </c>
      <c r="N80" s="312">
        <f>'План НП'!D79</f>
        <v>0</v>
      </c>
      <c r="O80" s="288">
        <f>'План НП'!U79</f>
        <v>0</v>
      </c>
      <c r="P80" s="276" t="str">
        <f>'Основні дані'!$B$1</f>
        <v>140133Моп.xls</v>
      </c>
    </row>
    <row r="81" spans="1:16" s="158" customFormat="1" ht="15.75" hidden="1">
      <c r="A81" s="284" t="str">
        <f>'План НП'!A80</f>
        <v>ВБ4.9</v>
      </c>
      <c r="B81" s="309">
        <f>'План НП'!B80</f>
        <v>0</v>
      </c>
      <c r="C81" s="314">
        <f>'План НП'!F80</f>
        <v>0</v>
      </c>
      <c r="D81" s="314">
        <f>'План НП'!G80</f>
        <v>0</v>
      </c>
      <c r="E81" s="285"/>
      <c r="F81" s="286"/>
      <c r="G81" s="286"/>
      <c r="H81" s="286"/>
      <c r="I81" s="286"/>
      <c r="J81" s="286"/>
      <c r="K81" s="286"/>
      <c r="L81" s="287"/>
      <c r="M81" s="312">
        <f>'План НП'!C80</f>
        <v>0</v>
      </c>
      <c r="N81" s="312">
        <f>'План НП'!D80</f>
        <v>0</v>
      </c>
      <c r="O81" s="288">
        <f>'План НП'!U80</f>
        <v>0</v>
      </c>
      <c r="P81" s="276" t="str">
        <f>'Основні дані'!$B$1</f>
        <v>140133Моп.xls</v>
      </c>
    </row>
    <row r="82" spans="1:16" s="158" customFormat="1" ht="15.75" hidden="1">
      <c r="A82" s="284" t="str">
        <f>'План НП'!A81</f>
        <v>ВБ4.10</v>
      </c>
      <c r="B82" s="309">
        <f>'План НП'!B81</f>
        <v>0</v>
      </c>
      <c r="C82" s="314">
        <f>'План НП'!F81</f>
        <v>0</v>
      </c>
      <c r="D82" s="314">
        <f>'План НП'!G81</f>
        <v>0</v>
      </c>
      <c r="E82" s="285"/>
      <c r="F82" s="286"/>
      <c r="G82" s="286"/>
      <c r="H82" s="286"/>
      <c r="I82" s="286"/>
      <c r="J82" s="286"/>
      <c r="K82" s="286"/>
      <c r="L82" s="287"/>
      <c r="M82" s="312">
        <f>'План НП'!C81</f>
        <v>0</v>
      </c>
      <c r="N82" s="312">
        <f>'План НП'!D81</f>
        <v>0</v>
      </c>
      <c r="O82" s="288">
        <f>'План НП'!U81</f>
        <v>0</v>
      </c>
      <c r="P82" s="276" t="str">
        <f>'Основні дані'!$B$1</f>
        <v>140133Моп.xls</v>
      </c>
    </row>
    <row r="83" spans="1:16" s="157" customFormat="1" ht="18.75" hidden="1">
      <c r="A83" s="526"/>
      <c r="B83" s="524" t="str">
        <f>'План НП'!B82</f>
        <v>Практика</v>
      </c>
      <c r="C83" s="522">
        <f>'План НП'!F82</f>
        <v>15</v>
      </c>
      <c r="D83" s="522">
        <f>'План НП'!G82</f>
        <v>450</v>
      </c>
      <c r="E83" s="522"/>
      <c r="F83" s="522"/>
      <c r="G83" s="522"/>
      <c r="H83" s="522"/>
      <c r="I83" s="522"/>
      <c r="J83" s="522"/>
      <c r="K83" s="522"/>
      <c r="L83" s="522"/>
      <c r="M83" s="522">
        <f>'План НП'!C82</f>
        <v>0</v>
      </c>
      <c r="N83" s="522">
        <f>'План НП'!D82</f>
        <v>11</v>
      </c>
      <c r="O83" s="288">
        <f>'План НП'!U82</f>
        <v>0</v>
      </c>
      <c r="P83" s="276" t="str">
        <f>'Основні дані'!$B$1</f>
        <v>140133Моп.xls</v>
      </c>
    </row>
    <row r="84" spans="1:16" ht="15.75" hidden="1">
      <c r="A84" s="527"/>
      <c r="B84" s="529" t="str">
        <f>'План НП'!B83</f>
        <v>Атестація</v>
      </c>
      <c r="C84" s="530">
        <f>'План НП'!F83</f>
        <v>15</v>
      </c>
      <c r="D84" s="530">
        <f>'План НП'!G83</f>
        <v>450</v>
      </c>
      <c r="E84" s="530"/>
      <c r="F84" s="530"/>
      <c r="G84" s="530"/>
      <c r="H84" s="530"/>
      <c r="I84" s="530"/>
      <c r="J84" s="530"/>
      <c r="K84" s="530"/>
      <c r="L84" s="530"/>
      <c r="M84" s="530">
        <f>'План НП'!C83</f>
        <v>0</v>
      </c>
      <c r="N84" s="530">
        <f>'План НП'!D83</f>
        <v>11</v>
      </c>
      <c r="O84" s="531">
        <f>'План НП'!U83</f>
        <v>0</v>
      </c>
      <c r="P84" s="276" t="str">
        <f>'Основні дані'!$B$1</f>
        <v>140133Моп.xls</v>
      </c>
    </row>
    <row r="85" spans="1:16" s="158" customFormat="1" ht="15.75" hidden="1">
      <c r="A85" s="494" t="str">
        <f>'План НП'!A84</f>
        <v>3.1.5</v>
      </c>
      <c r="B85" s="496" t="str">
        <f>'План НП'!B84</f>
        <v>Блок дисциплін 05 "Назва блоку"</v>
      </c>
      <c r="C85" s="497" t="str">
        <f>'План НП'!F84</f>
        <v>ОШИБКА</v>
      </c>
      <c r="D85" s="497" t="str">
        <f>'План НП'!G84</f>
        <v>ОШИБКА</v>
      </c>
      <c r="E85" s="498"/>
      <c r="F85" s="499"/>
      <c r="G85" s="499"/>
      <c r="H85" s="499"/>
      <c r="I85" s="499"/>
      <c r="J85" s="499"/>
      <c r="K85" s="499"/>
      <c r="L85" s="500"/>
      <c r="M85" s="501">
        <f>'План НП'!C84</f>
        <v>0</v>
      </c>
      <c r="N85" s="501">
        <f>'План НП'!D84</f>
        <v>0</v>
      </c>
      <c r="O85" s="495">
        <f>'План НП'!U84</f>
        <v>0</v>
      </c>
      <c r="P85" s="276" t="str">
        <f>'Основні дані'!$B$1</f>
        <v>140133Моп.xls</v>
      </c>
    </row>
    <row r="86" spans="1:16" s="158" customFormat="1" ht="15.75" hidden="1">
      <c r="A86" s="284" t="str">
        <f>'План НП'!A85</f>
        <v>ВБ5.1</v>
      </c>
      <c r="B86" s="309">
        <f>'План НП'!B85</f>
        <v>0</v>
      </c>
      <c r="C86" s="314">
        <f>'План НП'!F85</f>
        <v>0</v>
      </c>
      <c r="D86" s="314">
        <f>'План НП'!G85</f>
        <v>0</v>
      </c>
      <c r="E86" s="285"/>
      <c r="F86" s="286"/>
      <c r="G86" s="286"/>
      <c r="H86" s="286"/>
      <c r="I86" s="286"/>
      <c r="J86" s="286"/>
      <c r="K86" s="286"/>
      <c r="L86" s="287"/>
      <c r="M86" s="312">
        <f>'План НП'!C85</f>
        <v>0</v>
      </c>
      <c r="N86" s="312">
        <f>'План НП'!D85</f>
        <v>0</v>
      </c>
      <c r="O86" s="288">
        <f>'План НП'!U85</f>
        <v>0</v>
      </c>
      <c r="P86" s="276" t="str">
        <f>'Основні дані'!$B$1</f>
        <v>140133Моп.xls</v>
      </c>
    </row>
    <row r="87" spans="1:16" s="158" customFormat="1" ht="15.75" hidden="1">
      <c r="A87" s="284" t="str">
        <f>'План НП'!A86</f>
        <v>ВБ5.2</v>
      </c>
      <c r="B87" s="309">
        <f>'План НП'!B86</f>
        <v>0</v>
      </c>
      <c r="C87" s="314">
        <f>'План НП'!F86</f>
        <v>0</v>
      </c>
      <c r="D87" s="314">
        <f>'План НП'!G86</f>
        <v>0</v>
      </c>
      <c r="E87" s="285"/>
      <c r="F87" s="286"/>
      <c r="G87" s="286"/>
      <c r="H87" s="286"/>
      <c r="I87" s="286"/>
      <c r="J87" s="286"/>
      <c r="K87" s="286"/>
      <c r="L87" s="287"/>
      <c r="M87" s="312">
        <f>'План НП'!C86</f>
        <v>0</v>
      </c>
      <c r="N87" s="312">
        <f>'План НП'!D86</f>
        <v>0</v>
      </c>
      <c r="O87" s="288">
        <f>'План НП'!U86</f>
        <v>0</v>
      </c>
      <c r="P87" s="276" t="str">
        <f>'Основні дані'!$B$1</f>
        <v>140133Моп.xls</v>
      </c>
    </row>
    <row r="88" spans="1:16" s="158" customFormat="1" ht="15.75" hidden="1">
      <c r="A88" s="284" t="str">
        <f>'План НП'!A87</f>
        <v>ВБ5.3</v>
      </c>
      <c r="B88" s="309">
        <f>'План НП'!B87</f>
        <v>0</v>
      </c>
      <c r="C88" s="314">
        <f>'План НП'!F87</f>
        <v>0</v>
      </c>
      <c r="D88" s="314">
        <f>'План НП'!G87</f>
        <v>0</v>
      </c>
      <c r="E88" s="285"/>
      <c r="F88" s="286"/>
      <c r="G88" s="286"/>
      <c r="H88" s="286"/>
      <c r="I88" s="286"/>
      <c r="J88" s="286"/>
      <c r="K88" s="286"/>
      <c r="L88" s="287"/>
      <c r="M88" s="312">
        <f>'План НП'!C87</f>
        <v>0</v>
      </c>
      <c r="N88" s="312">
        <f>'План НП'!D87</f>
        <v>0</v>
      </c>
      <c r="O88" s="288">
        <f>'План НП'!U87</f>
        <v>0</v>
      </c>
      <c r="P88" s="276" t="str">
        <f>'Основні дані'!$B$1</f>
        <v>140133Моп.xls</v>
      </c>
    </row>
    <row r="89" spans="1:16" s="158" customFormat="1" ht="15.75" hidden="1">
      <c r="A89" s="284" t="str">
        <f>'План НП'!A88</f>
        <v>ВБ5.4</v>
      </c>
      <c r="B89" s="309">
        <f>'План НП'!B88</f>
        <v>0</v>
      </c>
      <c r="C89" s="314">
        <f>'План НП'!F88</f>
        <v>0</v>
      </c>
      <c r="D89" s="314">
        <f>'План НП'!G88</f>
        <v>0</v>
      </c>
      <c r="E89" s="285"/>
      <c r="F89" s="286"/>
      <c r="G89" s="286"/>
      <c r="H89" s="286"/>
      <c r="I89" s="286"/>
      <c r="J89" s="286"/>
      <c r="K89" s="286"/>
      <c r="L89" s="287"/>
      <c r="M89" s="312">
        <f>'План НП'!C88</f>
        <v>0</v>
      </c>
      <c r="N89" s="312">
        <f>'План НП'!D88</f>
        <v>0</v>
      </c>
      <c r="O89" s="288">
        <f>'План НП'!U88</f>
        <v>0</v>
      </c>
      <c r="P89" s="276" t="str">
        <f>'Основні дані'!$B$1</f>
        <v>140133Моп.xls</v>
      </c>
    </row>
    <row r="90" spans="1:16" s="158" customFormat="1" ht="15.75" hidden="1">
      <c r="A90" s="284" t="str">
        <f>'План НП'!A89</f>
        <v>ВБ5.5</v>
      </c>
      <c r="B90" s="309">
        <f>'План НП'!B89</f>
        <v>0</v>
      </c>
      <c r="C90" s="314">
        <f>'План НП'!F89</f>
        <v>0</v>
      </c>
      <c r="D90" s="314">
        <f>'План НП'!G89</f>
        <v>0</v>
      </c>
      <c r="E90" s="285"/>
      <c r="F90" s="286"/>
      <c r="G90" s="286"/>
      <c r="H90" s="286"/>
      <c r="I90" s="286"/>
      <c r="J90" s="286"/>
      <c r="K90" s="286"/>
      <c r="L90" s="287"/>
      <c r="M90" s="312">
        <f>'План НП'!C89</f>
        <v>0</v>
      </c>
      <c r="N90" s="312">
        <f>'План НП'!D89</f>
        <v>0</v>
      </c>
      <c r="O90" s="288">
        <f>'План НП'!U89</f>
        <v>0</v>
      </c>
      <c r="P90" s="276" t="str">
        <f>'Основні дані'!$B$1</f>
        <v>140133Моп.xls</v>
      </c>
    </row>
    <row r="91" spans="1:16" s="158" customFormat="1" ht="15.75" hidden="1">
      <c r="A91" s="284" t="str">
        <f>'План НП'!A90</f>
        <v>ВБ5.6</v>
      </c>
      <c r="B91" s="309">
        <f>'План НП'!B90</f>
        <v>0</v>
      </c>
      <c r="C91" s="314">
        <f>'План НП'!F90</f>
        <v>0</v>
      </c>
      <c r="D91" s="314">
        <f>'План НП'!G90</f>
        <v>0</v>
      </c>
      <c r="E91" s="285"/>
      <c r="F91" s="286"/>
      <c r="G91" s="286"/>
      <c r="H91" s="286"/>
      <c r="I91" s="286"/>
      <c r="J91" s="286"/>
      <c r="K91" s="286"/>
      <c r="L91" s="287"/>
      <c r="M91" s="312">
        <f>'План НП'!C90</f>
        <v>0</v>
      </c>
      <c r="N91" s="312">
        <f>'План НП'!D90</f>
        <v>0</v>
      </c>
      <c r="O91" s="288">
        <f>'План НП'!U90</f>
        <v>0</v>
      </c>
      <c r="P91" s="276" t="str">
        <f>'Основні дані'!$B$1</f>
        <v>140133Моп.xls</v>
      </c>
    </row>
    <row r="92" spans="1:16" s="158" customFormat="1" ht="15.75" hidden="1">
      <c r="A92" s="284" t="str">
        <f>'План НП'!A91</f>
        <v>ВБ5.7</v>
      </c>
      <c r="B92" s="309">
        <f>'План НП'!B91</f>
        <v>0</v>
      </c>
      <c r="C92" s="314">
        <f>'План НП'!F91</f>
        <v>0</v>
      </c>
      <c r="D92" s="314">
        <f>'План НП'!G91</f>
        <v>0</v>
      </c>
      <c r="E92" s="285"/>
      <c r="F92" s="286"/>
      <c r="G92" s="286"/>
      <c r="H92" s="286"/>
      <c r="I92" s="286"/>
      <c r="J92" s="286"/>
      <c r="K92" s="286"/>
      <c r="L92" s="287"/>
      <c r="M92" s="312">
        <f>'План НП'!C91</f>
        <v>0</v>
      </c>
      <c r="N92" s="312">
        <f>'План НП'!D91</f>
        <v>0</v>
      </c>
      <c r="O92" s="288">
        <f>'План НП'!U91</f>
        <v>0</v>
      </c>
      <c r="P92" s="276" t="str">
        <f>'Основні дані'!$B$1</f>
        <v>140133Моп.xls</v>
      </c>
    </row>
    <row r="93" spans="1:16" s="158" customFormat="1" ht="15.75" hidden="1">
      <c r="A93" s="284" t="str">
        <f>'План НП'!A92</f>
        <v>ВБ5.8</v>
      </c>
      <c r="B93" s="309">
        <f>'План НП'!B92</f>
        <v>0</v>
      </c>
      <c r="C93" s="314">
        <f>'План НП'!F92</f>
        <v>0</v>
      </c>
      <c r="D93" s="314">
        <f>'План НП'!G92</f>
        <v>0</v>
      </c>
      <c r="E93" s="285"/>
      <c r="F93" s="286"/>
      <c r="G93" s="286"/>
      <c r="H93" s="286"/>
      <c r="I93" s="286"/>
      <c r="J93" s="286"/>
      <c r="K93" s="286"/>
      <c r="L93" s="287"/>
      <c r="M93" s="312">
        <f>'План НП'!C92</f>
        <v>0</v>
      </c>
      <c r="N93" s="312">
        <f>'План НП'!D92</f>
        <v>0</v>
      </c>
      <c r="O93" s="288">
        <f>'План НП'!U92</f>
        <v>0</v>
      </c>
      <c r="P93" s="276" t="str">
        <f>'Основні дані'!$B$1</f>
        <v>140133Моп.xls</v>
      </c>
    </row>
    <row r="94" spans="1:16" s="158" customFormat="1" ht="15.75" hidden="1">
      <c r="A94" s="284" t="str">
        <f>'План НП'!A93</f>
        <v>ВБ5.9</v>
      </c>
      <c r="B94" s="309">
        <f>'План НП'!B93</f>
        <v>0</v>
      </c>
      <c r="C94" s="314">
        <f>'План НП'!F93</f>
        <v>0</v>
      </c>
      <c r="D94" s="314">
        <f>'План НП'!G93</f>
        <v>0</v>
      </c>
      <c r="E94" s="285"/>
      <c r="F94" s="286"/>
      <c r="G94" s="286"/>
      <c r="H94" s="286"/>
      <c r="I94" s="286"/>
      <c r="J94" s="286"/>
      <c r="K94" s="286"/>
      <c r="L94" s="287"/>
      <c r="M94" s="312">
        <f>'План НП'!C93</f>
        <v>0</v>
      </c>
      <c r="N94" s="312">
        <f>'План НП'!D93</f>
        <v>0</v>
      </c>
      <c r="O94" s="288">
        <f>'План НП'!U93</f>
        <v>0</v>
      </c>
      <c r="P94" s="276" t="str">
        <f>'Основні дані'!$B$1</f>
        <v>140133Моп.xls</v>
      </c>
    </row>
    <row r="95" spans="1:16" s="158" customFormat="1" ht="15.75" hidden="1">
      <c r="A95" s="284" t="str">
        <f>'План НП'!A94</f>
        <v>ВБ5.10</v>
      </c>
      <c r="B95" s="309">
        <f>'План НП'!B94</f>
        <v>0</v>
      </c>
      <c r="C95" s="314">
        <f>'План НП'!F94</f>
        <v>0</v>
      </c>
      <c r="D95" s="314">
        <f>'План НП'!G94</f>
        <v>0</v>
      </c>
      <c r="E95" s="285"/>
      <c r="F95" s="286"/>
      <c r="G95" s="286"/>
      <c r="H95" s="286"/>
      <c r="I95" s="286"/>
      <c r="J95" s="286"/>
      <c r="K95" s="286"/>
      <c r="L95" s="287"/>
      <c r="M95" s="312">
        <f>'План НП'!C94</f>
        <v>0</v>
      </c>
      <c r="N95" s="312">
        <f>'План НП'!D94</f>
        <v>0</v>
      </c>
      <c r="O95" s="288">
        <f>'План НП'!U94</f>
        <v>0</v>
      </c>
      <c r="P95" s="276" t="str">
        <f>'Основні дані'!$B$1</f>
        <v>140133Моп.xls</v>
      </c>
    </row>
    <row r="96" spans="1:16" s="157" customFormat="1" ht="18.75" hidden="1">
      <c r="A96" s="526"/>
      <c r="B96" s="524" t="str">
        <f>'План НП'!B95</f>
        <v>Практика</v>
      </c>
      <c r="C96" s="522">
        <f>'План НП'!F95</f>
        <v>15</v>
      </c>
      <c r="D96" s="522">
        <f>'План НП'!G95</f>
        <v>450</v>
      </c>
      <c r="E96" s="522"/>
      <c r="F96" s="522"/>
      <c r="G96" s="522"/>
      <c r="H96" s="522"/>
      <c r="I96" s="522"/>
      <c r="J96" s="522"/>
      <c r="K96" s="522"/>
      <c r="L96" s="522"/>
      <c r="M96" s="522">
        <f>'План НП'!C95</f>
        <v>0</v>
      </c>
      <c r="N96" s="522">
        <f>'План НП'!D95</f>
        <v>11</v>
      </c>
      <c r="O96" s="288">
        <f>'План НП'!U95</f>
        <v>0</v>
      </c>
      <c r="P96" s="276" t="str">
        <f>'Основні дані'!$B$1</f>
        <v>140133Моп.xls</v>
      </c>
    </row>
    <row r="97" spans="1:16" ht="15.75" hidden="1">
      <c r="A97" s="527"/>
      <c r="B97" s="529" t="str">
        <f>'План НП'!B96</f>
        <v>Атестація</v>
      </c>
      <c r="C97" s="530">
        <f>'План НП'!F96</f>
        <v>15</v>
      </c>
      <c r="D97" s="530">
        <f>'План НП'!G96</f>
        <v>450</v>
      </c>
      <c r="E97" s="530"/>
      <c r="F97" s="530"/>
      <c r="G97" s="530"/>
      <c r="H97" s="530"/>
      <c r="I97" s="530"/>
      <c r="J97" s="530"/>
      <c r="K97" s="530"/>
      <c r="L97" s="530"/>
      <c r="M97" s="530">
        <f>'План НП'!C96</f>
        <v>0</v>
      </c>
      <c r="N97" s="530">
        <f>'План НП'!D96</f>
        <v>11</v>
      </c>
      <c r="O97" s="531">
        <f>'План НП'!U96</f>
        <v>0</v>
      </c>
      <c r="P97" s="276" t="str">
        <f>'Основні дані'!$B$1</f>
        <v>140133Моп.xls</v>
      </c>
    </row>
    <row r="98" spans="1:16" s="158" customFormat="1" ht="15.75" hidden="1">
      <c r="A98" s="494" t="str">
        <f>'План НП'!A97</f>
        <v>3.1.6</v>
      </c>
      <c r="B98" s="496" t="str">
        <f>'План НП'!B97</f>
        <v>Блок дисциплін 06 "Назва блоку"</v>
      </c>
      <c r="C98" s="497" t="str">
        <f>'План НП'!F97</f>
        <v>ОШИБКА</v>
      </c>
      <c r="D98" s="497" t="str">
        <f>'План НП'!G97</f>
        <v>ОШИБКА</v>
      </c>
      <c r="E98" s="498"/>
      <c r="F98" s="499"/>
      <c r="G98" s="499"/>
      <c r="H98" s="499"/>
      <c r="I98" s="499"/>
      <c r="J98" s="499"/>
      <c r="K98" s="499"/>
      <c r="L98" s="500"/>
      <c r="M98" s="501">
        <f>'План НП'!C97</f>
        <v>0</v>
      </c>
      <c r="N98" s="501">
        <f>'План НП'!D97</f>
        <v>0</v>
      </c>
      <c r="O98" s="495">
        <f>'План НП'!U97</f>
        <v>0</v>
      </c>
      <c r="P98" s="276" t="str">
        <f>'Основні дані'!$B$1</f>
        <v>140133Моп.xls</v>
      </c>
    </row>
    <row r="99" spans="1:16" s="158" customFormat="1" ht="15.75" hidden="1">
      <c r="A99" s="284" t="str">
        <f>'План НП'!A98</f>
        <v>ВБ6.1</v>
      </c>
      <c r="B99" s="309">
        <f>'План НП'!B98</f>
        <v>0</v>
      </c>
      <c r="C99" s="314">
        <f>'План НП'!F98</f>
        <v>0</v>
      </c>
      <c r="D99" s="314">
        <f>'План НП'!G98</f>
        <v>0</v>
      </c>
      <c r="E99" s="285"/>
      <c r="F99" s="286"/>
      <c r="G99" s="286"/>
      <c r="H99" s="286"/>
      <c r="I99" s="286"/>
      <c r="J99" s="286"/>
      <c r="K99" s="286"/>
      <c r="L99" s="287"/>
      <c r="M99" s="312">
        <f>'План НП'!C98</f>
        <v>0</v>
      </c>
      <c r="N99" s="312">
        <f>'План НП'!D98</f>
        <v>0</v>
      </c>
      <c r="O99" s="288">
        <f>'План НП'!U98</f>
        <v>0</v>
      </c>
      <c r="P99" s="276" t="str">
        <f>'Основні дані'!$B$1</f>
        <v>140133Моп.xls</v>
      </c>
    </row>
    <row r="100" spans="1:16" s="158" customFormat="1" ht="15.75" hidden="1">
      <c r="A100" s="284" t="str">
        <f>'План НП'!A99</f>
        <v>ВБ6.2</v>
      </c>
      <c r="B100" s="309">
        <f>'План НП'!B99</f>
        <v>0</v>
      </c>
      <c r="C100" s="314">
        <f>'План НП'!F99</f>
        <v>0</v>
      </c>
      <c r="D100" s="314">
        <f>'План НП'!G99</f>
        <v>0</v>
      </c>
      <c r="E100" s="285"/>
      <c r="F100" s="286"/>
      <c r="G100" s="286"/>
      <c r="H100" s="286"/>
      <c r="I100" s="286"/>
      <c r="J100" s="286"/>
      <c r="K100" s="286"/>
      <c r="L100" s="287"/>
      <c r="M100" s="312">
        <f>'План НП'!C99</f>
        <v>0</v>
      </c>
      <c r="N100" s="312">
        <f>'План НП'!D99</f>
        <v>0</v>
      </c>
      <c r="O100" s="288">
        <f>'План НП'!U99</f>
        <v>0</v>
      </c>
      <c r="P100" s="276" t="str">
        <f>'Основні дані'!$B$1</f>
        <v>140133Моп.xls</v>
      </c>
    </row>
    <row r="101" spans="1:16" s="158" customFormat="1" ht="15.75" hidden="1">
      <c r="A101" s="284" t="str">
        <f>'План НП'!A100</f>
        <v>ВБ6.3</v>
      </c>
      <c r="B101" s="309">
        <f>'План НП'!B100</f>
        <v>0</v>
      </c>
      <c r="C101" s="314">
        <f>'План НП'!F100</f>
        <v>0</v>
      </c>
      <c r="D101" s="314">
        <f>'План НП'!G100</f>
        <v>0</v>
      </c>
      <c r="E101" s="285"/>
      <c r="F101" s="286"/>
      <c r="G101" s="286"/>
      <c r="H101" s="286"/>
      <c r="I101" s="286"/>
      <c r="J101" s="286"/>
      <c r="K101" s="286"/>
      <c r="L101" s="287"/>
      <c r="M101" s="312">
        <f>'План НП'!C100</f>
        <v>0</v>
      </c>
      <c r="N101" s="312">
        <f>'План НП'!D100</f>
        <v>0</v>
      </c>
      <c r="O101" s="288">
        <f>'План НП'!U100</f>
        <v>0</v>
      </c>
      <c r="P101" s="276" t="str">
        <f>'Основні дані'!$B$1</f>
        <v>140133Моп.xls</v>
      </c>
    </row>
    <row r="102" spans="1:16" s="158" customFormat="1" ht="15.75" hidden="1">
      <c r="A102" s="284" t="str">
        <f>'План НП'!A101</f>
        <v>ВБ6.4</v>
      </c>
      <c r="B102" s="309">
        <f>'План НП'!B101</f>
        <v>0</v>
      </c>
      <c r="C102" s="314">
        <f>'План НП'!F101</f>
        <v>0</v>
      </c>
      <c r="D102" s="314">
        <f>'План НП'!G101</f>
        <v>0</v>
      </c>
      <c r="E102" s="285"/>
      <c r="F102" s="286"/>
      <c r="G102" s="286"/>
      <c r="H102" s="286"/>
      <c r="I102" s="286"/>
      <c r="J102" s="286"/>
      <c r="K102" s="286"/>
      <c r="L102" s="287"/>
      <c r="M102" s="312">
        <f>'План НП'!C101</f>
        <v>0</v>
      </c>
      <c r="N102" s="312">
        <f>'План НП'!D101</f>
        <v>0</v>
      </c>
      <c r="O102" s="288">
        <f>'План НП'!U101</f>
        <v>0</v>
      </c>
      <c r="P102" s="276" t="str">
        <f>'Основні дані'!$B$1</f>
        <v>140133Моп.xls</v>
      </c>
    </row>
    <row r="103" spans="1:16" s="158" customFormat="1" ht="15.75" hidden="1">
      <c r="A103" s="284" t="str">
        <f>'План НП'!A102</f>
        <v>ВБ6.5</v>
      </c>
      <c r="B103" s="309">
        <f>'План НП'!B102</f>
        <v>0</v>
      </c>
      <c r="C103" s="314">
        <f>'План НП'!F102</f>
        <v>0</v>
      </c>
      <c r="D103" s="314">
        <f>'План НП'!G102</f>
        <v>0</v>
      </c>
      <c r="E103" s="285"/>
      <c r="F103" s="286"/>
      <c r="G103" s="286"/>
      <c r="H103" s="286"/>
      <c r="I103" s="286"/>
      <c r="J103" s="286"/>
      <c r="K103" s="286"/>
      <c r="L103" s="287"/>
      <c r="M103" s="312">
        <f>'План НП'!C102</f>
        <v>0</v>
      </c>
      <c r="N103" s="312">
        <f>'План НП'!D102</f>
        <v>0</v>
      </c>
      <c r="O103" s="288">
        <f>'План НП'!U102</f>
        <v>0</v>
      </c>
      <c r="P103" s="276" t="str">
        <f>'Основні дані'!$B$1</f>
        <v>140133Моп.xls</v>
      </c>
    </row>
    <row r="104" spans="1:16" s="158" customFormat="1" ht="15.75" hidden="1">
      <c r="A104" s="284" t="str">
        <f>'План НП'!A103</f>
        <v>ВБ6.6</v>
      </c>
      <c r="B104" s="309">
        <f>'План НП'!B103</f>
        <v>0</v>
      </c>
      <c r="C104" s="314">
        <f>'План НП'!F103</f>
        <v>0</v>
      </c>
      <c r="D104" s="314">
        <f>'План НП'!G103</f>
        <v>0</v>
      </c>
      <c r="E104" s="285"/>
      <c r="F104" s="286"/>
      <c r="G104" s="286"/>
      <c r="H104" s="286"/>
      <c r="I104" s="286"/>
      <c r="J104" s="286"/>
      <c r="K104" s="286"/>
      <c r="L104" s="287"/>
      <c r="M104" s="312">
        <f>'План НП'!C103</f>
        <v>0</v>
      </c>
      <c r="N104" s="312">
        <f>'План НП'!D103</f>
        <v>0</v>
      </c>
      <c r="O104" s="288">
        <f>'План НП'!U103</f>
        <v>0</v>
      </c>
      <c r="P104" s="276" t="str">
        <f>'Основні дані'!$B$1</f>
        <v>140133Моп.xls</v>
      </c>
    </row>
    <row r="105" spans="1:16" s="158" customFormat="1" ht="15.75" hidden="1">
      <c r="A105" s="284" t="str">
        <f>'План НП'!A104</f>
        <v>ВБ6.7</v>
      </c>
      <c r="B105" s="309">
        <f>'План НП'!B104</f>
        <v>0</v>
      </c>
      <c r="C105" s="314">
        <f>'План НП'!F104</f>
        <v>0</v>
      </c>
      <c r="D105" s="314">
        <f>'План НП'!G104</f>
        <v>0</v>
      </c>
      <c r="E105" s="285"/>
      <c r="F105" s="286"/>
      <c r="G105" s="286"/>
      <c r="H105" s="286"/>
      <c r="I105" s="286"/>
      <c r="J105" s="286"/>
      <c r="K105" s="286"/>
      <c r="L105" s="287"/>
      <c r="M105" s="312">
        <f>'План НП'!C104</f>
        <v>0</v>
      </c>
      <c r="N105" s="312">
        <f>'План НП'!D104</f>
        <v>0</v>
      </c>
      <c r="O105" s="288">
        <f>'План НП'!U104</f>
        <v>0</v>
      </c>
      <c r="P105" s="276" t="str">
        <f>'Основні дані'!$B$1</f>
        <v>140133Моп.xls</v>
      </c>
    </row>
    <row r="106" spans="1:16" s="158" customFormat="1" ht="15.75" hidden="1">
      <c r="A106" s="284" t="str">
        <f>'План НП'!A105</f>
        <v>ВБ6.8</v>
      </c>
      <c r="B106" s="309">
        <f>'План НП'!B105</f>
        <v>0</v>
      </c>
      <c r="C106" s="314">
        <f>'План НП'!F105</f>
        <v>0</v>
      </c>
      <c r="D106" s="314">
        <f>'План НП'!G105</f>
        <v>0</v>
      </c>
      <c r="E106" s="285"/>
      <c r="F106" s="286"/>
      <c r="G106" s="286"/>
      <c r="H106" s="286"/>
      <c r="I106" s="286"/>
      <c r="J106" s="286"/>
      <c r="K106" s="286"/>
      <c r="L106" s="287"/>
      <c r="M106" s="312">
        <f>'План НП'!C105</f>
        <v>0</v>
      </c>
      <c r="N106" s="312">
        <f>'План НП'!D105</f>
        <v>0</v>
      </c>
      <c r="O106" s="288">
        <f>'План НП'!U105</f>
        <v>0</v>
      </c>
      <c r="P106" s="276" t="str">
        <f>'Основні дані'!$B$1</f>
        <v>140133Моп.xls</v>
      </c>
    </row>
    <row r="107" spans="1:16" s="158" customFormat="1" ht="15.75" hidden="1">
      <c r="A107" s="284" t="str">
        <f>'План НП'!A106</f>
        <v>ВБ6.9</v>
      </c>
      <c r="B107" s="309">
        <f>'План НП'!B106</f>
        <v>0</v>
      </c>
      <c r="C107" s="314">
        <f>'План НП'!F106</f>
        <v>0</v>
      </c>
      <c r="D107" s="314">
        <f>'План НП'!G106</f>
        <v>0</v>
      </c>
      <c r="E107" s="285"/>
      <c r="F107" s="286"/>
      <c r="G107" s="286"/>
      <c r="H107" s="286"/>
      <c r="I107" s="286"/>
      <c r="J107" s="286"/>
      <c r="K107" s="286"/>
      <c r="L107" s="287"/>
      <c r="M107" s="312">
        <f>'План НП'!C106</f>
        <v>0</v>
      </c>
      <c r="N107" s="312">
        <f>'План НП'!D106</f>
        <v>0</v>
      </c>
      <c r="O107" s="288">
        <f>'План НП'!U106</f>
        <v>0</v>
      </c>
      <c r="P107" s="276" t="str">
        <f>'Основні дані'!$B$1</f>
        <v>140133Моп.xls</v>
      </c>
    </row>
    <row r="108" spans="1:16" s="158" customFormat="1" ht="15.75" hidden="1">
      <c r="A108" s="284" t="str">
        <f>'План НП'!A107</f>
        <v>ВБ6.10</v>
      </c>
      <c r="B108" s="309">
        <f>'План НП'!B107</f>
        <v>0</v>
      </c>
      <c r="C108" s="314">
        <f>'План НП'!F107</f>
        <v>0</v>
      </c>
      <c r="D108" s="314">
        <f>'План НП'!G107</f>
        <v>0</v>
      </c>
      <c r="E108" s="285"/>
      <c r="F108" s="286"/>
      <c r="G108" s="286"/>
      <c r="H108" s="286"/>
      <c r="I108" s="286"/>
      <c r="J108" s="286"/>
      <c r="K108" s="286"/>
      <c r="L108" s="287"/>
      <c r="M108" s="312">
        <f>'План НП'!C107</f>
        <v>0</v>
      </c>
      <c r="N108" s="312">
        <f>'План НП'!D107</f>
        <v>0</v>
      </c>
      <c r="O108" s="288">
        <f>'План НП'!U107</f>
        <v>0</v>
      </c>
      <c r="P108" s="276" t="str">
        <f>'Основні дані'!$B$1</f>
        <v>140133Моп.xls</v>
      </c>
    </row>
    <row r="109" spans="1:16" s="157" customFormat="1" ht="18.75" hidden="1">
      <c r="A109" s="526"/>
      <c r="B109" s="524" t="str">
        <f>'План НП'!B108</f>
        <v>Практика</v>
      </c>
      <c r="C109" s="522">
        <f>'План НП'!F108</f>
        <v>15</v>
      </c>
      <c r="D109" s="522">
        <f>'План НП'!G108</f>
        <v>450</v>
      </c>
      <c r="E109" s="522"/>
      <c r="F109" s="522"/>
      <c r="G109" s="522"/>
      <c r="H109" s="522"/>
      <c r="I109" s="522"/>
      <c r="J109" s="522"/>
      <c r="K109" s="522"/>
      <c r="L109" s="522"/>
      <c r="M109" s="522">
        <f>'План НП'!C108</f>
        <v>0</v>
      </c>
      <c r="N109" s="522">
        <f>'План НП'!D108</f>
        <v>11</v>
      </c>
      <c r="O109" s="288">
        <f>'План НП'!U108</f>
        <v>0</v>
      </c>
      <c r="P109" s="276" t="str">
        <f>'Основні дані'!$B$1</f>
        <v>140133Моп.xls</v>
      </c>
    </row>
    <row r="110" spans="1:16" ht="15.75" hidden="1">
      <c r="A110" s="527"/>
      <c r="B110" s="529" t="str">
        <f>'План НП'!B109</f>
        <v>Атестація</v>
      </c>
      <c r="C110" s="530">
        <f>'План НП'!F109</f>
        <v>15</v>
      </c>
      <c r="D110" s="530">
        <f>'План НП'!G109</f>
        <v>450</v>
      </c>
      <c r="E110" s="530"/>
      <c r="F110" s="530"/>
      <c r="G110" s="530"/>
      <c r="H110" s="530"/>
      <c r="I110" s="530"/>
      <c r="J110" s="530"/>
      <c r="K110" s="530"/>
      <c r="L110" s="530"/>
      <c r="M110" s="530">
        <f>'План НП'!C109</f>
        <v>0</v>
      </c>
      <c r="N110" s="530">
        <f>'План НП'!D109</f>
        <v>11</v>
      </c>
      <c r="O110" s="531">
        <f>'План НП'!U109</f>
        <v>0</v>
      </c>
      <c r="P110" s="276" t="str">
        <f>'Основні дані'!$B$1</f>
        <v>140133Моп.xls</v>
      </c>
    </row>
    <row r="111" spans="1:16" s="158" customFormat="1" ht="15.75" hidden="1">
      <c r="A111" s="494" t="str">
        <f>'План НП'!A110</f>
        <v>3.1.7</v>
      </c>
      <c r="B111" s="496" t="str">
        <f>'План НП'!B110</f>
        <v>Блок дисциплін 07 "Назва блоку"</v>
      </c>
      <c r="C111" s="497" t="str">
        <f>'План НП'!F110</f>
        <v>ОШИБКА</v>
      </c>
      <c r="D111" s="497" t="str">
        <f>'План НП'!G110</f>
        <v>ОШИБКА</v>
      </c>
      <c r="E111" s="498"/>
      <c r="F111" s="499"/>
      <c r="G111" s="499"/>
      <c r="H111" s="499"/>
      <c r="I111" s="499"/>
      <c r="J111" s="499"/>
      <c r="K111" s="499"/>
      <c r="L111" s="500"/>
      <c r="M111" s="501">
        <f>'План НП'!C110</f>
        <v>0</v>
      </c>
      <c r="N111" s="501">
        <f>'План НП'!D110</f>
        <v>0</v>
      </c>
      <c r="O111" s="495">
        <f>'План НП'!U110</f>
        <v>0</v>
      </c>
      <c r="P111" s="276" t="str">
        <f>'Основні дані'!$B$1</f>
        <v>140133Моп.xls</v>
      </c>
    </row>
    <row r="112" spans="1:16" s="158" customFormat="1" ht="15.75" hidden="1">
      <c r="A112" s="284" t="str">
        <f>'План НП'!A111</f>
        <v>ВБ7.1</v>
      </c>
      <c r="B112" s="309">
        <f>'План НП'!B111</f>
        <v>0</v>
      </c>
      <c r="C112" s="314">
        <f>'План НП'!F111</f>
        <v>0</v>
      </c>
      <c r="D112" s="314">
        <f>'План НП'!G111</f>
        <v>0</v>
      </c>
      <c r="E112" s="285"/>
      <c r="F112" s="286"/>
      <c r="G112" s="286"/>
      <c r="H112" s="286"/>
      <c r="I112" s="286"/>
      <c r="J112" s="286"/>
      <c r="K112" s="286"/>
      <c r="L112" s="287"/>
      <c r="M112" s="312">
        <f>'План НП'!C111</f>
        <v>0</v>
      </c>
      <c r="N112" s="312">
        <f>'План НП'!D111</f>
        <v>0</v>
      </c>
      <c r="O112" s="288">
        <f>'План НП'!U111</f>
        <v>0</v>
      </c>
      <c r="P112" s="276" t="str">
        <f>'Основні дані'!$B$1</f>
        <v>140133Моп.xls</v>
      </c>
    </row>
    <row r="113" spans="1:16" s="158" customFormat="1" ht="15.75" hidden="1">
      <c r="A113" s="284" t="str">
        <f>'План НП'!A112</f>
        <v>ВБ7.2</v>
      </c>
      <c r="B113" s="309">
        <f>'План НП'!B112</f>
        <v>0</v>
      </c>
      <c r="C113" s="314">
        <f>'План НП'!F112</f>
        <v>0</v>
      </c>
      <c r="D113" s="314">
        <f>'План НП'!G112</f>
        <v>0</v>
      </c>
      <c r="E113" s="285"/>
      <c r="F113" s="286"/>
      <c r="G113" s="286"/>
      <c r="H113" s="286"/>
      <c r="I113" s="286"/>
      <c r="J113" s="286"/>
      <c r="K113" s="286"/>
      <c r="L113" s="287"/>
      <c r="M113" s="312">
        <f>'План НП'!C112</f>
        <v>0</v>
      </c>
      <c r="N113" s="312">
        <f>'План НП'!D112</f>
        <v>0</v>
      </c>
      <c r="O113" s="288">
        <f>'План НП'!U112</f>
        <v>0</v>
      </c>
      <c r="P113" s="276" t="str">
        <f>'Основні дані'!$B$1</f>
        <v>140133Моп.xls</v>
      </c>
    </row>
    <row r="114" spans="1:16" s="158" customFormat="1" ht="15.75" hidden="1">
      <c r="A114" s="284" t="str">
        <f>'План НП'!A113</f>
        <v>ВБ7.3</v>
      </c>
      <c r="B114" s="309">
        <f>'План НП'!B113</f>
        <v>0</v>
      </c>
      <c r="C114" s="314">
        <f>'План НП'!F113</f>
        <v>0</v>
      </c>
      <c r="D114" s="314">
        <f>'План НП'!G113</f>
        <v>0</v>
      </c>
      <c r="E114" s="285"/>
      <c r="F114" s="286"/>
      <c r="G114" s="286"/>
      <c r="H114" s="286"/>
      <c r="I114" s="286"/>
      <c r="J114" s="286"/>
      <c r="K114" s="286"/>
      <c r="L114" s="287"/>
      <c r="M114" s="312">
        <f>'План НП'!C113</f>
        <v>0</v>
      </c>
      <c r="N114" s="312">
        <f>'План НП'!D113</f>
        <v>0</v>
      </c>
      <c r="O114" s="288">
        <f>'План НП'!U113</f>
        <v>0</v>
      </c>
      <c r="P114" s="276" t="str">
        <f>'Основні дані'!$B$1</f>
        <v>140133Моп.xls</v>
      </c>
    </row>
    <row r="115" spans="1:16" s="158" customFormat="1" ht="15.75" hidden="1">
      <c r="A115" s="284" t="str">
        <f>'План НП'!A114</f>
        <v>ВБ7.4</v>
      </c>
      <c r="B115" s="309">
        <f>'План НП'!B114</f>
        <v>0</v>
      </c>
      <c r="C115" s="314">
        <f>'План НП'!F114</f>
        <v>0</v>
      </c>
      <c r="D115" s="314">
        <f>'План НП'!G114</f>
        <v>0</v>
      </c>
      <c r="E115" s="285"/>
      <c r="F115" s="286"/>
      <c r="G115" s="286"/>
      <c r="H115" s="286"/>
      <c r="I115" s="286"/>
      <c r="J115" s="286"/>
      <c r="K115" s="286"/>
      <c r="L115" s="287"/>
      <c r="M115" s="312">
        <f>'План НП'!C114</f>
        <v>0</v>
      </c>
      <c r="N115" s="312">
        <f>'План НП'!D114</f>
        <v>0</v>
      </c>
      <c r="O115" s="288">
        <f>'План НП'!U114</f>
        <v>0</v>
      </c>
      <c r="P115" s="276" t="str">
        <f>'Основні дані'!$B$1</f>
        <v>140133Моп.xls</v>
      </c>
    </row>
    <row r="116" spans="1:16" s="158" customFormat="1" ht="15.75" hidden="1">
      <c r="A116" s="284" t="str">
        <f>'План НП'!A115</f>
        <v>ВБ7.5</v>
      </c>
      <c r="B116" s="309">
        <f>'План НП'!B115</f>
        <v>0</v>
      </c>
      <c r="C116" s="314">
        <f>'План НП'!F115</f>
        <v>0</v>
      </c>
      <c r="D116" s="314">
        <f>'План НП'!G115</f>
        <v>0</v>
      </c>
      <c r="E116" s="285"/>
      <c r="F116" s="286"/>
      <c r="G116" s="286"/>
      <c r="H116" s="286"/>
      <c r="I116" s="286"/>
      <c r="J116" s="286"/>
      <c r="K116" s="286"/>
      <c r="L116" s="287"/>
      <c r="M116" s="312">
        <f>'План НП'!C115</f>
        <v>0</v>
      </c>
      <c r="N116" s="312">
        <f>'План НП'!D115</f>
        <v>0</v>
      </c>
      <c r="O116" s="288">
        <f>'План НП'!U115</f>
        <v>0</v>
      </c>
      <c r="P116" s="276" t="str">
        <f>'Основні дані'!$B$1</f>
        <v>140133Моп.xls</v>
      </c>
    </row>
    <row r="117" spans="1:16" s="158" customFormat="1" ht="15.75" hidden="1">
      <c r="A117" s="284" t="str">
        <f>'План НП'!A116</f>
        <v>ВБ7.6</v>
      </c>
      <c r="B117" s="309">
        <f>'План НП'!B116</f>
        <v>0</v>
      </c>
      <c r="C117" s="314">
        <f>'План НП'!F116</f>
        <v>0</v>
      </c>
      <c r="D117" s="314">
        <f>'План НП'!G116</f>
        <v>0</v>
      </c>
      <c r="E117" s="285"/>
      <c r="F117" s="286"/>
      <c r="G117" s="286"/>
      <c r="H117" s="286"/>
      <c r="I117" s="286"/>
      <c r="J117" s="286"/>
      <c r="K117" s="286"/>
      <c r="L117" s="287"/>
      <c r="M117" s="312">
        <f>'План НП'!C116</f>
        <v>0</v>
      </c>
      <c r="N117" s="312">
        <f>'План НП'!D116</f>
        <v>0</v>
      </c>
      <c r="O117" s="288">
        <f>'План НП'!U116</f>
        <v>0</v>
      </c>
      <c r="P117" s="276" t="str">
        <f>'Основні дані'!$B$1</f>
        <v>140133Моп.xls</v>
      </c>
    </row>
    <row r="118" spans="1:16" s="158" customFormat="1" ht="15.75" hidden="1">
      <c r="A118" s="284" t="str">
        <f>'План НП'!A117</f>
        <v>ВБ7.7</v>
      </c>
      <c r="B118" s="309">
        <f>'План НП'!B117</f>
        <v>0</v>
      </c>
      <c r="C118" s="314">
        <f>'План НП'!F117</f>
        <v>0</v>
      </c>
      <c r="D118" s="314">
        <f>'План НП'!G117</f>
        <v>0</v>
      </c>
      <c r="E118" s="285"/>
      <c r="F118" s="286"/>
      <c r="G118" s="286"/>
      <c r="H118" s="286"/>
      <c r="I118" s="286"/>
      <c r="J118" s="286"/>
      <c r="K118" s="286"/>
      <c r="L118" s="287"/>
      <c r="M118" s="312">
        <f>'План НП'!C117</f>
        <v>0</v>
      </c>
      <c r="N118" s="312">
        <f>'План НП'!D117</f>
        <v>0</v>
      </c>
      <c r="O118" s="288">
        <f>'План НП'!U117</f>
        <v>0</v>
      </c>
      <c r="P118" s="276" t="str">
        <f>'Основні дані'!$B$1</f>
        <v>140133Моп.xls</v>
      </c>
    </row>
    <row r="119" spans="1:16" s="158" customFormat="1" ht="15.75" hidden="1">
      <c r="A119" s="284" t="str">
        <f>'План НП'!A118</f>
        <v>ВБ7.8</v>
      </c>
      <c r="B119" s="309">
        <f>'План НП'!B118</f>
        <v>0</v>
      </c>
      <c r="C119" s="314">
        <f>'План НП'!F118</f>
        <v>0</v>
      </c>
      <c r="D119" s="314">
        <f>'План НП'!G118</f>
        <v>0</v>
      </c>
      <c r="E119" s="285"/>
      <c r="F119" s="286"/>
      <c r="G119" s="286"/>
      <c r="H119" s="286"/>
      <c r="I119" s="286"/>
      <c r="J119" s="286"/>
      <c r="K119" s="286"/>
      <c r="L119" s="287"/>
      <c r="M119" s="312">
        <f>'План НП'!C118</f>
        <v>0</v>
      </c>
      <c r="N119" s="312">
        <f>'План НП'!D118</f>
        <v>0</v>
      </c>
      <c r="O119" s="288">
        <f>'План НП'!U118</f>
        <v>0</v>
      </c>
      <c r="P119" s="276" t="str">
        <f>'Основні дані'!$B$1</f>
        <v>140133Моп.xls</v>
      </c>
    </row>
    <row r="120" spans="1:16" s="158" customFormat="1" ht="15.75" hidden="1">
      <c r="A120" s="284" t="str">
        <f>'План НП'!A119</f>
        <v>ВБ7.9</v>
      </c>
      <c r="B120" s="309">
        <f>'План НП'!B119</f>
        <v>0</v>
      </c>
      <c r="C120" s="314">
        <f>'План НП'!F119</f>
        <v>0</v>
      </c>
      <c r="D120" s="314">
        <f>'План НП'!G119</f>
        <v>0</v>
      </c>
      <c r="E120" s="285"/>
      <c r="F120" s="286"/>
      <c r="G120" s="286"/>
      <c r="H120" s="286"/>
      <c r="I120" s="286"/>
      <c r="J120" s="286"/>
      <c r="K120" s="286"/>
      <c r="L120" s="287"/>
      <c r="M120" s="312">
        <f>'План НП'!C119</f>
        <v>0</v>
      </c>
      <c r="N120" s="312">
        <f>'План НП'!D119</f>
        <v>0</v>
      </c>
      <c r="O120" s="288">
        <f>'План НП'!U119</f>
        <v>0</v>
      </c>
      <c r="P120" s="276" t="str">
        <f>'Основні дані'!$B$1</f>
        <v>140133Моп.xls</v>
      </c>
    </row>
    <row r="121" spans="1:16" s="158" customFormat="1" ht="15.75" hidden="1">
      <c r="A121" s="284" t="str">
        <f>'План НП'!A120</f>
        <v>ВБ7.10</v>
      </c>
      <c r="B121" s="309">
        <f>'План НП'!B120</f>
        <v>0</v>
      </c>
      <c r="C121" s="314">
        <f>'План НП'!F120</f>
        <v>0</v>
      </c>
      <c r="D121" s="314">
        <f>'План НП'!G120</f>
        <v>0</v>
      </c>
      <c r="E121" s="285"/>
      <c r="F121" s="286"/>
      <c r="G121" s="286"/>
      <c r="H121" s="286"/>
      <c r="I121" s="286"/>
      <c r="J121" s="286"/>
      <c r="K121" s="286"/>
      <c r="L121" s="287"/>
      <c r="M121" s="312">
        <f>'План НП'!C120</f>
        <v>0</v>
      </c>
      <c r="N121" s="312">
        <f>'План НП'!D120</f>
        <v>0</v>
      </c>
      <c r="O121" s="288">
        <f>'План НП'!U120</f>
        <v>0</v>
      </c>
      <c r="P121" s="276" t="str">
        <f>'Основні дані'!$B$1</f>
        <v>140133Моп.xls</v>
      </c>
    </row>
    <row r="122" spans="1:16" s="157" customFormat="1" ht="18.75" hidden="1">
      <c r="A122" s="526"/>
      <c r="B122" s="524" t="str">
        <f>'План НП'!B121</f>
        <v>Практика</v>
      </c>
      <c r="C122" s="522">
        <f>'План НП'!F121</f>
        <v>15</v>
      </c>
      <c r="D122" s="522">
        <f>'План НП'!G121</f>
        <v>450</v>
      </c>
      <c r="E122" s="522"/>
      <c r="F122" s="522"/>
      <c r="G122" s="522"/>
      <c r="H122" s="522"/>
      <c r="I122" s="522"/>
      <c r="J122" s="522"/>
      <c r="K122" s="522"/>
      <c r="L122" s="522"/>
      <c r="M122" s="522">
        <f>'План НП'!C121</f>
        <v>0</v>
      </c>
      <c r="N122" s="522">
        <f>'План НП'!D121</f>
        <v>11</v>
      </c>
      <c r="O122" s="288">
        <f>'План НП'!U121</f>
        <v>0</v>
      </c>
      <c r="P122" s="276" t="str">
        <f>'Основні дані'!$B$1</f>
        <v>140133Моп.xls</v>
      </c>
    </row>
    <row r="123" spans="1:16" ht="15.75" hidden="1">
      <c r="A123" s="527"/>
      <c r="B123" s="529" t="str">
        <f>'План НП'!B122</f>
        <v>Атестація</v>
      </c>
      <c r="C123" s="530">
        <f>'План НП'!F122</f>
        <v>15</v>
      </c>
      <c r="D123" s="530">
        <f>'План НП'!G122</f>
        <v>450</v>
      </c>
      <c r="E123" s="530"/>
      <c r="F123" s="530"/>
      <c r="G123" s="530"/>
      <c r="H123" s="530"/>
      <c r="I123" s="530"/>
      <c r="J123" s="530"/>
      <c r="K123" s="530"/>
      <c r="L123" s="530"/>
      <c r="M123" s="530">
        <f>'План НП'!C122</f>
        <v>0</v>
      </c>
      <c r="N123" s="530">
        <f>'План НП'!D122</f>
        <v>11</v>
      </c>
      <c r="O123" s="531">
        <f>'План НП'!U122</f>
        <v>0</v>
      </c>
      <c r="P123" s="276" t="str">
        <f>'Основні дані'!$B$1</f>
        <v>140133Моп.xls</v>
      </c>
    </row>
    <row r="124" spans="1:16" s="158" customFormat="1" ht="15.75" hidden="1">
      <c r="A124" s="494" t="str">
        <f>'План НП'!A123</f>
        <v>3.1.8</v>
      </c>
      <c r="B124" s="496" t="str">
        <f>'План НП'!B123</f>
        <v>Блок дисциплін 08 "Назва блоку"</v>
      </c>
      <c r="C124" s="497" t="str">
        <f>'План НП'!F123</f>
        <v>ОШИБКА</v>
      </c>
      <c r="D124" s="497" t="str">
        <f>'План НП'!G123</f>
        <v>ОШИБКА</v>
      </c>
      <c r="E124" s="498"/>
      <c r="F124" s="499"/>
      <c r="G124" s="499"/>
      <c r="H124" s="499"/>
      <c r="I124" s="499"/>
      <c r="J124" s="499"/>
      <c r="K124" s="499"/>
      <c r="L124" s="500"/>
      <c r="M124" s="501">
        <f>'План НП'!C123</f>
        <v>0</v>
      </c>
      <c r="N124" s="501">
        <f>'План НП'!D123</f>
        <v>0</v>
      </c>
      <c r="O124" s="495">
        <f>'План НП'!U123</f>
        <v>0</v>
      </c>
      <c r="P124" s="276" t="str">
        <f>'Основні дані'!$B$1</f>
        <v>140133Моп.xls</v>
      </c>
    </row>
    <row r="125" spans="1:16" s="158" customFormat="1" ht="15.75" hidden="1">
      <c r="A125" s="284" t="str">
        <f>'План НП'!A124</f>
        <v>ВБ8.1</v>
      </c>
      <c r="B125" s="309">
        <f>'План НП'!B124</f>
        <v>0</v>
      </c>
      <c r="C125" s="314">
        <f>'План НП'!F124</f>
        <v>0</v>
      </c>
      <c r="D125" s="314">
        <f>'План НП'!G124</f>
        <v>0</v>
      </c>
      <c r="E125" s="285"/>
      <c r="F125" s="286"/>
      <c r="G125" s="286"/>
      <c r="H125" s="286"/>
      <c r="I125" s="286"/>
      <c r="J125" s="286"/>
      <c r="K125" s="286"/>
      <c r="L125" s="287"/>
      <c r="M125" s="312">
        <f>'План НП'!C124</f>
        <v>0</v>
      </c>
      <c r="N125" s="312">
        <f>'План НП'!D124</f>
        <v>0</v>
      </c>
      <c r="O125" s="288">
        <f>'План НП'!U124</f>
        <v>0</v>
      </c>
      <c r="P125" s="276" t="str">
        <f>'Основні дані'!$B$1</f>
        <v>140133Моп.xls</v>
      </c>
    </row>
    <row r="126" spans="1:16" s="158" customFormat="1" ht="15.75" hidden="1">
      <c r="A126" s="284" t="str">
        <f>'План НП'!A125</f>
        <v>ВБ8.2</v>
      </c>
      <c r="B126" s="309">
        <f>'План НП'!B125</f>
        <v>0</v>
      </c>
      <c r="C126" s="314">
        <f>'План НП'!F125</f>
        <v>0</v>
      </c>
      <c r="D126" s="314">
        <f>'План НП'!G125</f>
        <v>0</v>
      </c>
      <c r="E126" s="285"/>
      <c r="F126" s="286"/>
      <c r="G126" s="286"/>
      <c r="H126" s="286"/>
      <c r="I126" s="286"/>
      <c r="J126" s="286"/>
      <c r="K126" s="286"/>
      <c r="L126" s="287"/>
      <c r="M126" s="312">
        <f>'План НП'!C125</f>
        <v>0</v>
      </c>
      <c r="N126" s="312">
        <f>'План НП'!D125</f>
        <v>0</v>
      </c>
      <c r="O126" s="288">
        <f>'План НП'!U125</f>
        <v>0</v>
      </c>
      <c r="P126" s="276" t="str">
        <f>'Основні дані'!$B$1</f>
        <v>140133Моп.xls</v>
      </c>
    </row>
    <row r="127" spans="1:16" s="158" customFormat="1" ht="15.75" hidden="1">
      <c r="A127" s="284" t="str">
        <f>'План НП'!A126</f>
        <v>ВБ8.3</v>
      </c>
      <c r="B127" s="309">
        <f>'План НП'!B126</f>
        <v>0</v>
      </c>
      <c r="C127" s="314">
        <f>'План НП'!F126</f>
        <v>0</v>
      </c>
      <c r="D127" s="314">
        <f>'План НП'!G126</f>
        <v>0</v>
      </c>
      <c r="E127" s="285"/>
      <c r="F127" s="286"/>
      <c r="G127" s="286"/>
      <c r="H127" s="286"/>
      <c r="I127" s="286"/>
      <c r="J127" s="286"/>
      <c r="K127" s="286"/>
      <c r="L127" s="287"/>
      <c r="M127" s="312">
        <f>'План НП'!C126</f>
        <v>0</v>
      </c>
      <c r="N127" s="312">
        <f>'План НП'!D126</f>
        <v>0</v>
      </c>
      <c r="O127" s="288">
        <f>'План НП'!U126</f>
        <v>0</v>
      </c>
      <c r="P127" s="276" t="str">
        <f>'Основні дані'!$B$1</f>
        <v>140133Моп.xls</v>
      </c>
    </row>
    <row r="128" spans="1:16" s="158" customFormat="1" ht="15.75" hidden="1">
      <c r="A128" s="284" t="str">
        <f>'План НП'!A127</f>
        <v>ВБ8.4</v>
      </c>
      <c r="B128" s="309">
        <f>'План НП'!B127</f>
        <v>0</v>
      </c>
      <c r="C128" s="314">
        <f>'План НП'!F127</f>
        <v>0</v>
      </c>
      <c r="D128" s="314">
        <f>'План НП'!G127</f>
        <v>0</v>
      </c>
      <c r="E128" s="285"/>
      <c r="F128" s="286"/>
      <c r="G128" s="286"/>
      <c r="H128" s="286"/>
      <c r="I128" s="286"/>
      <c r="J128" s="286"/>
      <c r="K128" s="286"/>
      <c r="L128" s="287"/>
      <c r="M128" s="312">
        <f>'План НП'!C127</f>
        <v>0</v>
      </c>
      <c r="N128" s="312">
        <f>'План НП'!D127</f>
        <v>0</v>
      </c>
      <c r="O128" s="288">
        <f>'План НП'!U127</f>
        <v>0</v>
      </c>
      <c r="P128" s="276" t="str">
        <f>'Основні дані'!$B$1</f>
        <v>140133Моп.xls</v>
      </c>
    </row>
    <row r="129" spans="1:16" s="158" customFormat="1" ht="15.75" hidden="1">
      <c r="A129" s="284" t="str">
        <f>'План НП'!A128</f>
        <v>ВБ8.5</v>
      </c>
      <c r="B129" s="309">
        <f>'План НП'!B128</f>
        <v>0</v>
      </c>
      <c r="C129" s="314">
        <f>'План НП'!F128</f>
        <v>0</v>
      </c>
      <c r="D129" s="314">
        <f>'План НП'!G128</f>
        <v>0</v>
      </c>
      <c r="E129" s="285"/>
      <c r="F129" s="286"/>
      <c r="G129" s="286"/>
      <c r="H129" s="286"/>
      <c r="I129" s="286"/>
      <c r="J129" s="286"/>
      <c r="K129" s="286"/>
      <c r="L129" s="287"/>
      <c r="M129" s="312">
        <f>'План НП'!C128</f>
        <v>0</v>
      </c>
      <c r="N129" s="312">
        <f>'План НП'!D128</f>
        <v>0</v>
      </c>
      <c r="O129" s="288">
        <f>'План НП'!U128</f>
        <v>0</v>
      </c>
      <c r="P129" s="276" t="str">
        <f>'Основні дані'!$B$1</f>
        <v>140133Моп.xls</v>
      </c>
    </row>
    <row r="130" spans="1:16" s="158" customFormat="1" ht="15.75" hidden="1">
      <c r="A130" s="284" t="str">
        <f>'План НП'!A129</f>
        <v>ВБ8.6</v>
      </c>
      <c r="B130" s="309">
        <f>'План НП'!B129</f>
        <v>0</v>
      </c>
      <c r="C130" s="314">
        <f>'План НП'!F129</f>
        <v>0</v>
      </c>
      <c r="D130" s="314">
        <f>'План НП'!G129</f>
        <v>0</v>
      </c>
      <c r="E130" s="285"/>
      <c r="F130" s="286"/>
      <c r="G130" s="286"/>
      <c r="H130" s="286"/>
      <c r="I130" s="286"/>
      <c r="J130" s="286"/>
      <c r="K130" s="286"/>
      <c r="L130" s="287"/>
      <c r="M130" s="312">
        <f>'План НП'!C129</f>
        <v>0</v>
      </c>
      <c r="N130" s="312">
        <f>'План НП'!D129</f>
        <v>0</v>
      </c>
      <c r="O130" s="288">
        <f>'План НП'!U129</f>
        <v>0</v>
      </c>
      <c r="P130" s="276" t="str">
        <f>'Основні дані'!$B$1</f>
        <v>140133Моп.xls</v>
      </c>
    </row>
    <row r="131" spans="1:16" s="158" customFormat="1" ht="15.75" hidden="1">
      <c r="A131" s="284" t="str">
        <f>'План НП'!A130</f>
        <v>ВБ8.7</v>
      </c>
      <c r="B131" s="309">
        <f>'План НП'!B130</f>
        <v>0</v>
      </c>
      <c r="C131" s="314">
        <f>'План НП'!F130</f>
        <v>0</v>
      </c>
      <c r="D131" s="314">
        <f>'План НП'!G130</f>
        <v>0</v>
      </c>
      <c r="E131" s="285"/>
      <c r="F131" s="286"/>
      <c r="G131" s="286"/>
      <c r="H131" s="286"/>
      <c r="I131" s="286"/>
      <c r="J131" s="286"/>
      <c r="K131" s="286"/>
      <c r="L131" s="287"/>
      <c r="M131" s="312">
        <f>'План НП'!C130</f>
        <v>0</v>
      </c>
      <c r="N131" s="312">
        <f>'План НП'!D130</f>
        <v>0</v>
      </c>
      <c r="O131" s="288">
        <f>'План НП'!U130</f>
        <v>0</v>
      </c>
      <c r="P131" s="276" t="str">
        <f>'Основні дані'!$B$1</f>
        <v>140133Моп.xls</v>
      </c>
    </row>
    <row r="132" spans="1:16" s="158" customFormat="1" ht="15.75" hidden="1">
      <c r="A132" s="284" t="str">
        <f>'План НП'!A131</f>
        <v>ВБ8.8</v>
      </c>
      <c r="B132" s="309">
        <f>'План НП'!B131</f>
        <v>0</v>
      </c>
      <c r="C132" s="314">
        <f>'План НП'!F131</f>
        <v>0</v>
      </c>
      <c r="D132" s="314">
        <f>'План НП'!G131</f>
        <v>0</v>
      </c>
      <c r="E132" s="285"/>
      <c r="F132" s="286"/>
      <c r="G132" s="286"/>
      <c r="H132" s="286"/>
      <c r="I132" s="286"/>
      <c r="J132" s="286"/>
      <c r="K132" s="286"/>
      <c r="L132" s="287"/>
      <c r="M132" s="312">
        <f>'План НП'!C131</f>
        <v>0</v>
      </c>
      <c r="N132" s="312">
        <f>'План НП'!D131</f>
        <v>0</v>
      </c>
      <c r="O132" s="288">
        <f>'План НП'!U131</f>
        <v>0</v>
      </c>
      <c r="P132" s="276" t="str">
        <f>'Основні дані'!$B$1</f>
        <v>140133Моп.xls</v>
      </c>
    </row>
    <row r="133" spans="1:16" s="158" customFormat="1" ht="15.75" hidden="1">
      <c r="A133" s="284" t="str">
        <f>'План НП'!A132</f>
        <v>ВБ8.9</v>
      </c>
      <c r="B133" s="309">
        <f>'План НП'!B132</f>
        <v>0</v>
      </c>
      <c r="C133" s="314">
        <f>'План НП'!F132</f>
        <v>0</v>
      </c>
      <c r="D133" s="314">
        <f>'План НП'!G132</f>
        <v>0</v>
      </c>
      <c r="E133" s="285"/>
      <c r="F133" s="286"/>
      <c r="G133" s="286"/>
      <c r="H133" s="286"/>
      <c r="I133" s="286"/>
      <c r="J133" s="286"/>
      <c r="K133" s="286"/>
      <c r="L133" s="287"/>
      <c r="M133" s="312">
        <f>'План НП'!C132</f>
        <v>0</v>
      </c>
      <c r="N133" s="312">
        <f>'План НП'!D132</f>
        <v>0</v>
      </c>
      <c r="O133" s="288">
        <f>'План НП'!U132</f>
        <v>0</v>
      </c>
      <c r="P133" s="276" t="str">
        <f>'Основні дані'!$B$1</f>
        <v>140133Моп.xls</v>
      </c>
    </row>
    <row r="134" spans="1:16" s="158" customFormat="1" ht="15.75" hidden="1">
      <c r="A134" s="284" t="str">
        <f>'План НП'!A133</f>
        <v>ВБ8.10</v>
      </c>
      <c r="B134" s="309">
        <f>'План НП'!B133</f>
        <v>0</v>
      </c>
      <c r="C134" s="314">
        <f>'План НП'!F133</f>
        <v>0</v>
      </c>
      <c r="D134" s="314">
        <f>'План НП'!G133</f>
        <v>0</v>
      </c>
      <c r="E134" s="285"/>
      <c r="F134" s="286"/>
      <c r="G134" s="286"/>
      <c r="H134" s="286"/>
      <c r="I134" s="286"/>
      <c r="J134" s="286"/>
      <c r="K134" s="286"/>
      <c r="L134" s="287"/>
      <c r="M134" s="312">
        <f>'План НП'!C133</f>
        <v>0</v>
      </c>
      <c r="N134" s="312">
        <f>'План НП'!D133</f>
        <v>0</v>
      </c>
      <c r="O134" s="288">
        <f>'План НП'!U133</f>
        <v>0</v>
      </c>
      <c r="P134" s="276" t="str">
        <f>'Основні дані'!$B$1</f>
        <v>140133Моп.xls</v>
      </c>
    </row>
    <row r="135" spans="1:16" s="157" customFormat="1" ht="18.75" hidden="1">
      <c r="A135" s="526"/>
      <c r="B135" s="524" t="str">
        <f>'План НП'!B134</f>
        <v>Практика</v>
      </c>
      <c r="C135" s="522">
        <f>'План НП'!F134</f>
        <v>15</v>
      </c>
      <c r="D135" s="522">
        <f>'План НП'!G134</f>
        <v>450</v>
      </c>
      <c r="E135" s="522"/>
      <c r="F135" s="522"/>
      <c r="G135" s="522"/>
      <c r="H135" s="522"/>
      <c r="I135" s="522"/>
      <c r="J135" s="522"/>
      <c r="K135" s="522"/>
      <c r="L135" s="522"/>
      <c r="M135" s="522">
        <f>'План НП'!C134</f>
        <v>0</v>
      </c>
      <c r="N135" s="522">
        <f>'План НП'!D134</f>
        <v>11</v>
      </c>
      <c r="O135" s="288">
        <f>'План НП'!U134</f>
        <v>0</v>
      </c>
      <c r="P135" s="276" t="str">
        <f>'Основні дані'!$B$1</f>
        <v>140133Моп.xls</v>
      </c>
    </row>
    <row r="136" spans="1:16" ht="15.75" hidden="1">
      <c r="A136" s="527"/>
      <c r="B136" s="529" t="str">
        <f>'План НП'!B135</f>
        <v>Атестація</v>
      </c>
      <c r="C136" s="530">
        <f>'План НП'!F135</f>
        <v>15</v>
      </c>
      <c r="D136" s="530">
        <f>'План НП'!G135</f>
        <v>450</v>
      </c>
      <c r="E136" s="530"/>
      <c r="F136" s="530"/>
      <c r="G136" s="530"/>
      <c r="H136" s="530"/>
      <c r="I136" s="530"/>
      <c r="J136" s="530"/>
      <c r="K136" s="530"/>
      <c r="L136" s="530"/>
      <c r="M136" s="530">
        <f>'План НП'!C135</f>
        <v>0</v>
      </c>
      <c r="N136" s="530">
        <f>'План НП'!D135</f>
        <v>11</v>
      </c>
      <c r="O136" s="531">
        <f>'План НП'!U135</f>
        <v>0</v>
      </c>
      <c r="P136" s="276" t="str">
        <f>'Основні дані'!$B$1</f>
        <v>140133Моп.xls</v>
      </c>
    </row>
    <row r="137" spans="1:16" s="158" customFormat="1" ht="15.75" hidden="1">
      <c r="A137" s="494" t="str">
        <f>'План НП'!A136</f>
        <v>3.1.9</v>
      </c>
      <c r="B137" s="496" t="str">
        <f>'План НП'!B136</f>
        <v>Блок дисциплін 09 "Назва блоку"</v>
      </c>
      <c r="C137" s="497" t="str">
        <f>'План НП'!F136</f>
        <v>ОШИБКА</v>
      </c>
      <c r="D137" s="497" t="str">
        <f>'План НП'!G136</f>
        <v>ОШИБКА</v>
      </c>
      <c r="E137" s="498"/>
      <c r="F137" s="499"/>
      <c r="G137" s="499"/>
      <c r="H137" s="499"/>
      <c r="I137" s="499"/>
      <c r="J137" s="499"/>
      <c r="K137" s="499"/>
      <c r="L137" s="500"/>
      <c r="M137" s="501">
        <f>'План НП'!C136</f>
        <v>0</v>
      </c>
      <c r="N137" s="501">
        <f>'План НП'!D136</f>
        <v>0</v>
      </c>
      <c r="O137" s="495">
        <f>'План НП'!U136</f>
        <v>0</v>
      </c>
      <c r="P137" s="276" t="str">
        <f>'Основні дані'!$B$1</f>
        <v>140133Моп.xls</v>
      </c>
    </row>
    <row r="138" spans="1:16" s="158" customFormat="1" ht="15.75" hidden="1">
      <c r="A138" s="284" t="str">
        <f>'План НП'!A137</f>
        <v>ВБ9.1</v>
      </c>
      <c r="B138" s="309">
        <f>'План НП'!B137</f>
        <v>0</v>
      </c>
      <c r="C138" s="314">
        <f>'План НП'!F137</f>
        <v>0</v>
      </c>
      <c r="D138" s="314">
        <f>'План НП'!G137</f>
        <v>0</v>
      </c>
      <c r="E138" s="285"/>
      <c r="F138" s="286"/>
      <c r="G138" s="286"/>
      <c r="H138" s="286"/>
      <c r="I138" s="286"/>
      <c r="J138" s="286"/>
      <c r="K138" s="286"/>
      <c r="L138" s="287"/>
      <c r="M138" s="312">
        <f>'План НП'!C137</f>
        <v>0</v>
      </c>
      <c r="N138" s="312">
        <f>'План НП'!D137</f>
        <v>0</v>
      </c>
      <c r="O138" s="288">
        <f>'План НП'!U137</f>
        <v>0</v>
      </c>
      <c r="P138" s="276" t="str">
        <f>'Основні дані'!$B$1</f>
        <v>140133Моп.xls</v>
      </c>
    </row>
    <row r="139" spans="1:16" s="158" customFormat="1" ht="15.75" hidden="1">
      <c r="A139" s="284" t="str">
        <f>'План НП'!A138</f>
        <v>ВБ9.2</v>
      </c>
      <c r="B139" s="309">
        <f>'План НП'!B138</f>
        <v>0</v>
      </c>
      <c r="C139" s="314">
        <f>'План НП'!F138</f>
        <v>0</v>
      </c>
      <c r="D139" s="314">
        <f>'План НП'!G138</f>
        <v>0</v>
      </c>
      <c r="E139" s="285"/>
      <c r="F139" s="286"/>
      <c r="G139" s="286"/>
      <c r="H139" s="286"/>
      <c r="I139" s="286"/>
      <c r="J139" s="286"/>
      <c r="K139" s="286"/>
      <c r="L139" s="287"/>
      <c r="M139" s="312">
        <f>'План НП'!C138</f>
        <v>0</v>
      </c>
      <c r="N139" s="312">
        <f>'План НП'!D138</f>
        <v>0</v>
      </c>
      <c r="O139" s="288">
        <f>'План НП'!U138</f>
        <v>0</v>
      </c>
      <c r="P139" s="276" t="str">
        <f>'Основні дані'!$B$1</f>
        <v>140133Моп.xls</v>
      </c>
    </row>
    <row r="140" spans="1:16" s="158" customFormat="1" ht="15.75" hidden="1">
      <c r="A140" s="284" t="str">
        <f>'План НП'!A139</f>
        <v>ВБ9.3</v>
      </c>
      <c r="B140" s="309">
        <f>'План НП'!B139</f>
        <v>0</v>
      </c>
      <c r="C140" s="314">
        <f>'План НП'!F139</f>
        <v>0</v>
      </c>
      <c r="D140" s="314">
        <f>'План НП'!G139</f>
        <v>0</v>
      </c>
      <c r="E140" s="285"/>
      <c r="F140" s="286"/>
      <c r="G140" s="286"/>
      <c r="H140" s="286"/>
      <c r="I140" s="286"/>
      <c r="J140" s="286"/>
      <c r="K140" s="286"/>
      <c r="L140" s="287"/>
      <c r="M140" s="312">
        <f>'План НП'!C139</f>
        <v>0</v>
      </c>
      <c r="N140" s="312">
        <f>'План НП'!D139</f>
        <v>0</v>
      </c>
      <c r="O140" s="288">
        <f>'План НП'!U139</f>
        <v>0</v>
      </c>
      <c r="P140" s="276" t="str">
        <f>'Основні дані'!$B$1</f>
        <v>140133Моп.xls</v>
      </c>
    </row>
    <row r="141" spans="1:16" s="158" customFormat="1" ht="15.75" hidden="1">
      <c r="A141" s="284" t="str">
        <f>'План НП'!A140</f>
        <v>ВБ9.4</v>
      </c>
      <c r="B141" s="309">
        <f>'План НП'!B140</f>
        <v>0</v>
      </c>
      <c r="C141" s="314">
        <f>'План НП'!F140</f>
        <v>0</v>
      </c>
      <c r="D141" s="314">
        <f>'План НП'!G140</f>
        <v>0</v>
      </c>
      <c r="E141" s="285"/>
      <c r="F141" s="286"/>
      <c r="G141" s="286"/>
      <c r="H141" s="286"/>
      <c r="I141" s="286"/>
      <c r="J141" s="286"/>
      <c r="K141" s="286"/>
      <c r="L141" s="287"/>
      <c r="M141" s="312">
        <f>'План НП'!C140</f>
        <v>0</v>
      </c>
      <c r="N141" s="312">
        <f>'План НП'!D140</f>
        <v>0</v>
      </c>
      <c r="O141" s="288">
        <f>'План НП'!U140</f>
        <v>0</v>
      </c>
      <c r="P141" s="276" t="str">
        <f>'Основні дані'!$B$1</f>
        <v>140133Моп.xls</v>
      </c>
    </row>
    <row r="142" spans="1:16" s="158" customFormat="1" ht="15.75" hidden="1">
      <c r="A142" s="284" t="str">
        <f>'План НП'!A141</f>
        <v>ВБ9.5</v>
      </c>
      <c r="B142" s="309">
        <f>'План НП'!B141</f>
        <v>0</v>
      </c>
      <c r="C142" s="314">
        <f>'План НП'!F141</f>
        <v>0</v>
      </c>
      <c r="D142" s="314">
        <f>'План НП'!G141</f>
        <v>0</v>
      </c>
      <c r="E142" s="285"/>
      <c r="F142" s="286"/>
      <c r="G142" s="286"/>
      <c r="H142" s="286"/>
      <c r="I142" s="286"/>
      <c r="J142" s="286"/>
      <c r="K142" s="286"/>
      <c r="L142" s="287"/>
      <c r="M142" s="312">
        <f>'План НП'!C141</f>
        <v>0</v>
      </c>
      <c r="N142" s="312">
        <f>'План НП'!D141</f>
        <v>0</v>
      </c>
      <c r="O142" s="288">
        <f>'План НП'!U141</f>
        <v>0</v>
      </c>
      <c r="P142" s="276" t="str">
        <f>'Основні дані'!$B$1</f>
        <v>140133Моп.xls</v>
      </c>
    </row>
    <row r="143" spans="1:16" s="158" customFormat="1" ht="15.75" hidden="1">
      <c r="A143" s="284" t="str">
        <f>'План НП'!A142</f>
        <v>ВБ9.6</v>
      </c>
      <c r="B143" s="309">
        <f>'План НП'!B142</f>
        <v>0</v>
      </c>
      <c r="C143" s="314">
        <f>'План НП'!F142</f>
        <v>0</v>
      </c>
      <c r="D143" s="314">
        <f>'План НП'!G142</f>
        <v>0</v>
      </c>
      <c r="E143" s="285"/>
      <c r="F143" s="286"/>
      <c r="G143" s="286"/>
      <c r="H143" s="286"/>
      <c r="I143" s="286"/>
      <c r="J143" s="286"/>
      <c r="K143" s="286"/>
      <c r="L143" s="287"/>
      <c r="M143" s="312">
        <f>'План НП'!C142</f>
        <v>0</v>
      </c>
      <c r="N143" s="312">
        <f>'План НП'!D142</f>
        <v>0</v>
      </c>
      <c r="O143" s="288">
        <f>'План НП'!U142</f>
        <v>0</v>
      </c>
      <c r="P143" s="276" t="str">
        <f>'Основні дані'!$B$1</f>
        <v>140133Моп.xls</v>
      </c>
    </row>
    <row r="144" spans="1:16" s="158" customFormat="1" ht="15.75" hidden="1">
      <c r="A144" s="284" t="str">
        <f>'План НП'!A143</f>
        <v>ВБ9.7</v>
      </c>
      <c r="B144" s="309">
        <f>'План НП'!B143</f>
        <v>0</v>
      </c>
      <c r="C144" s="314">
        <f>'План НП'!F143</f>
        <v>0</v>
      </c>
      <c r="D144" s="314">
        <f>'План НП'!G143</f>
        <v>0</v>
      </c>
      <c r="E144" s="285"/>
      <c r="F144" s="286"/>
      <c r="G144" s="286"/>
      <c r="H144" s="286"/>
      <c r="I144" s="286"/>
      <c r="J144" s="286"/>
      <c r="K144" s="286"/>
      <c r="L144" s="287"/>
      <c r="M144" s="312">
        <f>'План НП'!C143</f>
        <v>0</v>
      </c>
      <c r="N144" s="312">
        <f>'План НП'!D143</f>
        <v>0</v>
      </c>
      <c r="O144" s="288">
        <f>'План НП'!U143</f>
        <v>0</v>
      </c>
      <c r="P144" s="276" t="str">
        <f>'Основні дані'!$B$1</f>
        <v>140133Моп.xls</v>
      </c>
    </row>
    <row r="145" spans="1:16" s="158" customFormat="1" ht="15.75" hidden="1">
      <c r="A145" s="284" t="str">
        <f>'План НП'!A144</f>
        <v>ВБ9.8</v>
      </c>
      <c r="B145" s="309">
        <f>'План НП'!B144</f>
        <v>0</v>
      </c>
      <c r="C145" s="314">
        <f>'План НП'!F144</f>
        <v>0</v>
      </c>
      <c r="D145" s="314">
        <f>'План НП'!G144</f>
        <v>0</v>
      </c>
      <c r="E145" s="285"/>
      <c r="F145" s="286"/>
      <c r="G145" s="286"/>
      <c r="H145" s="286"/>
      <c r="I145" s="286"/>
      <c r="J145" s="286"/>
      <c r="K145" s="286"/>
      <c r="L145" s="287"/>
      <c r="M145" s="312">
        <f>'План НП'!C144</f>
        <v>0</v>
      </c>
      <c r="N145" s="312">
        <f>'План НП'!D144</f>
        <v>0</v>
      </c>
      <c r="O145" s="288">
        <f>'План НП'!U144</f>
        <v>0</v>
      </c>
      <c r="P145" s="276" t="str">
        <f>'Основні дані'!$B$1</f>
        <v>140133Моп.xls</v>
      </c>
    </row>
    <row r="146" spans="1:16" s="158" customFormat="1" ht="15.75" hidden="1">
      <c r="A146" s="284" t="str">
        <f>'План НП'!A145</f>
        <v>ВБ9.9</v>
      </c>
      <c r="B146" s="309">
        <f>'План НП'!B145</f>
        <v>0</v>
      </c>
      <c r="C146" s="314">
        <f>'План НП'!F145</f>
        <v>0</v>
      </c>
      <c r="D146" s="314">
        <f>'План НП'!G145</f>
        <v>0</v>
      </c>
      <c r="E146" s="285"/>
      <c r="F146" s="286"/>
      <c r="G146" s="286"/>
      <c r="H146" s="286"/>
      <c r="I146" s="286"/>
      <c r="J146" s="286"/>
      <c r="K146" s="286"/>
      <c r="L146" s="287"/>
      <c r="M146" s="312">
        <f>'План НП'!C145</f>
        <v>0</v>
      </c>
      <c r="N146" s="312">
        <f>'План НП'!D145</f>
        <v>0</v>
      </c>
      <c r="O146" s="288">
        <f>'План НП'!U145</f>
        <v>0</v>
      </c>
      <c r="P146" s="276" t="str">
        <f>'Основні дані'!$B$1</f>
        <v>140133Моп.xls</v>
      </c>
    </row>
    <row r="147" spans="1:16" s="158" customFormat="1" ht="15.75" hidden="1">
      <c r="A147" s="284" t="str">
        <f>'План НП'!A146</f>
        <v>ВБ9.10</v>
      </c>
      <c r="B147" s="309">
        <f>'План НП'!B146</f>
        <v>0</v>
      </c>
      <c r="C147" s="314">
        <f>'План НП'!F146</f>
        <v>0</v>
      </c>
      <c r="D147" s="314">
        <f>'План НП'!G146</f>
        <v>0</v>
      </c>
      <c r="E147" s="285"/>
      <c r="F147" s="286"/>
      <c r="G147" s="286"/>
      <c r="H147" s="286"/>
      <c r="I147" s="286"/>
      <c r="J147" s="286"/>
      <c r="K147" s="286"/>
      <c r="L147" s="287"/>
      <c r="M147" s="312">
        <f>'План НП'!C146</f>
        <v>0</v>
      </c>
      <c r="N147" s="312">
        <f>'План НП'!D146</f>
        <v>0</v>
      </c>
      <c r="O147" s="288">
        <f>'План НП'!U146</f>
        <v>0</v>
      </c>
      <c r="P147" s="276" t="str">
        <f>'Основні дані'!$B$1</f>
        <v>140133Моп.xls</v>
      </c>
    </row>
    <row r="148" spans="1:16" s="157" customFormat="1" ht="18.75" hidden="1">
      <c r="A148" s="526"/>
      <c r="B148" s="524" t="str">
        <f>'План НП'!B147</f>
        <v>Практика</v>
      </c>
      <c r="C148" s="522">
        <f>'План НП'!F147</f>
        <v>15</v>
      </c>
      <c r="D148" s="522">
        <f>'План НП'!G147</f>
        <v>450</v>
      </c>
      <c r="E148" s="522"/>
      <c r="F148" s="522"/>
      <c r="G148" s="522"/>
      <c r="H148" s="522"/>
      <c r="I148" s="522"/>
      <c r="J148" s="522"/>
      <c r="K148" s="522"/>
      <c r="L148" s="522"/>
      <c r="M148" s="522">
        <f>'План НП'!C147</f>
        <v>0</v>
      </c>
      <c r="N148" s="522">
        <f>'План НП'!D147</f>
        <v>11</v>
      </c>
      <c r="O148" s="288">
        <f>'План НП'!U147</f>
        <v>0</v>
      </c>
      <c r="P148" s="276" t="str">
        <f>'Основні дані'!$B$1</f>
        <v>140133Моп.xls</v>
      </c>
    </row>
    <row r="149" spans="1:16" ht="15.75" hidden="1">
      <c r="A149" s="527"/>
      <c r="B149" s="529" t="str">
        <f>'План НП'!B148</f>
        <v>Атестація</v>
      </c>
      <c r="C149" s="530">
        <f>'План НП'!F148</f>
        <v>15</v>
      </c>
      <c r="D149" s="530">
        <f>'План НП'!G148</f>
        <v>450</v>
      </c>
      <c r="E149" s="530"/>
      <c r="F149" s="530"/>
      <c r="G149" s="530"/>
      <c r="H149" s="530"/>
      <c r="I149" s="530"/>
      <c r="J149" s="530"/>
      <c r="K149" s="530"/>
      <c r="L149" s="530"/>
      <c r="M149" s="530">
        <f>'План НП'!C148</f>
        <v>0</v>
      </c>
      <c r="N149" s="530">
        <f>'План НП'!D148</f>
        <v>11</v>
      </c>
      <c r="O149" s="531">
        <f>'План НП'!U148</f>
        <v>0</v>
      </c>
      <c r="P149" s="276" t="str">
        <f>'Основні дані'!$B$1</f>
        <v>140133Моп.xls</v>
      </c>
    </row>
    <row r="150" spans="1:16" s="158" customFormat="1" ht="15.75" hidden="1">
      <c r="A150" s="494" t="str">
        <f>'План НП'!A149</f>
        <v>3.1.10</v>
      </c>
      <c r="B150" s="496" t="str">
        <f>'План НП'!B149</f>
        <v>Блок дисциплін 10 "Назва блоку"</v>
      </c>
      <c r="C150" s="497" t="str">
        <f>'План НП'!F149</f>
        <v>ОШИБКА</v>
      </c>
      <c r="D150" s="497" t="str">
        <f>'План НП'!G149</f>
        <v>ОШИБКА</v>
      </c>
      <c r="E150" s="498"/>
      <c r="F150" s="499"/>
      <c r="G150" s="499"/>
      <c r="H150" s="499"/>
      <c r="I150" s="499"/>
      <c r="J150" s="499"/>
      <c r="K150" s="499"/>
      <c r="L150" s="500"/>
      <c r="M150" s="501">
        <f>'План НП'!C149</f>
        <v>0</v>
      </c>
      <c r="N150" s="501">
        <f>'План НП'!D149</f>
        <v>0</v>
      </c>
      <c r="O150" s="495">
        <f>'План НП'!U149</f>
        <v>0</v>
      </c>
      <c r="P150" s="276" t="str">
        <f>'Основні дані'!$B$1</f>
        <v>140133Моп.xls</v>
      </c>
    </row>
    <row r="151" spans="1:16" s="158" customFormat="1" ht="15.75" hidden="1">
      <c r="A151" s="284" t="str">
        <f>'План НП'!A150</f>
        <v>ВБ10.1</v>
      </c>
      <c r="B151" s="309">
        <f>'План НП'!B150</f>
        <v>0</v>
      </c>
      <c r="C151" s="314">
        <f>'План НП'!F150</f>
        <v>0</v>
      </c>
      <c r="D151" s="314">
        <f>'План НП'!G150</f>
        <v>0</v>
      </c>
      <c r="E151" s="285"/>
      <c r="F151" s="286"/>
      <c r="G151" s="286"/>
      <c r="H151" s="286"/>
      <c r="I151" s="286"/>
      <c r="J151" s="286"/>
      <c r="K151" s="286"/>
      <c r="L151" s="287"/>
      <c r="M151" s="312">
        <f>'План НП'!C150</f>
        <v>0</v>
      </c>
      <c r="N151" s="312">
        <f>'План НП'!D150</f>
        <v>0</v>
      </c>
      <c r="O151" s="288">
        <f>'План НП'!U150</f>
        <v>0</v>
      </c>
      <c r="P151" s="276" t="str">
        <f>'Основні дані'!$B$1</f>
        <v>140133Моп.xls</v>
      </c>
    </row>
    <row r="152" spans="1:16" s="158" customFormat="1" ht="15.75" hidden="1">
      <c r="A152" s="284" t="str">
        <f>'План НП'!A151</f>
        <v>ВБ10.2</v>
      </c>
      <c r="B152" s="309">
        <f>'План НП'!B151</f>
        <v>0</v>
      </c>
      <c r="C152" s="314">
        <f>'План НП'!F151</f>
        <v>0</v>
      </c>
      <c r="D152" s="314">
        <f>'План НП'!G151</f>
        <v>0</v>
      </c>
      <c r="E152" s="285"/>
      <c r="F152" s="286"/>
      <c r="G152" s="286"/>
      <c r="H152" s="286"/>
      <c r="I152" s="286"/>
      <c r="J152" s="286"/>
      <c r="K152" s="286"/>
      <c r="L152" s="287"/>
      <c r="M152" s="312">
        <f>'План НП'!C151</f>
        <v>0</v>
      </c>
      <c r="N152" s="312">
        <f>'План НП'!D151</f>
        <v>0</v>
      </c>
      <c r="O152" s="288">
        <f>'План НП'!U151</f>
        <v>0</v>
      </c>
      <c r="P152" s="276" t="str">
        <f>'Основні дані'!$B$1</f>
        <v>140133Моп.xls</v>
      </c>
    </row>
    <row r="153" spans="1:16" s="158" customFormat="1" ht="15.75" hidden="1">
      <c r="A153" s="284" t="str">
        <f>'План НП'!A152</f>
        <v>ВБ10.3</v>
      </c>
      <c r="B153" s="309">
        <f>'План НП'!B152</f>
        <v>0</v>
      </c>
      <c r="C153" s="314">
        <f>'План НП'!F152</f>
        <v>0</v>
      </c>
      <c r="D153" s="314">
        <f>'План НП'!G152</f>
        <v>0</v>
      </c>
      <c r="E153" s="285"/>
      <c r="F153" s="286"/>
      <c r="G153" s="286"/>
      <c r="H153" s="286"/>
      <c r="I153" s="286"/>
      <c r="J153" s="286"/>
      <c r="K153" s="286"/>
      <c r="L153" s="287"/>
      <c r="M153" s="312">
        <f>'План НП'!C152</f>
        <v>0</v>
      </c>
      <c r="N153" s="312">
        <f>'План НП'!D152</f>
        <v>0</v>
      </c>
      <c r="O153" s="288">
        <f>'План НП'!U152</f>
        <v>0</v>
      </c>
      <c r="P153" s="276" t="str">
        <f>'Основні дані'!$B$1</f>
        <v>140133Моп.xls</v>
      </c>
    </row>
    <row r="154" spans="1:16" s="158" customFormat="1" ht="15.75" hidden="1">
      <c r="A154" s="284" t="str">
        <f>'План НП'!A153</f>
        <v>ВБ10.4</v>
      </c>
      <c r="B154" s="309">
        <f>'План НП'!B153</f>
        <v>0</v>
      </c>
      <c r="C154" s="314">
        <f>'План НП'!F153</f>
        <v>0</v>
      </c>
      <c r="D154" s="314">
        <f>'План НП'!G153</f>
        <v>0</v>
      </c>
      <c r="E154" s="285"/>
      <c r="F154" s="286"/>
      <c r="G154" s="286"/>
      <c r="H154" s="286"/>
      <c r="I154" s="286"/>
      <c r="J154" s="286"/>
      <c r="K154" s="286"/>
      <c r="L154" s="287"/>
      <c r="M154" s="312">
        <f>'План НП'!C153</f>
        <v>0</v>
      </c>
      <c r="N154" s="312">
        <f>'План НП'!D153</f>
        <v>0</v>
      </c>
      <c r="O154" s="288">
        <f>'План НП'!U153</f>
        <v>0</v>
      </c>
      <c r="P154" s="276" t="str">
        <f>'Основні дані'!$B$1</f>
        <v>140133Моп.xls</v>
      </c>
    </row>
    <row r="155" spans="1:16" s="158" customFormat="1" ht="15.75" hidden="1">
      <c r="A155" s="284" t="str">
        <f>'План НП'!A154</f>
        <v>ВБ10.5</v>
      </c>
      <c r="B155" s="309">
        <f>'План НП'!B154</f>
        <v>0</v>
      </c>
      <c r="C155" s="314">
        <f>'План НП'!F154</f>
        <v>0</v>
      </c>
      <c r="D155" s="314">
        <f>'План НП'!G154</f>
        <v>0</v>
      </c>
      <c r="E155" s="285"/>
      <c r="F155" s="286"/>
      <c r="G155" s="286"/>
      <c r="H155" s="286"/>
      <c r="I155" s="286"/>
      <c r="J155" s="286"/>
      <c r="K155" s="286"/>
      <c r="L155" s="287"/>
      <c r="M155" s="312">
        <f>'План НП'!C154</f>
        <v>0</v>
      </c>
      <c r="N155" s="312">
        <f>'План НП'!D154</f>
        <v>0</v>
      </c>
      <c r="O155" s="288">
        <f>'План НП'!U154</f>
        <v>0</v>
      </c>
      <c r="P155" s="276" t="str">
        <f>'Основні дані'!$B$1</f>
        <v>140133Моп.xls</v>
      </c>
    </row>
    <row r="156" spans="1:16" s="158" customFormat="1" ht="15.75" hidden="1">
      <c r="A156" s="284" t="str">
        <f>'План НП'!A155</f>
        <v>ВБ10.6</v>
      </c>
      <c r="B156" s="309">
        <f>'План НП'!B155</f>
        <v>0</v>
      </c>
      <c r="C156" s="314">
        <f>'План НП'!F155</f>
        <v>0</v>
      </c>
      <c r="D156" s="314">
        <f>'План НП'!G155</f>
        <v>0</v>
      </c>
      <c r="E156" s="285"/>
      <c r="F156" s="286"/>
      <c r="G156" s="286"/>
      <c r="H156" s="286"/>
      <c r="I156" s="286"/>
      <c r="J156" s="286"/>
      <c r="K156" s="286"/>
      <c r="L156" s="287"/>
      <c r="M156" s="312">
        <f>'План НП'!C155</f>
        <v>0</v>
      </c>
      <c r="N156" s="312">
        <f>'План НП'!D155</f>
        <v>0</v>
      </c>
      <c r="O156" s="288">
        <f>'План НП'!U155</f>
        <v>0</v>
      </c>
      <c r="P156" s="276" t="str">
        <f>'Основні дані'!$B$1</f>
        <v>140133Моп.xls</v>
      </c>
    </row>
    <row r="157" spans="1:16" s="158" customFormat="1" ht="15.75" hidden="1">
      <c r="A157" s="284" t="str">
        <f>'План НП'!A156</f>
        <v>ВБ10.7</v>
      </c>
      <c r="B157" s="309">
        <f>'План НП'!B156</f>
        <v>0</v>
      </c>
      <c r="C157" s="314">
        <f>'План НП'!F156</f>
        <v>0</v>
      </c>
      <c r="D157" s="314">
        <f>'План НП'!G156</f>
        <v>0</v>
      </c>
      <c r="E157" s="285"/>
      <c r="F157" s="286"/>
      <c r="G157" s="286"/>
      <c r="H157" s="286"/>
      <c r="I157" s="286"/>
      <c r="J157" s="286"/>
      <c r="K157" s="286"/>
      <c r="L157" s="287"/>
      <c r="M157" s="312">
        <f>'План НП'!C156</f>
        <v>0</v>
      </c>
      <c r="N157" s="312">
        <f>'План НП'!D156</f>
        <v>0</v>
      </c>
      <c r="O157" s="288">
        <f>'План НП'!U156</f>
        <v>0</v>
      </c>
      <c r="P157" s="276" t="str">
        <f>'Основні дані'!$B$1</f>
        <v>140133Моп.xls</v>
      </c>
    </row>
    <row r="158" spans="1:16" s="158" customFormat="1" ht="15.75" hidden="1">
      <c r="A158" s="284" t="str">
        <f>'План НП'!A157</f>
        <v>ВБ10.8</v>
      </c>
      <c r="B158" s="309">
        <f>'План НП'!B157</f>
        <v>0</v>
      </c>
      <c r="C158" s="314">
        <f>'План НП'!F157</f>
        <v>0</v>
      </c>
      <c r="D158" s="314">
        <f>'План НП'!G157</f>
        <v>0</v>
      </c>
      <c r="E158" s="285"/>
      <c r="F158" s="286"/>
      <c r="G158" s="286"/>
      <c r="H158" s="286"/>
      <c r="I158" s="286"/>
      <c r="J158" s="286"/>
      <c r="K158" s="286"/>
      <c r="L158" s="287"/>
      <c r="M158" s="312">
        <f>'План НП'!C157</f>
        <v>0</v>
      </c>
      <c r="N158" s="312">
        <f>'План НП'!D157</f>
        <v>0</v>
      </c>
      <c r="O158" s="288">
        <f>'План НП'!U157</f>
        <v>0</v>
      </c>
      <c r="P158" s="276" t="str">
        <f>'Основні дані'!$B$1</f>
        <v>140133Моп.xls</v>
      </c>
    </row>
    <row r="159" spans="1:16" s="158" customFormat="1" ht="15.75" hidden="1">
      <c r="A159" s="284" t="str">
        <f>'План НП'!A158</f>
        <v>ВБ10.9</v>
      </c>
      <c r="B159" s="309">
        <f>'План НП'!B158</f>
        <v>0</v>
      </c>
      <c r="C159" s="314">
        <f>'План НП'!F158</f>
        <v>0</v>
      </c>
      <c r="D159" s="314">
        <f>'План НП'!G158</f>
        <v>0</v>
      </c>
      <c r="E159" s="285"/>
      <c r="F159" s="286"/>
      <c r="G159" s="286"/>
      <c r="H159" s="286"/>
      <c r="I159" s="286"/>
      <c r="J159" s="286"/>
      <c r="K159" s="286"/>
      <c r="L159" s="287"/>
      <c r="M159" s="312">
        <f>'План НП'!C158</f>
        <v>0</v>
      </c>
      <c r="N159" s="312">
        <f>'План НП'!D158</f>
        <v>0</v>
      </c>
      <c r="O159" s="288">
        <f>'План НП'!U158</f>
        <v>0</v>
      </c>
      <c r="P159" s="276" t="str">
        <f>'Основні дані'!$B$1</f>
        <v>140133Моп.xls</v>
      </c>
    </row>
    <row r="160" spans="1:16" s="158" customFormat="1" ht="15.75" hidden="1">
      <c r="A160" s="284" t="str">
        <f>'План НП'!A159</f>
        <v>ВБ10.10</v>
      </c>
      <c r="B160" s="309">
        <f>'План НП'!B159</f>
        <v>0</v>
      </c>
      <c r="C160" s="314">
        <f>'План НП'!F159</f>
        <v>0</v>
      </c>
      <c r="D160" s="314">
        <f>'План НП'!G159</f>
        <v>0</v>
      </c>
      <c r="E160" s="285"/>
      <c r="F160" s="286"/>
      <c r="G160" s="286"/>
      <c r="H160" s="286"/>
      <c r="I160" s="286"/>
      <c r="J160" s="286"/>
      <c r="K160" s="286"/>
      <c r="L160" s="287"/>
      <c r="M160" s="312">
        <f>'План НП'!C159</f>
        <v>0</v>
      </c>
      <c r="N160" s="312">
        <f>'План НП'!D159</f>
        <v>0</v>
      </c>
      <c r="O160" s="288">
        <f>'План НП'!U159</f>
        <v>0</v>
      </c>
      <c r="P160" s="276" t="str">
        <f>'Основні дані'!$B$1</f>
        <v>140133Моп.xls</v>
      </c>
    </row>
    <row r="161" spans="1:16" s="157" customFormat="1" ht="18.75" hidden="1">
      <c r="A161" s="526"/>
      <c r="B161" s="524" t="str">
        <f>'План НП'!B160</f>
        <v>Практика</v>
      </c>
      <c r="C161" s="522">
        <f>'План НП'!F160</f>
        <v>15</v>
      </c>
      <c r="D161" s="522">
        <f>'План НП'!G160</f>
        <v>450</v>
      </c>
      <c r="E161" s="522"/>
      <c r="F161" s="522"/>
      <c r="G161" s="522"/>
      <c r="H161" s="522"/>
      <c r="I161" s="522"/>
      <c r="J161" s="522"/>
      <c r="K161" s="522"/>
      <c r="L161" s="522"/>
      <c r="M161" s="522">
        <f>'План НП'!C160</f>
        <v>0</v>
      </c>
      <c r="N161" s="522">
        <f>'План НП'!D160</f>
        <v>11</v>
      </c>
      <c r="O161" s="288">
        <f>'План НП'!U160</f>
        <v>0</v>
      </c>
      <c r="P161" s="276" t="str">
        <f>'Основні дані'!$B$1</f>
        <v>140133Моп.xls</v>
      </c>
    </row>
    <row r="162" spans="1:16" ht="15.75" hidden="1">
      <c r="A162" s="527"/>
      <c r="B162" s="529" t="str">
        <f>'План НП'!B161</f>
        <v>Атестація</v>
      </c>
      <c r="C162" s="530">
        <f>'План НП'!F161</f>
        <v>15</v>
      </c>
      <c r="D162" s="530">
        <f>'План НП'!G161</f>
        <v>450</v>
      </c>
      <c r="E162" s="530"/>
      <c r="F162" s="530"/>
      <c r="G162" s="530"/>
      <c r="H162" s="530"/>
      <c r="I162" s="530"/>
      <c r="J162" s="530"/>
      <c r="K162" s="530"/>
      <c r="L162" s="530"/>
      <c r="M162" s="530">
        <f>'План НП'!C161</f>
        <v>0</v>
      </c>
      <c r="N162" s="530">
        <f>'План НП'!D161</f>
        <v>11</v>
      </c>
      <c r="O162" s="531">
        <f>'План НП'!U161</f>
        <v>0</v>
      </c>
      <c r="P162" s="276" t="str">
        <f>'Основні дані'!$B$1</f>
        <v>140133Моп.xls</v>
      </c>
    </row>
    <row r="163" spans="1:16" s="158" customFormat="1" ht="15.75" hidden="1">
      <c r="A163" s="494" t="str">
        <f>'План НП'!A162</f>
        <v>3.1.11</v>
      </c>
      <c r="B163" s="496" t="str">
        <f>'План НП'!B162</f>
        <v>Блок дисциплін 11 "Назва блоку"</v>
      </c>
      <c r="C163" s="497" t="str">
        <f>'План НП'!F162</f>
        <v>ОШИБКА</v>
      </c>
      <c r="D163" s="497" t="str">
        <f>'План НП'!G162</f>
        <v>ОШИБКА</v>
      </c>
      <c r="E163" s="498"/>
      <c r="F163" s="499"/>
      <c r="G163" s="499"/>
      <c r="H163" s="499"/>
      <c r="I163" s="499"/>
      <c r="J163" s="499"/>
      <c r="K163" s="499"/>
      <c r="L163" s="500"/>
      <c r="M163" s="501">
        <f>'План НП'!C162</f>
        <v>0</v>
      </c>
      <c r="N163" s="501">
        <f>'План НП'!D162</f>
        <v>0</v>
      </c>
      <c r="O163" s="495">
        <f>'План НП'!U162</f>
        <v>0</v>
      </c>
      <c r="P163" s="276" t="str">
        <f>'Основні дані'!$B$1</f>
        <v>140133Моп.xls</v>
      </c>
    </row>
    <row r="164" spans="1:16" s="158" customFormat="1" ht="15.75" hidden="1">
      <c r="A164" s="284" t="str">
        <f>'План НП'!A163</f>
        <v>ВБ11.1</v>
      </c>
      <c r="B164" s="309">
        <f>'План НП'!B163</f>
        <v>0</v>
      </c>
      <c r="C164" s="314">
        <f>'План НП'!F163</f>
        <v>0</v>
      </c>
      <c r="D164" s="314">
        <f>'План НП'!G163</f>
        <v>0</v>
      </c>
      <c r="E164" s="285"/>
      <c r="F164" s="286"/>
      <c r="G164" s="286"/>
      <c r="H164" s="286"/>
      <c r="I164" s="286"/>
      <c r="J164" s="286"/>
      <c r="K164" s="286"/>
      <c r="L164" s="287"/>
      <c r="M164" s="312">
        <f>'План НП'!C163</f>
        <v>0</v>
      </c>
      <c r="N164" s="312">
        <f>'План НП'!D163</f>
        <v>0</v>
      </c>
      <c r="O164" s="288">
        <f>'План НП'!U163</f>
        <v>0</v>
      </c>
      <c r="P164" s="276" t="str">
        <f>'Основні дані'!$B$1</f>
        <v>140133Моп.xls</v>
      </c>
    </row>
    <row r="165" spans="1:16" s="158" customFormat="1" ht="15.75" hidden="1">
      <c r="A165" s="284" t="str">
        <f>'План НП'!A164</f>
        <v>ВБ11.2</v>
      </c>
      <c r="B165" s="309">
        <f>'План НП'!B164</f>
        <v>0</v>
      </c>
      <c r="C165" s="314">
        <f>'План НП'!F164</f>
        <v>0</v>
      </c>
      <c r="D165" s="314">
        <f>'План НП'!G164</f>
        <v>0</v>
      </c>
      <c r="E165" s="285"/>
      <c r="F165" s="286"/>
      <c r="G165" s="286"/>
      <c r="H165" s="286"/>
      <c r="I165" s="286"/>
      <c r="J165" s="286"/>
      <c r="K165" s="286"/>
      <c r="L165" s="287"/>
      <c r="M165" s="312">
        <f>'План НП'!C164</f>
        <v>0</v>
      </c>
      <c r="N165" s="312">
        <f>'План НП'!D164</f>
        <v>0</v>
      </c>
      <c r="O165" s="288">
        <f>'План НП'!U164</f>
        <v>0</v>
      </c>
      <c r="P165" s="276" t="str">
        <f>'Основні дані'!$B$1</f>
        <v>140133Моп.xls</v>
      </c>
    </row>
    <row r="166" spans="1:16" s="158" customFormat="1" ht="15.75" hidden="1">
      <c r="A166" s="284" t="str">
        <f>'План НП'!A165</f>
        <v>ВБ11.3</v>
      </c>
      <c r="B166" s="309">
        <f>'План НП'!B165</f>
        <v>0</v>
      </c>
      <c r="C166" s="314">
        <f>'План НП'!F165</f>
        <v>0</v>
      </c>
      <c r="D166" s="314">
        <f>'План НП'!G165</f>
        <v>0</v>
      </c>
      <c r="E166" s="285"/>
      <c r="F166" s="286"/>
      <c r="G166" s="286"/>
      <c r="H166" s="286"/>
      <c r="I166" s="286"/>
      <c r="J166" s="286"/>
      <c r="K166" s="286"/>
      <c r="L166" s="287"/>
      <c r="M166" s="312">
        <f>'План НП'!C165</f>
        <v>0</v>
      </c>
      <c r="N166" s="312">
        <f>'План НП'!D165</f>
        <v>0</v>
      </c>
      <c r="O166" s="288">
        <f>'План НП'!U165</f>
        <v>0</v>
      </c>
      <c r="P166" s="276" t="str">
        <f>'Основні дані'!$B$1</f>
        <v>140133Моп.xls</v>
      </c>
    </row>
    <row r="167" spans="1:16" s="158" customFormat="1" ht="15.75" hidden="1">
      <c r="A167" s="284" t="str">
        <f>'План НП'!A166</f>
        <v>ВБ11.4</v>
      </c>
      <c r="B167" s="309">
        <f>'План НП'!B166</f>
        <v>0</v>
      </c>
      <c r="C167" s="314">
        <f>'План НП'!F166</f>
        <v>0</v>
      </c>
      <c r="D167" s="314">
        <f>'План НП'!G166</f>
        <v>0</v>
      </c>
      <c r="E167" s="285"/>
      <c r="F167" s="286"/>
      <c r="G167" s="286"/>
      <c r="H167" s="286"/>
      <c r="I167" s="286"/>
      <c r="J167" s="286"/>
      <c r="K167" s="286"/>
      <c r="L167" s="287"/>
      <c r="M167" s="312">
        <f>'План НП'!C166</f>
        <v>0</v>
      </c>
      <c r="N167" s="312">
        <f>'План НП'!D166</f>
        <v>0</v>
      </c>
      <c r="O167" s="288">
        <f>'План НП'!U166</f>
        <v>0</v>
      </c>
      <c r="P167" s="276" t="str">
        <f>'Основні дані'!$B$1</f>
        <v>140133Моп.xls</v>
      </c>
    </row>
    <row r="168" spans="1:16" s="158" customFormat="1" ht="15.75" hidden="1">
      <c r="A168" s="284" t="str">
        <f>'План НП'!A167</f>
        <v>ВБ11.5</v>
      </c>
      <c r="B168" s="309">
        <f>'План НП'!B167</f>
        <v>0</v>
      </c>
      <c r="C168" s="314">
        <f>'План НП'!F167</f>
        <v>0</v>
      </c>
      <c r="D168" s="314">
        <f>'План НП'!G167</f>
        <v>0</v>
      </c>
      <c r="E168" s="285"/>
      <c r="F168" s="286"/>
      <c r="G168" s="286"/>
      <c r="H168" s="286"/>
      <c r="I168" s="286"/>
      <c r="J168" s="286"/>
      <c r="K168" s="286"/>
      <c r="L168" s="287"/>
      <c r="M168" s="312">
        <f>'План НП'!C167</f>
        <v>0</v>
      </c>
      <c r="N168" s="312">
        <f>'План НП'!D167</f>
        <v>0</v>
      </c>
      <c r="O168" s="288">
        <f>'План НП'!U167</f>
        <v>0</v>
      </c>
      <c r="P168" s="276" t="str">
        <f>'Основні дані'!$B$1</f>
        <v>140133Моп.xls</v>
      </c>
    </row>
    <row r="169" spans="1:16" s="158" customFormat="1" ht="15.75" hidden="1">
      <c r="A169" s="284" t="str">
        <f>'План НП'!A168</f>
        <v>ВБ11.6</v>
      </c>
      <c r="B169" s="309">
        <f>'План НП'!B168</f>
        <v>0</v>
      </c>
      <c r="C169" s="314">
        <f>'План НП'!F168</f>
        <v>0</v>
      </c>
      <c r="D169" s="314">
        <f>'План НП'!G168</f>
        <v>0</v>
      </c>
      <c r="E169" s="285"/>
      <c r="F169" s="286"/>
      <c r="G169" s="286"/>
      <c r="H169" s="286"/>
      <c r="I169" s="286"/>
      <c r="J169" s="286"/>
      <c r="K169" s="286"/>
      <c r="L169" s="287"/>
      <c r="M169" s="312">
        <f>'План НП'!C168</f>
        <v>0</v>
      </c>
      <c r="N169" s="312">
        <f>'План НП'!D168</f>
        <v>0</v>
      </c>
      <c r="O169" s="288">
        <f>'План НП'!U168</f>
        <v>0</v>
      </c>
      <c r="P169" s="276" t="str">
        <f>'Основні дані'!$B$1</f>
        <v>140133Моп.xls</v>
      </c>
    </row>
    <row r="170" spans="1:16" s="158" customFormat="1" ht="15.75" hidden="1">
      <c r="A170" s="284" t="str">
        <f>'План НП'!A169</f>
        <v>ВБ11.7</v>
      </c>
      <c r="B170" s="309">
        <f>'План НП'!B169</f>
        <v>0</v>
      </c>
      <c r="C170" s="314">
        <f>'План НП'!F169</f>
        <v>0</v>
      </c>
      <c r="D170" s="314">
        <f>'План НП'!G169</f>
        <v>0</v>
      </c>
      <c r="E170" s="285"/>
      <c r="F170" s="286"/>
      <c r="G170" s="286"/>
      <c r="H170" s="286"/>
      <c r="I170" s="286"/>
      <c r="J170" s="286"/>
      <c r="K170" s="286"/>
      <c r="L170" s="287"/>
      <c r="M170" s="312">
        <f>'План НП'!C169</f>
        <v>0</v>
      </c>
      <c r="N170" s="312">
        <f>'План НП'!D169</f>
        <v>0</v>
      </c>
      <c r="O170" s="288">
        <f>'План НП'!U169</f>
        <v>0</v>
      </c>
      <c r="P170" s="276" t="str">
        <f>'Основні дані'!$B$1</f>
        <v>140133Моп.xls</v>
      </c>
    </row>
    <row r="171" spans="1:16" s="158" customFormat="1" ht="15.75" hidden="1">
      <c r="A171" s="284" t="str">
        <f>'План НП'!A170</f>
        <v>ВБ11.8</v>
      </c>
      <c r="B171" s="309">
        <f>'План НП'!B170</f>
        <v>0</v>
      </c>
      <c r="C171" s="314">
        <f>'План НП'!F170</f>
        <v>0</v>
      </c>
      <c r="D171" s="314">
        <f>'План НП'!G170</f>
        <v>0</v>
      </c>
      <c r="E171" s="285"/>
      <c r="F171" s="286"/>
      <c r="G171" s="286"/>
      <c r="H171" s="286"/>
      <c r="I171" s="286"/>
      <c r="J171" s="286"/>
      <c r="K171" s="286"/>
      <c r="L171" s="287"/>
      <c r="M171" s="312">
        <f>'План НП'!C170</f>
        <v>0</v>
      </c>
      <c r="N171" s="312">
        <f>'План НП'!D170</f>
        <v>0</v>
      </c>
      <c r="O171" s="288">
        <f>'План НП'!U170</f>
        <v>0</v>
      </c>
      <c r="P171" s="276" t="str">
        <f>'Основні дані'!$B$1</f>
        <v>140133Моп.xls</v>
      </c>
    </row>
    <row r="172" spans="1:16" s="158" customFormat="1" ht="15.75" hidden="1">
      <c r="A172" s="284" t="str">
        <f>'План НП'!A171</f>
        <v>ВБ11.9</v>
      </c>
      <c r="B172" s="309">
        <f>'План НП'!B171</f>
        <v>0</v>
      </c>
      <c r="C172" s="314">
        <f>'План НП'!F171</f>
        <v>0</v>
      </c>
      <c r="D172" s="314">
        <f>'План НП'!G171</f>
        <v>0</v>
      </c>
      <c r="E172" s="285"/>
      <c r="F172" s="286"/>
      <c r="G172" s="286"/>
      <c r="H172" s="286"/>
      <c r="I172" s="286"/>
      <c r="J172" s="286"/>
      <c r="K172" s="286"/>
      <c r="L172" s="287"/>
      <c r="M172" s="312">
        <f>'План НП'!C171</f>
        <v>0</v>
      </c>
      <c r="N172" s="312">
        <f>'План НП'!D171</f>
        <v>0</v>
      </c>
      <c r="O172" s="288">
        <f>'План НП'!U171</f>
        <v>0</v>
      </c>
      <c r="P172" s="276" t="str">
        <f>'Основні дані'!$B$1</f>
        <v>140133Моп.xls</v>
      </c>
    </row>
    <row r="173" spans="1:16" s="158" customFormat="1" ht="15.75" hidden="1">
      <c r="A173" s="284" t="str">
        <f>'План НП'!A172</f>
        <v>ВБ11.10</v>
      </c>
      <c r="B173" s="309">
        <f>'План НП'!B172</f>
        <v>0</v>
      </c>
      <c r="C173" s="314">
        <f>'План НП'!F172</f>
        <v>0</v>
      </c>
      <c r="D173" s="314">
        <f>'План НП'!G172</f>
        <v>0</v>
      </c>
      <c r="E173" s="285"/>
      <c r="F173" s="286"/>
      <c r="G173" s="286"/>
      <c r="H173" s="286"/>
      <c r="I173" s="286"/>
      <c r="J173" s="286"/>
      <c r="K173" s="286"/>
      <c r="L173" s="287"/>
      <c r="M173" s="312">
        <f>'План НП'!C172</f>
        <v>0</v>
      </c>
      <c r="N173" s="312">
        <f>'План НП'!D172</f>
        <v>0</v>
      </c>
      <c r="O173" s="288">
        <f>'План НП'!U172</f>
        <v>0</v>
      </c>
      <c r="P173" s="276" t="str">
        <f>'Основні дані'!$B$1</f>
        <v>140133Моп.xls</v>
      </c>
    </row>
    <row r="174" spans="1:16" s="157" customFormat="1" ht="18.75" hidden="1">
      <c r="A174" s="526"/>
      <c r="B174" s="524" t="str">
        <f>'План НП'!B173</f>
        <v>Практика</v>
      </c>
      <c r="C174" s="522">
        <f>'План НП'!F173</f>
        <v>15</v>
      </c>
      <c r="D174" s="522">
        <f>'План НП'!G173</f>
        <v>450</v>
      </c>
      <c r="E174" s="522"/>
      <c r="F174" s="522"/>
      <c r="G174" s="522"/>
      <c r="H174" s="522"/>
      <c r="I174" s="522"/>
      <c r="J174" s="522"/>
      <c r="K174" s="522"/>
      <c r="L174" s="522"/>
      <c r="M174" s="522">
        <f>'План НП'!C173</f>
        <v>0</v>
      </c>
      <c r="N174" s="522">
        <f>'План НП'!D173</f>
        <v>11</v>
      </c>
      <c r="O174" s="288">
        <f>'План НП'!U173</f>
        <v>0</v>
      </c>
      <c r="P174" s="276" t="str">
        <f>'Основні дані'!$B$1</f>
        <v>140133Моп.xls</v>
      </c>
    </row>
    <row r="175" spans="1:16" ht="15.75" hidden="1">
      <c r="A175" s="527"/>
      <c r="B175" s="529" t="str">
        <f>'План НП'!B174</f>
        <v>Атестація</v>
      </c>
      <c r="C175" s="530">
        <f>'План НП'!F174</f>
        <v>15</v>
      </c>
      <c r="D175" s="530">
        <f>'План НП'!G174</f>
        <v>450</v>
      </c>
      <c r="E175" s="530"/>
      <c r="F175" s="530"/>
      <c r="G175" s="530"/>
      <c r="H175" s="530"/>
      <c r="I175" s="530"/>
      <c r="J175" s="530"/>
      <c r="K175" s="530"/>
      <c r="L175" s="530"/>
      <c r="M175" s="530">
        <f>'План НП'!C174</f>
        <v>0</v>
      </c>
      <c r="N175" s="530">
        <f>'План НП'!D174</f>
        <v>11</v>
      </c>
      <c r="O175" s="531">
        <f>'План НП'!U174</f>
        <v>0</v>
      </c>
      <c r="P175" s="276" t="str">
        <f>'Основні дані'!$B$1</f>
        <v>140133Моп.xls</v>
      </c>
    </row>
    <row r="176" spans="1:16" s="158" customFormat="1" ht="15.75" hidden="1">
      <c r="A176" s="494" t="str">
        <f>'План НП'!A175</f>
        <v>3.1.12</v>
      </c>
      <c r="B176" s="496" t="str">
        <f>'План НП'!B175</f>
        <v>Блок дисциплін 12 "Назва блоку"</v>
      </c>
      <c r="C176" s="497" t="str">
        <f>'План НП'!F175</f>
        <v>ОШИБКА</v>
      </c>
      <c r="D176" s="497" t="str">
        <f>'План НП'!G175</f>
        <v>ОШИБКА</v>
      </c>
      <c r="E176" s="498"/>
      <c r="F176" s="499"/>
      <c r="G176" s="499"/>
      <c r="H176" s="499"/>
      <c r="I176" s="499"/>
      <c r="J176" s="499"/>
      <c r="K176" s="499"/>
      <c r="L176" s="500"/>
      <c r="M176" s="501">
        <f>'План НП'!C175</f>
        <v>0</v>
      </c>
      <c r="N176" s="501">
        <f>'План НП'!D175</f>
        <v>0</v>
      </c>
      <c r="O176" s="495">
        <f>'План НП'!U175</f>
        <v>0</v>
      </c>
      <c r="P176" s="276" t="str">
        <f>'Основні дані'!$B$1</f>
        <v>140133Моп.xls</v>
      </c>
    </row>
    <row r="177" spans="1:16" s="158" customFormat="1" ht="15.75" hidden="1">
      <c r="A177" s="284" t="str">
        <f>'План НП'!A176</f>
        <v>ВБ12.1</v>
      </c>
      <c r="B177" s="309">
        <f>'План НП'!B176</f>
        <v>0</v>
      </c>
      <c r="C177" s="314">
        <f>'План НП'!F176</f>
        <v>0</v>
      </c>
      <c r="D177" s="314">
        <f>'План НП'!G176</f>
        <v>0</v>
      </c>
      <c r="E177" s="285"/>
      <c r="F177" s="286"/>
      <c r="G177" s="286"/>
      <c r="H177" s="286"/>
      <c r="I177" s="286"/>
      <c r="J177" s="286"/>
      <c r="K177" s="286"/>
      <c r="L177" s="287"/>
      <c r="M177" s="312">
        <f>'План НП'!C176</f>
        <v>0</v>
      </c>
      <c r="N177" s="312">
        <f>'План НП'!D176</f>
        <v>0</v>
      </c>
      <c r="O177" s="288">
        <f>'План НП'!U176</f>
        <v>0</v>
      </c>
      <c r="P177" s="276" t="str">
        <f>'Основні дані'!$B$1</f>
        <v>140133Моп.xls</v>
      </c>
    </row>
    <row r="178" spans="1:16" s="158" customFormat="1" ht="15.75" hidden="1">
      <c r="A178" s="284" t="str">
        <f>'План НП'!A177</f>
        <v>ВБ12.2</v>
      </c>
      <c r="B178" s="309">
        <f>'План НП'!B177</f>
        <v>0</v>
      </c>
      <c r="C178" s="314">
        <f>'План НП'!F177</f>
        <v>0</v>
      </c>
      <c r="D178" s="314">
        <f>'План НП'!G177</f>
        <v>0</v>
      </c>
      <c r="E178" s="285"/>
      <c r="F178" s="286"/>
      <c r="G178" s="286"/>
      <c r="H178" s="286"/>
      <c r="I178" s="286"/>
      <c r="J178" s="286"/>
      <c r="K178" s="286"/>
      <c r="L178" s="287"/>
      <c r="M178" s="312">
        <f>'План НП'!C177</f>
        <v>0</v>
      </c>
      <c r="N178" s="312">
        <f>'План НП'!D177</f>
        <v>0</v>
      </c>
      <c r="O178" s="288">
        <f>'План НП'!U177</f>
        <v>0</v>
      </c>
      <c r="P178" s="276" t="str">
        <f>'Основні дані'!$B$1</f>
        <v>140133Моп.xls</v>
      </c>
    </row>
    <row r="179" spans="1:16" s="158" customFormat="1" ht="15.75" hidden="1">
      <c r="A179" s="284" t="str">
        <f>'План НП'!A178</f>
        <v>ВБ12.3</v>
      </c>
      <c r="B179" s="309">
        <f>'План НП'!B178</f>
        <v>0</v>
      </c>
      <c r="C179" s="314">
        <f>'План НП'!F178</f>
        <v>0</v>
      </c>
      <c r="D179" s="314">
        <f>'План НП'!G178</f>
        <v>0</v>
      </c>
      <c r="E179" s="285"/>
      <c r="F179" s="286"/>
      <c r="G179" s="286"/>
      <c r="H179" s="286"/>
      <c r="I179" s="286"/>
      <c r="J179" s="286"/>
      <c r="K179" s="286"/>
      <c r="L179" s="287"/>
      <c r="M179" s="312">
        <f>'План НП'!C178</f>
        <v>0</v>
      </c>
      <c r="N179" s="312">
        <f>'План НП'!D178</f>
        <v>0</v>
      </c>
      <c r="O179" s="288">
        <f>'План НП'!U178</f>
        <v>0</v>
      </c>
      <c r="P179" s="276" t="str">
        <f>'Основні дані'!$B$1</f>
        <v>140133Моп.xls</v>
      </c>
    </row>
    <row r="180" spans="1:16" s="158" customFormat="1" ht="15.75" hidden="1">
      <c r="A180" s="284" t="str">
        <f>'План НП'!A179</f>
        <v>ВБ12.4</v>
      </c>
      <c r="B180" s="309">
        <f>'План НП'!B179</f>
        <v>0</v>
      </c>
      <c r="C180" s="314">
        <f>'План НП'!F179</f>
        <v>0</v>
      </c>
      <c r="D180" s="314">
        <f>'План НП'!G179</f>
        <v>0</v>
      </c>
      <c r="E180" s="285"/>
      <c r="F180" s="286"/>
      <c r="G180" s="286"/>
      <c r="H180" s="286"/>
      <c r="I180" s="286"/>
      <c r="J180" s="286"/>
      <c r="K180" s="286"/>
      <c r="L180" s="287"/>
      <c r="M180" s="312">
        <f>'План НП'!C179</f>
        <v>0</v>
      </c>
      <c r="N180" s="312">
        <f>'План НП'!D179</f>
        <v>0</v>
      </c>
      <c r="O180" s="288">
        <f>'План НП'!U179</f>
        <v>0</v>
      </c>
      <c r="P180" s="276" t="str">
        <f>'Основні дані'!$B$1</f>
        <v>140133Моп.xls</v>
      </c>
    </row>
    <row r="181" spans="1:16" s="158" customFormat="1" ht="15.75" hidden="1">
      <c r="A181" s="284" t="str">
        <f>'План НП'!A180</f>
        <v>ВБ12.5</v>
      </c>
      <c r="B181" s="309">
        <f>'План НП'!B180</f>
        <v>0</v>
      </c>
      <c r="C181" s="314">
        <f>'План НП'!F180</f>
        <v>0</v>
      </c>
      <c r="D181" s="314">
        <f>'План НП'!G180</f>
        <v>0</v>
      </c>
      <c r="E181" s="285"/>
      <c r="F181" s="286"/>
      <c r="G181" s="286"/>
      <c r="H181" s="286"/>
      <c r="I181" s="286"/>
      <c r="J181" s="286"/>
      <c r="K181" s="286"/>
      <c r="L181" s="287"/>
      <c r="M181" s="312">
        <f>'План НП'!C180</f>
        <v>0</v>
      </c>
      <c r="N181" s="312">
        <f>'План НП'!D180</f>
        <v>0</v>
      </c>
      <c r="O181" s="288">
        <f>'План НП'!U180</f>
        <v>0</v>
      </c>
      <c r="P181" s="276" t="str">
        <f>'Основні дані'!$B$1</f>
        <v>140133Моп.xls</v>
      </c>
    </row>
    <row r="182" spans="1:16" s="158" customFormat="1" ht="15.75" hidden="1">
      <c r="A182" s="284" t="str">
        <f>'План НП'!A181</f>
        <v>ВБ12.6</v>
      </c>
      <c r="B182" s="309">
        <f>'План НП'!B181</f>
        <v>0</v>
      </c>
      <c r="C182" s="314">
        <f>'План НП'!F181</f>
        <v>0</v>
      </c>
      <c r="D182" s="314">
        <f>'План НП'!G181</f>
        <v>0</v>
      </c>
      <c r="E182" s="285"/>
      <c r="F182" s="286"/>
      <c r="G182" s="286"/>
      <c r="H182" s="286"/>
      <c r="I182" s="286"/>
      <c r="J182" s="286"/>
      <c r="K182" s="286"/>
      <c r="L182" s="287"/>
      <c r="M182" s="312">
        <f>'План НП'!C181</f>
        <v>0</v>
      </c>
      <c r="N182" s="312">
        <f>'План НП'!D181</f>
        <v>0</v>
      </c>
      <c r="O182" s="288">
        <f>'План НП'!U181</f>
        <v>0</v>
      </c>
      <c r="P182" s="276" t="str">
        <f>'Основні дані'!$B$1</f>
        <v>140133Моп.xls</v>
      </c>
    </row>
    <row r="183" spans="1:16" s="158" customFormat="1" ht="15.75" hidden="1">
      <c r="A183" s="284" t="str">
        <f>'План НП'!A182</f>
        <v>ВБ12.7</v>
      </c>
      <c r="B183" s="309">
        <f>'План НП'!B182</f>
        <v>0</v>
      </c>
      <c r="C183" s="314">
        <f>'План НП'!F182</f>
        <v>0</v>
      </c>
      <c r="D183" s="314">
        <f>'План НП'!G182</f>
        <v>0</v>
      </c>
      <c r="E183" s="285"/>
      <c r="F183" s="286"/>
      <c r="G183" s="286"/>
      <c r="H183" s="286"/>
      <c r="I183" s="286"/>
      <c r="J183" s="286"/>
      <c r="K183" s="286"/>
      <c r="L183" s="287"/>
      <c r="M183" s="312">
        <f>'План НП'!C182</f>
        <v>0</v>
      </c>
      <c r="N183" s="312">
        <f>'План НП'!D182</f>
        <v>0</v>
      </c>
      <c r="O183" s="288">
        <f>'План НП'!U182</f>
        <v>0</v>
      </c>
      <c r="P183" s="276" t="str">
        <f>'Основні дані'!$B$1</f>
        <v>140133Моп.xls</v>
      </c>
    </row>
    <row r="184" spans="1:16" s="158" customFormat="1" ht="15.75" hidden="1">
      <c r="A184" s="284" t="str">
        <f>'План НП'!A183</f>
        <v>ВБ12.8</v>
      </c>
      <c r="B184" s="309">
        <f>'План НП'!B183</f>
        <v>0</v>
      </c>
      <c r="C184" s="314">
        <f>'План НП'!F183</f>
        <v>0</v>
      </c>
      <c r="D184" s="314">
        <f>'План НП'!G183</f>
        <v>0</v>
      </c>
      <c r="E184" s="285"/>
      <c r="F184" s="286"/>
      <c r="G184" s="286"/>
      <c r="H184" s="286"/>
      <c r="I184" s="286"/>
      <c r="J184" s="286"/>
      <c r="K184" s="286"/>
      <c r="L184" s="287"/>
      <c r="M184" s="312">
        <f>'План НП'!C183</f>
        <v>0</v>
      </c>
      <c r="N184" s="312">
        <f>'План НП'!D183</f>
        <v>0</v>
      </c>
      <c r="O184" s="288">
        <f>'План НП'!U183</f>
        <v>0</v>
      </c>
      <c r="P184" s="276" t="str">
        <f>'Основні дані'!$B$1</f>
        <v>140133Моп.xls</v>
      </c>
    </row>
    <row r="185" spans="1:16" s="158" customFormat="1" ht="15.75" hidden="1">
      <c r="A185" s="284" t="str">
        <f>'План НП'!A184</f>
        <v>ВБ12.9</v>
      </c>
      <c r="B185" s="309">
        <f>'План НП'!B184</f>
        <v>0</v>
      </c>
      <c r="C185" s="314">
        <f>'План НП'!F184</f>
        <v>0</v>
      </c>
      <c r="D185" s="314">
        <f>'План НП'!G184</f>
        <v>0</v>
      </c>
      <c r="E185" s="285"/>
      <c r="F185" s="286"/>
      <c r="G185" s="286"/>
      <c r="H185" s="286"/>
      <c r="I185" s="286"/>
      <c r="J185" s="286"/>
      <c r="K185" s="286"/>
      <c r="L185" s="287"/>
      <c r="M185" s="312">
        <f>'План НП'!C184</f>
        <v>0</v>
      </c>
      <c r="N185" s="312">
        <f>'План НП'!D184</f>
        <v>0</v>
      </c>
      <c r="O185" s="288">
        <f>'План НП'!U184</f>
        <v>0</v>
      </c>
      <c r="P185" s="276" t="str">
        <f>'Основні дані'!$B$1</f>
        <v>140133Моп.xls</v>
      </c>
    </row>
    <row r="186" spans="1:16" s="158" customFormat="1" ht="15.75" hidden="1">
      <c r="A186" s="284" t="str">
        <f>'План НП'!A185</f>
        <v>ВБ12.10</v>
      </c>
      <c r="B186" s="309">
        <f>'План НП'!B185</f>
        <v>0</v>
      </c>
      <c r="C186" s="314">
        <f>'План НП'!F185</f>
        <v>0</v>
      </c>
      <c r="D186" s="314">
        <f>'План НП'!G185</f>
        <v>0</v>
      </c>
      <c r="E186" s="285"/>
      <c r="F186" s="286"/>
      <c r="G186" s="286"/>
      <c r="H186" s="286"/>
      <c r="I186" s="286"/>
      <c r="J186" s="286"/>
      <c r="K186" s="286"/>
      <c r="L186" s="287"/>
      <c r="M186" s="312">
        <f>'План НП'!C185</f>
        <v>0</v>
      </c>
      <c r="N186" s="312">
        <f>'План НП'!D185</f>
        <v>0</v>
      </c>
      <c r="O186" s="288">
        <f>'План НП'!U185</f>
        <v>0</v>
      </c>
      <c r="P186" s="276" t="str">
        <f>'Основні дані'!$B$1</f>
        <v>140133Моп.xls</v>
      </c>
    </row>
    <row r="187" spans="1:16" s="157" customFormat="1" ht="18.75" hidden="1">
      <c r="A187" s="526"/>
      <c r="B187" s="524" t="str">
        <f>'План НП'!B186</f>
        <v>Практика</v>
      </c>
      <c r="C187" s="522">
        <f>'План НП'!F186</f>
        <v>15</v>
      </c>
      <c r="D187" s="522">
        <f>'План НП'!G186</f>
        <v>450</v>
      </c>
      <c r="E187" s="522"/>
      <c r="F187" s="522"/>
      <c r="G187" s="522"/>
      <c r="H187" s="522"/>
      <c r="I187" s="522"/>
      <c r="J187" s="522"/>
      <c r="K187" s="522"/>
      <c r="L187" s="522"/>
      <c r="M187" s="522">
        <f>'План НП'!C186</f>
        <v>0</v>
      </c>
      <c r="N187" s="522">
        <f>'План НП'!D186</f>
        <v>11</v>
      </c>
      <c r="O187" s="288">
        <f>'План НП'!U186</f>
        <v>0</v>
      </c>
      <c r="P187" s="276" t="str">
        <f>'Основні дані'!$B$1</f>
        <v>140133Моп.xls</v>
      </c>
    </row>
    <row r="188" spans="1:16" ht="15.75" hidden="1">
      <c r="A188" s="527"/>
      <c r="B188" s="529" t="str">
        <f>'План НП'!B187</f>
        <v>Атестація</v>
      </c>
      <c r="C188" s="530">
        <f>'План НП'!F187</f>
        <v>15</v>
      </c>
      <c r="D188" s="530">
        <f>'План НП'!G187</f>
        <v>450</v>
      </c>
      <c r="E188" s="530"/>
      <c r="F188" s="530"/>
      <c r="G188" s="530"/>
      <c r="H188" s="530"/>
      <c r="I188" s="530"/>
      <c r="J188" s="530"/>
      <c r="K188" s="530"/>
      <c r="L188" s="530"/>
      <c r="M188" s="530">
        <f>'План НП'!C187</f>
        <v>0</v>
      </c>
      <c r="N188" s="530">
        <f>'План НП'!D187</f>
        <v>11</v>
      </c>
      <c r="O188" s="531">
        <f>'План НП'!U187</f>
        <v>0</v>
      </c>
      <c r="P188" s="276" t="str">
        <f>'Основні дані'!$B$1</f>
        <v>140133Моп.xls</v>
      </c>
    </row>
    <row r="189" spans="1:16" s="158" customFormat="1" ht="15.75" hidden="1">
      <c r="A189" s="494" t="str">
        <f>'План НП'!A188</f>
        <v>3.1.13</v>
      </c>
      <c r="B189" s="496" t="str">
        <f>'План НП'!B188</f>
        <v>Блок дисциплін 13 "Назва блоку"</v>
      </c>
      <c r="C189" s="497" t="str">
        <f>'План НП'!F188</f>
        <v>ОШИБКА</v>
      </c>
      <c r="D189" s="497" t="str">
        <f>'План НП'!G188</f>
        <v>ОШИБКА</v>
      </c>
      <c r="E189" s="498"/>
      <c r="F189" s="499"/>
      <c r="G189" s="499"/>
      <c r="H189" s="499"/>
      <c r="I189" s="499"/>
      <c r="J189" s="499"/>
      <c r="K189" s="499"/>
      <c r="L189" s="500"/>
      <c r="M189" s="501">
        <f>'План НП'!C188</f>
        <v>0</v>
      </c>
      <c r="N189" s="501">
        <f>'План НП'!D188</f>
        <v>0</v>
      </c>
      <c r="O189" s="495">
        <f>'План НП'!U188</f>
        <v>0</v>
      </c>
      <c r="P189" s="276" t="str">
        <f>'Основні дані'!$B$1</f>
        <v>140133Моп.xls</v>
      </c>
    </row>
    <row r="190" spans="1:16" s="158" customFormat="1" ht="15.75" hidden="1">
      <c r="A190" s="284" t="str">
        <f>'План НП'!A189</f>
        <v>ВБ13.1</v>
      </c>
      <c r="B190" s="309">
        <f>'План НП'!B189</f>
        <v>0</v>
      </c>
      <c r="C190" s="314">
        <f>'План НП'!F189</f>
        <v>0</v>
      </c>
      <c r="D190" s="314">
        <f>'План НП'!G189</f>
        <v>0</v>
      </c>
      <c r="E190" s="285"/>
      <c r="F190" s="286"/>
      <c r="G190" s="286"/>
      <c r="H190" s="286"/>
      <c r="I190" s="286"/>
      <c r="J190" s="286"/>
      <c r="K190" s="286"/>
      <c r="L190" s="287"/>
      <c r="M190" s="312">
        <f>'План НП'!C189</f>
        <v>0</v>
      </c>
      <c r="N190" s="312">
        <f>'План НП'!D189</f>
        <v>0</v>
      </c>
      <c r="O190" s="288">
        <f>'План НП'!U189</f>
        <v>0</v>
      </c>
      <c r="P190" s="276" t="str">
        <f>'Основні дані'!$B$1</f>
        <v>140133Моп.xls</v>
      </c>
    </row>
    <row r="191" spans="1:16" s="158" customFormat="1" ht="15.75" hidden="1">
      <c r="A191" s="284" t="str">
        <f>'План НП'!A190</f>
        <v>ВБ13.2</v>
      </c>
      <c r="B191" s="309">
        <f>'План НП'!B190</f>
        <v>0</v>
      </c>
      <c r="C191" s="314">
        <f>'План НП'!F190</f>
        <v>0</v>
      </c>
      <c r="D191" s="314">
        <f>'План НП'!G190</f>
        <v>0</v>
      </c>
      <c r="E191" s="285"/>
      <c r="F191" s="286"/>
      <c r="G191" s="286"/>
      <c r="H191" s="286"/>
      <c r="I191" s="286"/>
      <c r="J191" s="286"/>
      <c r="K191" s="286"/>
      <c r="L191" s="287"/>
      <c r="M191" s="312">
        <f>'План НП'!C190</f>
        <v>0</v>
      </c>
      <c r="N191" s="312">
        <f>'План НП'!D190</f>
        <v>0</v>
      </c>
      <c r="O191" s="288">
        <f>'План НП'!U190</f>
        <v>0</v>
      </c>
      <c r="P191" s="276" t="str">
        <f>'Основні дані'!$B$1</f>
        <v>140133Моп.xls</v>
      </c>
    </row>
    <row r="192" spans="1:16" s="158" customFormat="1" ht="15.75" hidden="1">
      <c r="A192" s="284" t="str">
        <f>'План НП'!A191</f>
        <v>ВБ13.3</v>
      </c>
      <c r="B192" s="309">
        <f>'План НП'!B191</f>
        <v>0</v>
      </c>
      <c r="C192" s="314">
        <f>'План НП'!F191</f>
        <v>0</v>
      </c>
      <c r="D192" s="314">
        <f>'План НП'!G191</f>
        <v>0</v>
      </c>
      <c r="E192" s="285"/>
      <c r="F192" s="286"/>
      <c r="G192" s="286"/>
      <c r="H192" s="286"/>
      <c r="I192" s="286"/>
      <c r="J192" s="286"/>
      <c r="K192" s="286"/>
      <c r="L192" s="287"/>
      <c r="M192" s="312">
        <f>'План НП'!C191</f>
        <v>0</v>
      </c>
      <c r="N192" s="312">
        <f>'План НП'!D191</f>
        <v>0</v>
      </c>
      <c r="O192" s="288">
        <f>'План НП'!U191</f>
        <v>0</v>
      </c>
      <c r="P192" s="276" t="str">
        <f>'Основні дані'!$B$1</f>
        <v>140133Моп.xls</v>
      </c>
    </row>
    <row r="193" spans="1:16" s="158" customFormat="1" ht="15.75" hidden="1">
      <c r="A193" s="284" t="str">
        <f>'План НП'!A192</f>
        <v>ВБ13.4</v>
      </c>
      <c r="B193" s="309">
        <f>'План НП'!B192</f>
        <v>0</v>
      </c>
      <c r="C193" s="314">
        <f>'План НП'!F192</f>
        <v>0</v>
      </c>
      <c r="D193" s="314">
        <f>'План НП'!G192</f>
        <v>0</v>
      </c>
      <c r="E193" s="285"/>
      <c r="F193" s="286"/>
      <c r="G193" s="286"/>
      <c r="H193" s="286"/>
      <c r="I193" s="286"/>
      <c r="J193" s="286"/>
      <c r="K193" s="286"/>
      <c r="L193" s="287"/>
      <c r="M193" s="312">
        <f>'План НП'!C192</f>
        <v>0</v>
      </c>
      <c r="N193" s="312">
        <f>'План НП'!D192</f>
        <v>0</v>
      </c>
      <c r="O193" s="288">
        <f>'План НП'!U192</f>
        <v>0</v>
      </c>
      <c r="P193" s="276" t="str">
        <f>'Основні дані'!$B$1</f>
        <v>140133Моп.xls</v>
      </c>
    </row>
    <row r="194" spans="1:16" s="158" customFormat="1" ht="15.75" hidden="1">
      <c r="A194" s="284" t="str">
        <f>'План НП'!A193</f>
        <v>ВБ13.5</v>
      </c>
      <c r="B194" s="309">
        <f>'План НП'!B193</f>
        <v>0</v>
      </c>
      <c r="C194" s="314">
        <f>'План НП'!F193</f>
        <v>0</v>
      </c>
      <c r="D194" s="314">
        <f>'План НП'!G193</f>
        <v>0</v>
      </c>
      <c r="E194" s="285"/>
      <c r="F194" s="286"/>
      <c r="G194" s="286"/>
      <c r="H194" s="286"/>
      <c r="I194" s="286"/>
      <c r="J194" s="286"/>
      <c r="K194" s="286"/>
      <c r="L194" s="287"/>
      <c r="M194" s="312">
        <f>'План НП'!C193</f>
        <v>0</v>
      </c>
      <c r="N194" s="312">
        <f>'План НП'!D193</f>
        <v>0</v>
      </c>
      <c r="O194" s="288">
        <f>'План НП'!U193</f>
        <v>0</v>
      </c>
      <c r="P194" s="276" t="str">
        <f>'Основні дані'!$B$1</f>
        <v>140133Моп.xls</v>
      </c>
    </row>
    <row r="195" spans="1:16" s="158" customFormat="1" ht="15.75" hidden="1">
      <c r="A195" s="284" t="str">
        <f>'План НП'!A194</f>
        <v>ВБ13.6</v>
      </c>
      <c r="B195" s="309">
        <f>'План НП'!B194</f>
        <v>0</v>
      </c>
      <c r="C195" s="314">
        <f>'План НП'!F194</f>
        <v>0</v>
      </c>
      <c r="D195" s="314">
        <f>'План НП'!G194</f>
        <v>0</v>
      </c>
      <c r="E195" s="285"/>
      <c r="F195" s="286"/>
      <c r="G195" s="286"/>
      <c r="H195" s="286"/>
      <c r="I195" s="286"/>
      <c r="J195" s="286"/>
      <c r="K195" s="286"/>
      <c r="L195" s="287"/>
      <c r="M195" s="312">
        <f>'План НП'!C194</f>
        <v>0</v>
      </c>
      <c r="N195" s="312">
        <f>'План НП'!D194</f>
        <v>0</v>
      </c>
      <c r="O195" s="288">
        <f>'План НП'!U194</f>
        <v>0</v>
      </c>
      <c r="P195" s="276" t="str">
        <f>'Основні дані'!$B$1</f>
        <v>140133Моп.xls</v>
      </c>
    </row>
    <row r="196" spans="1:16" s="158" customFormat="1" ht="15.75" hidden="1">
      <c r="A196" s="284" t="str">
        <f>'План НП'!A195</f>
        <v>ВБ13.7</v>
      </c>
      <c r="B196" s="309">
        <f>'План НП'!B195</f>
        <v>0</v>
      </c>
      <c r="C196" s="314">
        <f>'План НП'!F195</f>
        <v>0</v>
      </c>
      <c r="D196" s="314">
        <f>'План НП'!G195</f>
        <v>0</v>
      </c>
      <c r="E196" s="285"/>
      <c r="F196" s="286"/>
      <c r="G196" s="286"/>
      <c r="H196" s="286"/>
      <c r="I196" s="286"/>
      <c r="J196" s="286"/>
      <c r="K196" s="286"/>
      <c r="L196" s="287"/>
      <c r="M196" s="312">
        <f>'План НП'!C195</f>
        <v>0</v>
      </c>
      <c r="N196" s="312">
        <f>'План НП'!D195</f>
        <v>0</v>
      </c>
      <c r="O196" s="288">
        <f>'План НП'!U195</f>
        <v>0</v>
      </c>
      <c r="P196" s="276" t="str">
        <f>'Основні дані'!$B$1</f>
        <v>140133Моп.xls</v>
      </c>
    </row>
    <row r="197" spans="1:16" s="158" customFormat="1" ht="15.75" hidden="1">
      <c r="A197" s="284" t="str">
        <f>'План НП'!A196</f>
        <v>ВБ13.8</v>
      </c>
      <c r="B197" s="309">
        <f>'План НП'!B196</f>
        <v>0</v>
      </c>
      <c r="C197" s="314">
        <f>'План НП'!F196</f>
        <v>0</v>
      </c>
      <c r="D197" s="314">
        <f>'План НП'!G196</f>
        <v>0</v>
      </c>
      <c r="E197" s="285"/>
      <c r="F197" s="286"/>
      <c r="G197" s="286"/>
      <c r="H197" s="286"/>
      <c r="I197" s="286"/>
      <c r="J197" s="286"/>
      <c r="K197" s="286"/>
      <c r="L197" s="287"/>
      <c r="M197" s="312">
        <f>'План НП'!C196</f>
        <v>0</v>
      </c>
      <c r="N197" s="312">
        <f>'План НП'!D196</f>
        <v>0</v>
      </c>
      <c r="O197" s="288">
        <f>'План НП'!U196</f>
        <v>0</v>
      </c>
      <c r="P197" s="276" t="str">
        <f>'Основні дані'!$B$1</f>
        <v>140133Моп.xls</v>
      </c>
    </row>
    <row r="198" spans="1:16" s="158" customFormat="1" ht="15.75" hidden="1">
      <c r="A198" s="284" t="str">
        <f>'План НП'!A197</f>
        <v>ВБ13.9</v>
      </c>
      <c r="B198" s="309">
        <f>'План НП'!B197</f>
        <v>0</v>
      </c>
      <c r="C198" s="314">
        <f>'План НП'!F197</f>
        <v>0</v>
      </c>
      <c r="D198" s="314">
        <f>'План НП'!G197</f>
        <v>0</v>
      </c>
      <c r="E198" s="285"/>
      <c r="F198" s="286"/>
      <c r="G198" s="286"/>
      <c r="H198" s="286"/>
      <c r="I198" s="286"/>
      <c r="J198" s="286"/>
      <c r="K198" s="286"/>
      <c r="L198" s="287"/>
      <c r="M198" s="312">
        <f>'План НП'!C197</f>
        <v>0</v>
      </c>
      <c r="N198" s="312">
        <f>'План НП'!D197</f>
        <v>0</v>
      </c>
      <c r="O198" s="288">
        <f>'План НП'!U197</f>
        <v>0</v>
      </c>
      <c r="P198" s="276" t="str">
        <f>'Основні дані'!$B$1</f>
        <v>140133Моп.xls</v>
      </c>
    </row>
    <row r="199" spans="1:16" s="158" customFormat="1" ht="15.75" hidden="1">
      <c r="A199" s="284" t="str">
        <f>'План НП'!A198</f>
        <v>ВБ13.10</v>
      </c>
      <c r="B199" s="309">
        <f>'План НП'!B198</f>
        <v>0</v>
      </c>
      <c r="C199" s="314">
        <f>'План НП'!F198</f>
        <v>0</v>
      </c>
      <c r="D199" s="314">
        <f>'План НП'!G198</f>
        <v>0</v>
      </c>
      <c r="E199" s="285"/>
      <c r="F199" s="286"/>
      <c r="G199" s="286"/>
      <c r="H199" s="286"/>
      <c r="I199" s="286"/>
      <c r="J199" s="286"/>
      <c r="K199" s="286"/>
      <c r="L199" s="287"/>
      <c r="M199" s="312">
        <f>'План НП'!C198</f>
        <v>0</v>
      </c>
      <c r="N199" s="312">
        <f>'План НП'!D198</f>
        <v>0</v>
      </c>
      <c r="O199" s="288">
        <f>'План НП'!U198</f>
        <v>0</v>
      </c>
      <c r="P199" s="276" t="str">
        <f>'Основні дані'!$B$1</f>
        <v>140133Моп.xls</v>
      </c>
    </row>
    <row r="200" spans="1:16" s="157" customFormat="1" ht="18.75" hidden="1">
      <c r="A200" s="526"/>
      <c r="B200" s="524" t="str">
        <f>'План НП'!B199</f>
        <v>Практика</v>
      </c>
      <c r="C200" s="522">
        <f>'План НП'!F199</f>
        <v>15</v>
      </c>
      <c r="D200" s="522">
        <f>'План НП'!G199</f>
        <v>450</v>
      </c>
      <c r="E200" s="522"/>
      <c r="F200" s="522"/>
      <c r="G200" s="522"/>
      <c r="H200" s="522"/>
      <c r="I200" s="522"/>
      <c r="J200" s="522"/>
      <c r="K200" s="522"/>
      <c r="L200" s="522"/>
      <c r="M200" s="522">
        <f>'План НП'!C199</f>
        <v>0</v>
      </c>
      <c r="N200" s="522">
        <f>'План НП'!D199</f>
        <v>11</v>
      </c>
      <c r="O200" s="288">
        <f>'План НП'!U199</f>
        <v>0</v>
      </c>
      <c r="P200" s="276" t="str">
        <f>'Основні дані'!$B$1</f>
        <v>140133Моп.xls</v>
      </c>
    </row>
    <row r="201" spans="1:16" ht="15.75" hidden="1">
      <c r="A201" s="527"/>
      <c r="B201" s="529" t="str">
        <f>'План НП'!B200</f>
        <v>Атестація</v>
      </c>
      <c r="C201" s="530">
        <f>'План НП'!F200</f>
        <v>15</v>
      </c>
      <c r="D201" s="530">
        <f>'План НП'!G200</f>
        <v>450</v>
      </c>
      <c r="E201" s="530"/>
      <c r="F201" s="530"/>
      <c r="G201" s="530"/>
      <c r="H201" s="530"/>
      <c r="I201" s="530"/>
      <c r="J201" s="530"/>
      <c r="K201" s="530"/>
      <c r="L201" s="530"/>
      <c r="M201" s="530">
        <f>'План НП'!C200</f>
        <v>0</v>
      </c>
      <c r="N201" s="530">
        <f>'План НП'!D200</f>
        <v>11</v>
      </c>
      <c r="O201" s="531">
        <f>'План НП'!U200</f>
        <v>0</v>
      </c>
      <c r="P201" s="276" t="str">
        <f>'Основні дані'!$B$1</f>
        <v>140133Моп.xls</v>
      </c>
    </row>
    <row r="202" spans="1:16" s="158" customFormat="1" ht="15.75" hidden="1">
      <c r="A202" s="494" t="str">
        <f>'План НП'!A201</f>
        <v>3.1.14</v>
      </c>
      <c r="B202" s="496" t="str">
        <f>'План НП'!B201</f>
        <v>Блок дисциплін 14 "Назва блоку"</v>
      </c>
      <c r="C202" s="497" t="str">
        <f>'План НП'!F201</f>
        <v>ОШИБКА</v>
      </c>
      <c r="D202" s="497" t="str">
        <f>'План НП'!G201</f>
        <v>ОШИБКА</v>
      </c>
      <c r="E202" s="498"/>
      <c r="F202" s="499"/>
      <c r="G202" s="499"/>
      <c r="H202" s="499"/>
      <c r="I202" s="499"/>
      <c r="J202" s="499"/>
      <c r="K202" s="499"/>
      <c r="L202" s="500"/>
      <c r="M202" s="501">
        <f>'План НП'!C201</f>
        <v>0</v>
      </c>
      <c r="N202" s="501">
        <f>'План НП'!D201</f>
        <v>0</v>
      </c>
      <c r="O202" s="495">
        <f>'План НП'!U201</f>
        <v>0</v>
      </c>
      <c r="P202" s="276" t="str">
        <f>'Основні дані'!$B$1</f>
        <v>140133Моп.xls</v>
      </c>
    </row>
    <row r="203" spans="1:16" s="158" customFormat="1" ht="15.75" hidden="1">
      <c r="A203" s="284" t="str">
        <f>'План НП'!A202</f>
        <v>ВБ14.1</v>
      </c>
      <c r="B203" s="309">
        <f>'План НП'!B202</f>
        <v>0</v>
      </c>
      <c r="C203" s="314">
        <f>'План НП'!F202</f>
        <v>0</v>
      </c>
      <c r="D203" s="314">
        <f>'План НП'!G202</f>
        <v>0</v>
      </c>
      <c r="E203" s="285"/>
      <c r="F203" s="286"/>
      <c r="G203" s="286"/>
      <c r="H203" s="286"/>
      <c r="I203" s="286"/>
      <c r="J203" s="286"/>
      <c r="K203" s="286"/>
      <c r="L203" s="287"/>
      <c r="M203" s="312">
        <f>'План НП'!C202</f>
        <v>0</v>
      </c>
      <c r="N203" s="312">
        <f>'План НП'!D202</f>
        <v>0</v>
      </c>
      <c r="O203" s="288">
        <f>'План НП'!U202</f>
        <v>0</v>
      </c>
      <c r="P203" s="276" t="str">
        <f>'Основні дані'!$B$1</f>
        <v>140133Моп.xls</v>
      </c>
    </row>
    <row r="204" spans="1:16" s="158" customFormat="1" ht="15.75" hidden="1">
      <c r="A204" s="284" t="str">
        <f>'План НП'!A203</f>
        <v>ВБ14.2</v>
      </c>
      <c r="B204" s="309">
        <f>'План НП'!B203</f>
        <v>0</v>
      </c>
      <c r="C204" s="314">
        <f>'План НП'!F203</f>
        <v>0</v>
      </c>
      <c r="D204" s="314">
        <f>'План НП'!G203</f>
        <v>0</v>
      </c>
      <c r="E204" s="285"/>
      <c r="F204" s="286"/>
      <c r="G204" s="286"/>
      <c r="H204" s="286"/>
      <c r="I204" s="286"/>
      <c r="J204" s="286"/>
      <c r="K204" s="286"/>
      <c r="L204" s="287"/>
      <c r="M204" s="312">
        <f>'План НП'!C203</f>
        <v>0</v>
      </c>
      <c r="N204" s="312">
        <f>'План НП'!D203</f>
        <v>0</v>
      </c>
      <c r="O204" s="288">
        <f>'План НП'!U203</f>
        <v>0</v>
      </c>
      <c r="P204" s="276" t="str">
        <f>'Основні дані'!$B$1</f>
        <v>140133Моп.xls</v>
      </c>
    </row>
    <row r="205" spans="1:16" s="158" customFormat="1" ht="15.75" hidden="1">
      <c r="A205" s="284" t="str">
        <f>'План НП'!A204</f>
        <v>ВБ14.3</v>
      </c>
      <c r="B205" s="309">
        <f>'План НП'!B204</f>
        <v>0</v>
      </c>
      <c r="C205" s="314">
        <f>'План НП'!F204</f>
        <v>0</v>
      </c>
      <c r="D205" s="314">
        <f>'План НП'!G204</f>
        <v>0</v>
      </c>
      <c r="E205" s="285"/>
      <c r="F205" s="286"/>
      <c r="G205" s="286"/>
      <c r="H205" s="286"/>
      <c r="I205" s="286"/>
      <c r="J205" s="286"/>
      <c r="K205" s="286"/>
      <c r="L205" s="287"/>
      <c r="M205" s="312">
        <f>'План НП'!C204</f>
        <v>0</v>
      </c>
      <c r="N205" s="312">
        <f>'План НП'!D204</f>
        <v>0</v>
      </c>
      <c r="O205" s="288">
        <f>'План НП'!U204</f>
        <v>0</v>
      </c>
      <c r="P205" s="276" t="str">
        <f>'Основні дані'!$B$1</f>
        <v>140133Моп.xls</v>
      </c>
    </row>
    <row r="206" spans="1:16" s="158" customFormat="1" ht="15.75" hidden="1">
      <c r="A206" s="284" t="str">
        <f>'План НП'!A205</f>
        <v>ВБ14.4</v>
      </c>
      <c r="B206" s="309">
        <f>'План НП'!B205</f>
        <v>0</v>
      </c>
      <c r="C206" s="314">
        <f>'План НП'!F205</f>
        <v>0</v>
      </c>
      <c r="D206" s="314">
        <f>'План НП'!G205</f>
        <v>0</v>
      </c>
      <c r="E206" s="285"/>
      <c r="F206" s="286"/>
      <c r="G206" s="286"/>
      <c r="H206" s="286"/>
      <c r="I206" s="286"/>
      <c r="J206" s="286"/>
      <c r="K206" s="286"/>
      <c r="L206" s="287"/>
      <c r="M206" s="312">
        <f>'План НП'!C205</f>
        <v>0</v>
      </c>
      <c r="N206" s="312">
        <f>'План НП'!D205</f>
        <v>0</v>
      </c>
      <c r="O206" s="288">
        <f>'План НП'!U205</f>
        <v>0</v>
      </c>
      <c r="P206" s="276" t="str">
        <f>'Основні дані'!$B$1</f>
        <v>140133Моп.xls</v>
      </c>
    </row>
    <row r="207" spans="1:16" s="158" customFormat="1" ht="15.75" hidden="1">
      <c r="A207" s="284" t="str">
        <f>'План НП'!A206</f>
        <v>ВБ14.5</v>
      </c>
      <c r="B207" s="309">
        <f>'План НП'!B206</f>
        <v>0</v>
      </c>
      <c r="C207" s="314">
        <f>'План НП'!F206</f>
        <v>0</v>
      </c>
      <c r="D207" s="314">
        <f>'План НП'!G206</f>
        <v>0</v>
      </c>
      <c r="E207" s="285"/>
      <c r="F207" s="286"/>
      <c r="G207" s="286"/>
      <c r="H207" s="286"/>
      <c r="I207" s="286"/>
      <c r="J207" s="286"/>
      <c r="K207" s="286"/>
      <c r="L207" s="287"/>
      <c r="M207" s="312">
        <f>'План НП'!C206</f>
        <v>0</v>
      </c>
      <c r="N207" s="312">
        <f>'План НП'!D206</f>
        <v>0</v>
      </c>
      <c r="O207" s="288">
        <f>'План НП'!U206</f>
        <v>0</v>
      </c>
      <c r="P207" s="276" t="str">
        <f>'Основні дані'!$B$1</f>
        <v>140133Моп.xls</v>
      </c>
    </row>
    <row r="208" spans="1:16" s="158" customFormat="1" ht="15.75" hidden="1">
      <c r="A208" s="284" t="str">
        <f>'План НП'!A207</f>
        <v>ВБ14.6</v>
      </c>
      <c r="B208" s="309">
        <f>'План НП'!B207</f>
        <v>0</v>
      </c>
      <c r="C208" s="314">
        <f>'План НП'!F207</f>
        <v>0</v>
      </c>
      <c r="D208" s="314">
        <f>'План НП'!G207</f>
        <v>0</v>
      </c>
      <c r="E208" s="285"/>
      <c r="F208" s="286"/>
      <c r="G208" s="286"/>
      <c r="H208" s="286"/>
      <c r="I208" s="286"/>
      <c r="J208" s="286"/>
      <c r="K208" s="286"/>
      <c r="L208" s="287"/>
      <c r="M208" s="312">
        <f>'План НП'!C207</f>
        <v>0</v>
      </c>
      <c r="N208" s="312">
        <f>'План НП'!D207</f>
        <v>0</v>
      </c>
      <c r="O208" s="288">
        <f>'План НП'!U207</f>
        <v>0</v>
      </c>
      <c r="P208" s="276" t="str">
        <f>'Основні дані'!$B$1</f>
        <v>140133Моп.xls</v>
      </c>
    </row>
    <row r="209" spans="1:16" s="158" customFormat="1" ht="15.75" hidden="1">
      <c r="A209" s="284" t="str">
        <f>'План НП'!A208</f>
        <v>ВБ14.7</v>
      </c>
      <c r="B209" s="309">
        <f>'План НП'!B208</f>
        <v>0</v>
      </c>
      <c r="C209" s="314">
        <f>'План НП'!F208</f>
        <v>0</v>
      </c>
      <c r="D209" s="314">
        <f>'План НП'!G208</f>
        <v>0</v>
      </c>
      <c r="E209" s="285"/>
      <c r="F209" s="286"/>
      <c r="G209" s="286"/>
      <c r="H209" s="286"/>
      <c r="I209" s="286"/>
      <c r="J209" s="286"/>
      <c r="K209" s="286"/>
      <c r="L209" s="287"/>
      <c r="M209" s="312">
        <f>'План НП'!C208</f>
        <v>0</v>
      </c>
      <c r="N209" s="312">
        <f>'План НП'!D208</f>
        <v>0</v>
      </c>
      <c r="O209" s="288">
        <f>'План НП'!U208</f>
        <v>0</v>
      </c>
      <c r="P209" s="276" t="str">
        <f>'Основні дані'!$B$1</f>
        <v>140133Моп.xls</v>
      </c>
    </row>
    <row r="210" spans="1:16" s="158" customFormat="1" ht="15.75" hidden="1">
      <c r="A210" s="284" t="str">
        <f>'План НП'!A209</f>
        <v>ВБ14.8</v>
      </c>
      <c r="B210" s="309">
        <f>'План НП'!B209</f>
        <v>0</v>
      </c>
      <c r="C210" s="314">
        <f>'План НП'!F209</f>
        <v>0</v>
      </c>
      <c r="D210" s="314">
        <f>'План НП'!G209</f>
        <v>0</v>
      </c>
      <c r="E210" s="285"/>
      <c r="F210" s="286"/>
      <c r="G210" s="286"/>
      <c r="H210" s="286"/>
      <c r="I210" s="286"/>
      <c r="J210" s="286"/>
      <c r="K210" s="286"/>
      <c r="L210" s="287"/>
      <c r="M210" s="312">
        <f>'План НП'!C209</f>
        <v>0</v>
      </c>
      <c r="N210" s="312">
        <f>'План НП'!D209</f>
        <v>0</v>
      </c>
      <c r="O210" s="288">
        <f>'План НП'!U209</f>
        <v>0</v>
      </c>
      <c r="P210" s="276" t="str">
        <f>'Основні дані'!$B$1</f>
        <v>140133Моп.xls</v>
      </c>
    </row>
    <row r="211" spans="1:16" s="158" customFormat="1" ht="15.75" hidden="1">
      <c r="A211" s="284" t="str">
        <f>'План НП'!A210</f>
        <v>ВБ14.9</v>
      </c>
      <c r="B211" s="309">
        <f>'План НП'!B210</f>
        <v>0</v>
      </c>
      <c r="C211" s="314">
        <f>'План НП'!F210</f>
        <v>0</v>
      </c>
      <c r="D211" s="314">
        <f>'План НП'!G210</f>
        <v>0</v>
      </c>
      <c r="E211" s="285"/>
      <c r="F211" s="286"/>
      <c r="G211" s="286"/>
      <c r="H211" s="286"/>
      <c r="I211" s="286"/>
      <c r="J211" s="286"/>
      <c r="K211" s="286"/>
      <c r="L211" s="287"/>
      <c r="M211" s="312">
        <f>'План НП'!C210</f>
        <v>0</v>
      </c>
      <c r="N211" s="312">
        <f>'План НП'!D210</f>
        <v>0</v>
      </c>
      <c r="O211" s="288">
        <f>'План НП'!U210</f>
        <v>0</v>
      </c>
      <c r="P211" s="276" t="str">
        <f>'Основні дані'!$B$1</f>
        <v>140133Моп.xls</v>
      </c>
    </row>
    <row r="212" spans="1:16" s="158" customFormat="1" ht="15.75" hidden="1">
      <c r="A212" s="284" t="str">
        <f>'План НП'!A211</f>
        <v>ВБ14.10</v>
      </c>
      <c r="B212" s="309">
        <f>'План НП'!B211</f>
        <v>0</v>
      </c>
      <c r="C212" s="314">
        <f>'План НП'!F211</f>
        <v>0</v>
      </c>
      <c r="D212" s="314">
        <f>'План НП'!G211</f>
        <v>0</v>
      </c>
      <c r="E212" s="285"/>
      <c r="F212" s="286"/>
      <c r="G212" s="286"/>
      <c r="H212" s="286"/>
      <c r="I212" s="286"/>
      <c r="J212" s="286"/>
      <c r="K212" s="286"/>
      <c r="L212" s="287"/>
      <c r="M212" s="312">
        <f>'План НП'!C211</f>
        <v>0</v>
      </c>
      <c r="N212" s="312">
        <f>'План НП'!D211</f>
        <v>0</v>
      </c>
      <c r="O212" s="288">
        <f>'План НП'!U211</f>
        <v>0</v>
      </c>
      <c r="P212" s="276" t="str">
        <f>'Основні дані'!$B$1</f>
        <v>140133Моп.xls</v>
      </c>
    </row>
    <row r="213" spans="1:16" s="157" customFormat="1" ht="18.75" hidden="1">
      <c r="A213" s="526"/>
      <c r="B213" s="524" t="str">
        <f>'План НП'!B212</f>
        <v>Практика</v>
      </c>
      <c r="C213" s="522">
        <f>'План НП'!F212</f>
        <v>15</v>
      </c>
      <c r="D213" s="522">
        <f>'План НП'!G212</f>
        <v>450</v>
      </c>
      <c r="E213" s="522"/>
      <c r="F213" s="522"/>
      <c r="G213" s="522"/>
      <c r="H213" s="522"/>
      <c r="I213" s="522"/>
      <c r="J213" s="522"/>
      <c r="K213" s="522"/>
      <c r="L213" s="522"/>
      <c r="M213" s="522">
        <f>'План НП'!C212</f>
        <v>0</v>
      </c>
      <c r="N213" s="522">
        <f>'План НП'!D212</f>
        <v>11</v>
      </c>
      <c r="O213" s="288">
        <f>'План НП'!U212</f>
        <v>0</v>
      </c>
      <c r="P213" s="276" t="str">
        <f>'Основні дані'!$B$1</f>
        <v>140133Моп.xls</v>
      </c>
    </row>
    <row r="214" spans="1:16" ht="15.75" hidden="1">
      <c r="A214" s="527"/>
      <c r="B214" s="529" t="str">
        <f>'План НП'!B213</f>
        <v>Атестація</v>
      </c>
      <c r="C214" s="530">
        <f>'План НП'!F213</f>
        <v>15</v>
      </c>
      <c r="D214" s="530">
        <f>'План НП'!G213</f>
        <v>450</v>
      </c>
      <c r="E214" s="530"/>
      <c r="F214" s="530"/>
      <c r="G214" s="530"/>
      <c r="H214" s="530"/>
      <c r="I214" s="530"/>
      <c r="J214" s="530"/>
      <c r="K214" s="530"/>
      <c r="L214" s="530"/>
      <c r="M214" s="530">
        <f>'План НП'!C213</f>
        <v>0</v>
      </c>
      <c r="N214" s="530">
        <f>'План НП'!D213</f>
        <v>11</v>
      </c>
      <c r="O214" s="531">
        <f>'План НП'!U213</f>
        <v>0</v>
      </c>
      <c r="P214" s="276" t="str">
        <f>'Основні дані'!$B$1</f>
        <v>140133Моп.xls</v>
      </c>
    </row>
    <row r="215" spans="1:16" s="158" customFormat="1" ht="15.75" hidden="1">
      <c r="A215" s="494" t="str">
        <f>'План НП'!A214</f>
        <v>3.1.15</v>
      </c>
      <c r="B215" s="496" t="str">
        <f>'План НП'!B214</f>
        <v>Блок дисциплін 15 "Назва блоку"</v>
      </c>
      <c r="C215" s="497" t="str">
        <f>'План НП'!F214</f>
        <v>ОШИБКА</v>
      </c>
      <c r="D215" s="497" t="str">
        <f>'План НП'!G214</f>
        <v>ОШИБКА</v>
      </c>
      <c r="E215" s="498"/>
      <c r="F215" s="499"/>
      <c r="G215" s="499"/>
      <c r="H215" s="499"/>
      <c r="I215" s="499"/>
      <c r="J215" s="499"/>
      <c r="K215" s="499"/>
      <c r="L215" s="500"/>
      <c r="M215" s="501">
        <f>'План НП'!C214</f>
        <v>0</v>
      </c>
      <c r="N215" s="501">
        <f>'План НП'!D214</f>
        <v>0</v>
      </c>
      <c r="O215" s="495">
        <f>'План НП'!U214</f>
        <v>0</v>
      </c>
      <c r="P215" s="276" t="str">
        <f>'Основні дані'!$B$1</f>
        <v>140133Моп.xls</v>
      </c>
    </row>
    <row r="216" spans="1:16" s="158" customFormat="1" ht="15.75" hidden="1">
      <c r="A216" s="284" t="str">
        <f>'План НП'!A215</f>
        <v>ВБ15.1</v>
      </c>
      <c r="B216" s="309">
        <f>'План НП'!B215</f>
        <v>0</v>
      </c>
      <c r="C216" s="314">
        <f>'План НП'!F215</f>
        <v>0</v>
      </c>
      <c r="D216" s="314">
        <f>'План НП'!G215</f>
        <v>0</v>
      </c>
      <c r="E216" s="285"/>
      <c r="F216" s="286"/>
      <c r="G216" s="286"/>
      <c r="H216" s="286"/>
      <c r="I216" s="286"/>
      <c r="J216" s="286"/>
      <c r="K216" s="286"/>
      <c r="L216" s="287"/>
      <c r="M216" s="312">
        <f>'План НП'!C215</f>
        <v>0</v>
      </c>
      <c r="N216" s="312">
        <f>'План НП'!D215</f>
        <v>0</v>
      </c>
      <c r="O216" s="288">
        <f>'План НП'!U215</f>
        <v>0</v>
      </c>
      <c r="P216" s="276" t="str">
        <f>'Основні дані'!$B$1</f>
        <v>140133Моп.xls</v>
      </c>
    </row>
    <row r="217" spans="1:16" s="158" customFormat="1" ht="15.75" hidden="1">
      <c r="A217" s="284" t="str">
        <f>'План НП'!A216</f>
        <v>ВБ15.2</v>
      </c>
      <c r="B217" s="309">
        <f>'План НП'!B216</f>
        <v>0</v>
      </c>
      <c r="C217" s="314">
        <f>'План НП'!F216</f>
        <v>0</v>
      </c>
      <c r="D217" s="314">
        <f>'План НП'!G216</f>
        <v>0</v>
      </c>
      <c r="E217" s="285"/>
      <c r="F217" s="286"/>
      <c r="G217" s="286"/>
      <c r="H217" s="286"/>
      <c r="I217" s="286"/>
      <c r="J217" s="286"/>
      <c r="K217" s="286"/>
      <c r="L217" s="287"/>
      <c r="M217" s="312">
        <f>'План НП'!C216</f>
        <v>0</v>
      </c>
      <c r="N217" s="312">
        <f>'План НП'!D216</f>
        <v>0</v>
      </c>
      <c r="O217" s="288">
        <f>'План НП'!U216</f>
        <v>0</v>
      </c>
      <c r="P217" s="276" t="str">
        <f>'Основні дані'!$B$1</f>
        <v>140133Моп.xls</v>
      </c>
    </row>
    <row r="218" spans="1:16" s="158" customFormat="1" ht="15.75" hidden="1">
      <c r="A218" s="284" t="str">
        <f>'План НП'!A217</f>
        <v>ВБ15.3</v>
      </c>
      <c r="B218" s="309">
        <f>'План НП'!B217</f>
        <v>0</v>
      </c>
      <c r="C218" s="314">
        <f>'План НП'!F217</f>
        <v>0</v>
      </c>
      <c r="D218" s="314">
        <f>'План НП'!G217</f>
        <v>0</v>
      </c>
      <c r="E218" s="285"/>
      <c r="F218" s="286"/>
      <c r="G218" s="286"/>
      <c r="H218" s="286"/>
      <c r="I218" s="286"/>
      <c r="J218" s="286"/>
      <c r="K218" s="286"/>
      <c r="L218" s="287"/>
      <c r="M218" s="312">
        <f>'План НП'!C217</f>
        <v>0</v>
      </c>
      <c r="N218" s="312">
        <f>'План НП'!D217</f>
        <v>0</v>
      </c>
      <c r="O218" s="288">
        <f>'План НП'!U217</f>
        <v>0</v>
      </c>
      <c r="P218" s="276" t="str">
        <f>'Основні дані'!$B$1</f>
        <v>140133Моп.xls</v>
      </c>
    </row>
    <row r="219" spans="1:16" s="158" customFormat="1" ht="15.75" hidden="1">
      <c r="A219" s="284" t="str">
        <f>'План НП'!A218</f>
        <v>ВБ15.4</v>
      </c>
      <c r="B219" s="309">
        <f>'План НП'!B218</f>
        <v>0</v>
      </c>
      <c r="C219" s="314">
        <f>'План НП'!F218</f>
        <v>0</v>
      </c>
      <c r="D219" s="314">
        <f>'План НП'!G218</f>
        <v>0</v>
      </c>
      <c r="E219" s="285"/>
      <c r="F219" s="286"/>
      <c r="G219" s="286"/>
      <c r="H219" s="286"/>
      <c r="I219" s="286"/>
      <c r="J219" s="286"/>
      <c r="K219" s="286"/>
      <c r="L219" s="287"/>
      <c r="M219" s="312">
        <f>'План НП'!C218</f>
        <v>0</v>
      </c>
      <c r="N219" s="312">
        <f>'План НП'!D218</f>
        <v>0</v>
      </c>
      <c r="O219" s="288">
        <f>'План НП'!U218</f>
        <v>0</v>
      </c>
      <c r="P219" s="276" t="str">
        <f>'Основні дані'!$B$1</f>
        <v>140133Моп.xls</v>
      </c>
    </row>
    <row r="220" spans="1:16" s="158" customFormat="1" ht="15.75" hidden="1">
      <c r="A220" s="284" t="str">
        <f>'План НП'!A219</f>
        <v>ВБ15.5</v>
      </c>
      <c r="B220" s="309">
        <f>'План НП'!B219</f>
        <v>0</v>
      </c>
      <c r="C220" s="314">
        <f>'План НП'!F219</f>
        <v>0</v>
      </c>
      <c r="D220" s="314">
        <f>'План НП'!G219</f>
        <v>0</v>
      </c>
      <c r="E220" s="285"/>
      <c r="F220" s="286"/>
      <c r="G220" s="286"/>
      <c r="H220" s="286"/>
      <c r="I220" s="286"/>
      <c r="J220" s="286"/>
      <c r="K220" s="286"/>
      <c r="L220" s="287"/>
      <c r="M220" s="312">
        <f>'План НП'!C219</f>
        <v>0</v>
      </c>
      <c r="N220" s="312">
        <f>'План НП'!D219</f>
        <v>0</v>
      </c>
      <c r="O220" s="288">
        <f>'План НП'!U219</f>
        <v>0</v>
      </c>
      <c r="P220" s="276" t="str">
        <f>'Основні дані'!$B$1</f>
        <v>140133Моп.xls</v>
      </c>
    </row>
    <row r="221" spans="1:16" s="158" customFormat="1" ht="15.75" hidden="1">
      <c r="A221" s="284" t="str">
        <f>'План НП'!A220</f>
        <v>ВБ15.6</v>
      </c>
      <c r="B221" s="309">
        <f>'План НП'!B220</f>
        <v>0</v>
      </c>
      <c r="C221" s="314">
        <f>'План НП'!F220</f>
        <v>0</v>
      </c>
      <c r="D221" s="314">
        <f>'План НП'!G220</f>
        <v>0</v>
      </c>
      <c r="E221" s="285"/>
      <c r="F221" s="286"/>
      <c r="G221" s="286"/>
      <c r="H221" s="286"/>
      <c r="I221" s="286"/>
      <c r="J221" s="286"/>
      <c r="K221" s="286"/>
      <c r="L221" s="287"/>
      <c r="M221" s="312">
        <f>'План НП'!C220</f>
        <v>0</v>
      </c>
      <c r="N221" s="312">
        <f>'План НП'!D220</f>
        <v>0</v>
      </c>
      <c r="O221" s="288">
        <f>'План НП'!U220</f>
        <v>0</v>
      </c>
      <c r="P221" s="276" t="str">
        <f>'Основні дані'!$B$1</f>
        <v>140133Моп.xls</v>
      </c>
    </row>
    <row r="222" spans="1:16" s="158" customFormat="1" ht="15.75" hidden="1">
      <c r="A222" s="284" t="str">
        <f>'План НП'!A221</f>
        <v>ВБ15.7</v>
      </c>
      <c r="B222" s="309">
        <f>'План НП'!B221</f>
        <v>0</v>
      </c>
      <c r="C222" s="314">
        <f>'План НП'!F221</f>
        <v>0</v>
      </c>
      <c r="D222" s="314">
        <f>'План НП'!G221</f>
        <v>0</v>
      </c>
      <c r="E222" s="285"/>
      <c r="F222" s="286"/>
      <c r="G222" s="286"/>
      <c r="H222" s="286"/>
      <c r="I222" s="286"/>
      <c r="J222" s="286"/>
      <c r="K222" s="286"/>
      <c r="L222" s="287"/>
      <c r="M222" s="312">
        <f>'План НП'!C221</f>
        <v>0</v>
      </c>
      <c r="N222" s="312">
        <f>'План НП'!D221</f>
        <v>0</v>
      </c>
      <c r="O222" s="288">
        <f>'План НП'!U221</f>
        <v>0</v>
      </c>
      <c r="P222" s="276" t="str">
        <f>'Основні дані'!$B$1</f>
        <v>140133Моп.xls</v>
      </c>
    </row>
    <row r="223" spans="1:16" s="158" customFormat="1" ht="15.75" hidden="1">
      <c r="A223" s="284" t="str">
        <f>'План НП'!A222</f>
        <v>ВБ15.8</v>
      </c>
      <c r="B223" s="309">
        <f>'План НП'!B222</f>
        <v>0</v>
      </c>
      <c r="C223" s="314">
        <f>'План НП'!F222</f>
        <v>0</v>
      </c>
      <c r="D223" s="314">
        <f>'План НП'!G222</f>
        <v>0</v>
      </c>
      <c r="E223" s="285"/>
      <c r="F223" s="286"/>
      <c r="G223" s="286"/>
      <c r="H223" s="286"/>
      <c r="I223" s="286"/>
      <c r="J223" s="286"/>
      <c r="K223" s="286"/>
      <c r="L223" s="287"/>
      <c r="M223" s="312">
        <f>'План НП'!C222</f>
        <v>0</v>
      </c>
      <c r="N223" s="312">
        <f>'План НП'!D222</f>
        <v>0</v>
      </c>
      <c r="O223" s="288">
        <f>'План НП'!U222</f>
        <v>0</v>
      </c>
      <c r="P223" s="276" t="str">
        <f>'Основні дані'!$B$1</f>
        <v>140133Моп.xls</v>
      </c>
    </row>
    <row r="224" spans="1:16" s="158" customFormat="1" ht="15.75" hidden="1">
      <c r="A224" s="284" t="str">
        <f>'План НП'!A223</f>
        <v>ВБ15.9</v>
      </c>
      <c r="B224" s="309">
        <f>'План НП'!B223</f>
        <v>0</v>
      </c>
      <c r="C224" s="314">
        <f>'План НП'!F223</f>
        <v>0</v>
      </c>
      <c r="D224" s="314">
        <f>'План НП'!G223</f>
        <v>0</v>
      </c>
      <c r="E224" s="285"/>
      <c r="F224" s="286"/>
      <c r="G224" s="286"/>
      <c r="H224" s="286"/>
      <c r="I224" s="286"/>
      <c r="J224" s="286"/>
      <c r="K224" s="286"/>
      <c r="L224" s="287"/>
      <c r="M224" s="312">
        <f>'План НП'!C223</f>
        <v>0</v>
      </c>
      <c r="N224" s="312">
        <f>'План НП'!D223</f>
        <v>0</v>
      </c>
      <c r="O224" s="288">
        <f>'План НП'!U223</f>
        <v>0</v>
      </c>
      <c r="P224" s="276" t="str">
        <f>'Основні дані'!$B$1</f>
        <v>140133Моп.xls</v>
      </c>
    </row>
    <row r="225" spans="1:16" s="158" customFormat="1" ht="15.75" hidden="1">
      <c r="A225" s="284" t="str">
        <f>'План НП'!A224</f>
        <v>ВБ15.10</v>
      </c>
      <c r="B225" s="309">
        <f>'План НП'!B224</f>
        <v>0</v>
      </c>
      <c r="C225" s="314">
        <f>'План НП'!F224</f>
        <v>0</v>
      </c>
      <c r="D225" s="314">
        <f>'План НП'!G224</f>
        <v>0</v>
      </c>
      <c r="E225" s="285"/>
      <c r="F225" s="286"/>
      <c r="G225" s="286"/>
      <c r="H225" s="286"/>
      <c r="I225" s="286"/>
      <c r="J225" s="286"/>
      <c r="K225" s="286"/>
      <c r="L225" s="287"/>
      <c r="M225" s="312">
        <f>'План НП'!C224</f>
        <v>0</v>
      </c>
      <c r="N225" s="312">
        <f>'План НП'!D224</f>
        <v>0</v>
      </c>
      <c r="O225" s="288">
        <f>'План НП'!U224</f>
        <v>0</v>
      </c>
      <c r="P225" s="276" t="str">
        <f>'Основні дані'!$B$1</f>
        <v>140133Моп.xls</v>
      </c>
    </row>
    <row r="226" spans="1:16" s="157" customFormat="1" ht="18.75" hidden="1">
      <c r="A226" s="526"/>
      <c r="B226" s="524" t="str">
        <f>'План НП'!B225</f>
        <v>Практика</v>
      </c>
      <c r="C226" s="522">
        <f>'План НП'!F225</f>
        <v>15</v>
      </c>
      <c r="D226" s="522">
        <f>'План НП'!G225</f>
        <v>450</v>
      </c>
      <c r="E226" s="522"/>
      <c r="F226" s="522"/>
      <c r="G226" s="522"/>
      <c r="H226" s="522"/>
      <c r="I226" s="522"/>
      <c r="J226" s="522"/>
      <c r="K226" s="522"/>
      <c r="L226" s="522"/>
      <c r="M226" s="522">
        <f>'План НП'!C225</f>
        <v>0</v>
      </c>
      <c r="N226" s="522">
        <f>'План НП'!D225</f>
        <v>11</v>
      </c>
      <c r="O226" s="288">
        <f>'План НП'!U225</f>
        <v>0</v>
      </c>
      <c r="P226" s="276" t="str">
        <f>'Основні дані'!$B$1</f>
        <v>140133Моп.xls</v>
      </c>
    </row>
    <row r="227" spans="1:16" ht="15.75" hidden="1">
      <c r="A227" s="527"/>
      <c r="B227" s="529" t="str">
        <f>'План НП'!B226</f>
        <v>Атестація</v>
      </c>
      <c r="C227" s="530">
        <f>'План НП'!F226</f>
        <v>15</v>
      </c>
      <c r="D227" s="530">
        <f>'План НП'!G226</f>
        <v>450</v>
      </c>
      <c r="E227" s="530"/>
      <c r="F227" s="530"/>
      <c r="G227" s="530"/>
      <c r="H227" s="530"/>
      <c r="I227" s="530"/>
      <c r="J227" s="530"/>
      <c r="K227" s="530"/>
      <c r="L227" s="530"/>
      <c r="M227" s="530">
        <f>'План НП'!C226</f>
        <v>0</v>
      </c>
      <c r="N227" s="530">
        <f>'План НП'!D226</f>
        <v>11</v>
      </c>
      <c r="O227" s="531">
        <f>'План НП'!U226</f>
        <v>0</v>
      </c>
      <c r="P227" s="276" t="str">
        <f>'Основні дані'!$B$1</f>
        <v>140133Моп.xls</v>
      </c>
    </row>
    <row r="228" spans="1:16" s="158" customFormat="1" ht="15.75" hidden="1">
      <c r="A228" s="494" t="str">
        <f>'План НП'!A227</f>
        <v>3.1.16</v>
      </c>
      <c r="B228" s="496" t="str">
        <f>'План НП'!B227</f>
        <v>Блок дисциплін 16 "Назва блоку"</v>
      </c>
      <c r="C228" s="497" t="str">
        <f>'План НП'!F227</f>
        <v>ОШИБКА</v>
      </c>
      <c r="D228" s="497" t="str">
        <f>'План НП'!G227</f>
        <v>ОШИБКА</v>
      </c>
      <c r="E228" s="498"/>
      <c r="F228" s="499"/>
      <c r="G228" s="499"/>
      <c r="H228" s="499"/>
      <c r="I228" s="499"/>
      <c r="J228" s="499"/>
      <c r="K228" s="499"/>
      <c r="L228" s="500"/>
      <c r="M228" s="501">
        <f>'План НП'!C227</f>
        <v>0</v>
      </c>
      <c r="N228" s="501">
        <f>'План НП'!D227</f>
        <v>0</v>
      </c>
      <c r="O228" s="495">
        <f>'План НП'!U227</f>
        <v>0</v>
      </c>
      <c r="P228" s="276" t="str">
        <f>'Основні дані'!$B$1</f>
        <v>140133Моп.xls</v>
      </c>
    </row>
    <row r="229" spans="1:16" s="158" customFormat="1" ht="15.75" hidden="1">
      <c r="A229" s="284" t="str">
        <f>'План НП'!A228</f>
        <v>ВБ16.1</v>
      </c>
      <c r="B229" s="309">
        <f>'План НП'!B228</f>
        <v>0</v>
      </c>
      <c r="C229" s="314">
        <f>'План НП'!F228</f>
        <v>0</v>
      </c>
      <c r="D229" s="314">
        <f>'План НП'!G228</f>
        <v>0</v>
      </c>
      <c r="E229" s="285"/>
      <c r="F229" s="286"/>
      <c r="G229" s="286"/>
      <c r="H229" s="286"/>
      <c r="I229" s="286"/>
      <c r="J229" s="286"/>
      <c r="K229" s="286"/>
      <c r="L229" s="287"/>
      <c r="M229" s="312">
        <f>'План НП'!C228</f>
        <v>0</v>
      </c>
      <c r="N229" s="312">
        <f>'План НП'!D228</f>
        <v>0</v>
      </c>
      <c r="O229" s="288">
        <f>'План НП'!U228</f>
        <v>0</v>
      </c>
      <c r="P229" s="276" t="str">
        <f>'Основні дані'!$B$1</f>
        <v>140133Моп.xls</v>
      </c>
    </row>
    <row r="230" spans="1:16" s="158" customFormat="1" ht="15.75" hidden="1">
      <c r="A230" s="284" t="str">
        <f>'План НП'!A229</f>
        <v>ВБ16.2</v>
      </c>
      <c r="B230" s="309">
        <f>'План НП'!B229</f>
        <v>0</v>
      </c>
      <c r="C230" s="314">
        <f>'План НП'!F229</f>
        <v>0</v>
      </c>
      <c r="D230" s="314">
        <f>'План НП'!G229</f>
        <v>0</v>
      </c>
      <c r="E230" s="285"/>
      <c r="F230" s="286"/>
      <c r="G230" s="286"/>
      <c r="H230" s="286"/>
      <c r="I230" s="286"/>
      <c r="J230" s="286"/>
      <c r="K230" s="286"/>
      <c r="L230" s="287"/>
      <c r="M230" s="312">
        <f>'План НП'!C229</f>
        <v>0</v>
      </c>
      <c r="N230" s="312">
        <f>'План НП'!D229</f>
        <v>0</v>
      </c>
      <c r="O230" s="288">
        <f>'План НП'!U229</f>
        <v>0</v>
      </c>
      <c r="P230" s="276" t="str">
        <f>'Основні дані'!$B$1</f>
        <v>140133Моп.xls</v>
      </c>
    </row>
    <row r="231" spans="1:16" s="158" customFormat="1" ht="15.75" hidden="1">
      <c r="A231" s="284" t="str">
        <f>'План НП'!A230</f>
        <v>ВБ16.3</v>
      </c>
      <c r="B231" s="309">
        <f>'План НП'!B230</f>
        <v>0</v>
      </c>
      <c r="C231" s="314">
        <f>'План НП'!F230</f>
        <v>0</v>
      </c>
      <c r="D231" s="314">
        <f>'План НП'!G230</f>
        <v>0</v>
      </c>
      <c r="E231" s="285"/>
      <c r="F231" s="286"/>
      <c r="G231" s="286"/>
      <c r="H231" s="286"/>
      <c r="I231" s="286"/>
      <c r="J231" s="286"/>
      <c r="K231" s="286"/>
      <c r="L231" s="287"/>
      <c r="M231" s="312">
        <f>'План НП'!C230</f>
        <v>0</v>
      </c>
      <c r="N231" s="312">
        <f>'План НП'!D230</f>
        <v>0</v>
      </c>
      <c r="O231" s="288">
        <f>'План НП'!U230</f>
        <v>0</v>
      </c>
      <c r="P231" s="276" t="str">
        <f>'Основні дані'!$B$1</f>
        <v>140133Моп.xls</v>
      </c>
    </row>
    <row r="232" spans="1:16" s="158" customFormat="1" ht="15.75" hidden="1">
      <c r="A232" s="284" t="str">
        <f>'План НП'!A231</f>
        <v>ВБ16.4</v>
      </c>
      <c r="B232" s="309">
        <f>'План НП'!B231</f>
        <v>0</v>
      </c>
      <c r="C232" s="314">
        <f>'План НП'!F231</f>
        <v>0</v>
      </c>
      <c r="D232" s="314">
        <f>'План НП'!G231</f>
        <v>0</v>
      </c>
      <c r="E232" s="285"/>
      <c r="F232" s="286"/>
      <c r="G232" s="286"/>
      <c r="H232" s="286"/>
      <c r="I232" s="286"/>
      <c r="J232" s="286"/>
      <c r="K232" s="286"/>
      <c r="L232" s="287"/>
      <c r="M232" s="312">
        <f>'План НП'!C231</f>
        <v>0</v>
      </c>
      <c r="N232" s="312">
        <f>'План НП'!D231</f>
        <v>0</v>
      </c>
      <c r="O232" s="288">
        <f>'План НП'!U231</f>
        <v>0</v>
      </c>
      <c r="P232" s="276" t="str">
        <f>'Основні дані'!$B$1</f>
        <v>140133Моп.xls</v>
      </c>
    </row>
    <row r="233" spans="1:16" s="158" customFormat="1" ht="15.75" hidden="1">
      <c r="A233" s="284" t="str">
        <f>'План НП'!A232</f>
        <v>ВБ16.5</v>
      </c>
      <c r="B233" s="309">
        <f>'План НП'!B232</f>
        <v>0</v>
      </c>
      <c r="C233" s="314">
        <f>'План НП'!F232</f>
        <v>0</v>
      </c>
      <c r="D233" s="314">
        <f>'План НП'!G232</f>
        <v>0</v>
      </c>
      <c r="E233" s="285"/>
      <c r="F233" s="286"/>
      <c r="G233" s="286"/>
      <c r="H233" s="286"/>
      <c r="I233" s="286"/>
      <c r="J233" s="286"/>
      <c r="K233" s="286"/>
      <c r="L233" s="287"/>
      <c r="M233" s="312">
        <f>'План НП'!C232</f>
        <v>0</v>
      </c>
      <c r="N233" s="312">
        <f>'План НП'!D232</f>
        <v>0</v>
      </c>
      <c r="O233" s="288">
        <f>'План НП'!U232</f>
        <v>0</v>
      </c>
      <c r="P233" s="276" t="str">
        <f>'Основні дані'!$B$1</f>
        <v>140133Моп.xls</v>
      </c>
    </row>
    <row r="234" spans="1:16" s="158" customFormat="1" ht="15.75" hidden="1">
      <c r="A234" s="284" t="str">
        <f>'План НП'!A233</f>
        <v>ВБ16.6</v>
      </c>
      <c r="B234" s="309">
        <f>'План НП'!B233</f>
        <v>0</v>
      </c>
      <c r="C234" s="314">
        <f>'План НП'!F233</f>
        <v>0</v>
      </c>
      <c r="D234" s="314">
        <f>'План НП'!G233</f>
        <v>0</v>
      </c>
      <c r="E234" s="285"/>
      <c r="F234" s="286"/>
      <c r="G234" s="286"/>
      <c r="H234" s="286"/>
      <c r="I234" s="286"/>
      <c r="J234" s="286"/>
      <c r="K234" s="286"/>
      <c r="L234" s="287"/>
      <c r="M234" s="312">
        <f>'План НП'!C233</f>
        <v>0</v>
      </c>
      <c r="N234" s="312">
        <f>'План НП'!D233</f>
        <v>0</v>
      </c>
      <c r="O234" s="288">
        <f>'План НП'!U233</f>
        <v>0</v>
      </c>
      <c r="P234" s="276" t="str">
        <f>'Основні дані'!$B$1</f>
        <v>140133Моп.xls</v>
      </c>
    </row>
    <row r="235" spans="1:16" s="158" customFormat="1" ht="15.75" hidden="1">
      <c r="A235" s="284" t="str">
        <f>'План НП'!A234</f>
        <v>ВБ16.7</v>
      </c>
      <c r="B235" s="309">
        <f>'План НП'!B234</f>
        <v>0</v>
      </c>
      <c r="C235" s="314">
        <f>'План НП'!F234</f>
        <v>0</v>
      </c>
      <c r="D235" s="314">
        <f>'План НП'!G234</f>
        <v>0</v>
      </c>
      <c r="E235" s="285"/>
      <c r="F235" s="286"/>
      <c r="G235" s="286"/>
      <c r="H235" s="286"/>
      <c r="I235" s="286"/>
      <c r="J235" s="286"/>
      <c r="K235" s="286"/>
      <c r="L235" s="287"/>
      <c r="M235" s="312">
        <f>'План НП'!C234</f>
        <v>0</v>
      </c>
      <c r="N235" s="312">
        <f>'План НП'!D234</f>
        <v>0</v>
      </c>
      <c r="O235" s="288">
        <f>'План НП'!U234</f>
        <v>0</v>
      </c>
      <c r="P235" s="276" t="str">
        <f>'Основні дані'!$B$1</f>
        <v>140133Моп.xls</v>
      </c>
    </row>
    <row r="236" spans="1:16" s="158" customFormat="1" ht="15.75" hidden="1">
      <c r="A236" s="284" t="str">
        <f>'План НП'!A235</f>
        <v>ВБ16.8</v>
      </c>
      <c r="B236" s="309">
        <f>'План НП'!B235</f>
        <v>0</v>
      </c>
      <c r="C236" s="314">
        <f>'План НП'!F235</f>
        <v>0</v>
      </c>
      <c r="D236" s="314">
        <f>'План НП'!G235</f>
        <v>0</v>
      </c>
      <c r="E236" s="285"/>
      <c r="F236" s="286"/>
      <c r="G236" s="286"/>
      <c r="H236" s="286"/>
      <c r="I236" s="286"/>
      <c r="J236" s="286"/>
      <c r="K236" s="286"/>
      <c r="L236" s="287"/>
      <c r="M236" s="312">
        <f>'План НП'!C235</f>
        <v>0</v>
      </c>
      <c r="N236" s="312">
        <f>'План НП'!D235</f>
        <v>0</v>
      </c>
      <c r="O236" s="288">
        <f>'План НП'!U235</f>
        <v>0</v>
      </c>
      <c r="P236" s="276" t="str">
        <f>'Основні дані'!$B$1</f>
        <v>140133Моп.xls</v>
      </c>
    </row>
    <row r="237" spans="1:16" s="158" customFormat="1" ht="15.75" hidden="1">
      <c r="A237" s="284" t="str">
        <f>'План НП'!A236</f>
        <v>ВБ16.9</v>
      </c>
      <c r="B237" s="309">
        <f>'План НП'!B236</f>
        <v>0</v>
      </c>
      <c r="C237" s="314">
        <f>'План НП'!F236</f>
        <v>0</v>
      </c>
      <c r="D237" s="314">
        <f>'План НП'!G236</f>
        <v>0</v>
      </c>
      <c r="E237" s="285"/>
      <c r="F237" s="286"/>
      <c r="G237" s="286"/>
      <c r="H237" s="286"/>
      <c r="I237" s="286"/>
      <c r="J237" s="286"/>
      <c r="K237" s="286"/>
      <c r="L237" s="287"/>
      <c r="M237" s="312">
        <f>'План НП'!C236</f>
        <v>0</v>
      </c>
      <c r="N237" s="312">
        <f>'План НП'!D236</f>
        <v>0</v>
      </c>
      <c r="O237" s="288">
        <f>'План НП'!U236</f>
        <v>0</v>
      </c>
      <c r="P237" s="276" t="str">
        <f>'Основні дані'!$B$1</f>
        <v>140133Моп.xls</v>
      </c>
    </row>
    <row r="238" spans="1:16" s="158" customFormat="1" ht="15.75" hidden="1">
      <c r="A238" s="284" t="str">
        <f>'План НП'!A237</f>
        <v>ВБ16.10</v>
      </c>
      <c r="B238" s="309">
        <f>'План НП'!B237</f>
        <v>0</v>
      </c>
      <c r="C238" s="314">
        <f>'План НП'!F237</f>
        <v>0</v>
      </c>
      <c r="D238" s="314">
        <f>'План НП'!G237</f>
        <v>0</v>
      </c>
      <c r="E238" s="285"/>
      <c r="F238" s="286"/>
      <c r="G238" s="286"/>
      <c r="H238" s="286"/>
      <c r="I238" s="286"/>
      <c r="J238" s="286"/>
      <c r="K238" s="286"/>
      <c r="L238" s="287"/>
      <c r="M238" s="312">
        <f>'План НП'!C237</f>
        <v>0</v>
      </c>
      <c r="N238" s="312">
        <f>'План НП'!D237</f>
        <v>0</v>
      </c>
      <c r="O238" s="288">
        <f>'План НП'!U237</f>
        <v>0</v>
      </c>
      <c r="P238" s="276" t="str">
        <f>'Основні дані'!$B$1</f>
        <v>140133Моп.xls</v>
      </c>
    </row>
    <row r="239" spans="1:16" s="157" customFormat="1" ht="18.75" hidden="1">
      <c r="A239" s="526"/>
      <c r="B239" s="524" t="str">
        <f>'План НП'!B238</f>
        <v>Практика</v>
      </c>
      <c r="C239" s="522">
        <f>'План НП'!F238</f>
        <v>15</v>
      </c>
      <c r="D239" s="522">
        <f>'План НП'!G238</f>
        <v>450</v>
      </c>
      <c r="E239" s="522"/>
      <c r="F239" s="522"/>
      <c r="G239" s="522"/>
      <c r="H239" s="522"/>
      <c r="I239" s="522"/>
      <c r="J239" s="522"/>
      <c r="K239" s="522"/>
      <c r="L239" s="522"/>
      <c r="M239" s="522">
        <f>'План НП'!C238</f>
        <v>0</v>
      </c>
      <c r="N239" s="522">
        <f>'План НП'!D238</f>
        <v>11</v>
      </c>
      <c r="O239" s="288">
        <f>'План НП'!U238</f>
        <v>0</v>
      </c>
      <c r="P239" s="276" t="str">
        <f>'Основні дані'!$B$1</f>
        <v>140133Моп.xls</v>
      </c>
    </row>
    <row r="240" spans="1:16" ht="16.5" hidden="1" thickBot="1">
      <c r="A240" s="528"/>
      <c r="B240" s="525" t="str">
        <f>'План НП'!B239</f>
        <v>Атестація</v>
      </c>
      <c r="C240" s="523">
        <f>'План НП'!F239</f>
        <v>15</v>
      </c>
      <c r="D240" s="523">
        <f>'План НП'!G239</f>
        <v>450</v>
      </c>
      <c r="E240" s="523"/>
      <c r="F240" s="523"/>
      <c r="G240" s="523"/>
      <c r="H240" s="523"/>
      <c r="I240" s="523"/>
      <c r="J240" s="523"/>
      <c r="K240" s="523"/>
      <c r="L240" s="523"/>
      <c r="M240" s="523">
        <f>'План НП'!C239</f>
        <v>0</v>
      </c>
      <c r="N240" s="523">
        <f>'План НП'!D239</f>
        <v>11</v>
      </c>
      <c r="O240" s="521">
        <f>'План НП'!U239</f>
        <v>0</v>
      </c>
      <c r="P240" s="276" t="str">
        <f>'Основні дані'!$B$1</f>
        <v>140133Моп.xls</v>
      </c>
    </row>
    <row r="241" spans="1:16" s="386" customFormat="1" ht="21" thickBot="1">
      <c r="A241" s="440">
        <f>'План НП'!A240</f>
        <v>0</v>
      </c>
      <c r="B241" s="441" t="str">
        <f>'План НП'!B240</f>
        <v>Загальна кількість за термін підготовки</v>
      </c>
      <c r="C241" s="442">
        <f>'План НП'!F240</f>
        <v>90</v>
      </c>
      <c r="D241" s="442">
        <f>'План НП'!G240</f>
        <v>2700</v>
      </c>
      <c r="E241" s="443"/>
      <c r="F241" s="444"/>
      <c r="G241" s="444"/>
      <c r="H241" s="444"/>
      <c r="I241" s="444"/>
      <c r="J241" s="444"/>
      <c r="K241" s="444"/>
      <c r="L241" s="445"/>
      <c r="M241" s="446">
        <f>'План НП'!C240</f>
        <v>0</v>
      </c>
      <c r="N241" s="447">
        <f>'План НП'!D240</f>
        <v>0</v>
      </c>
      <c r="O241" s="448">
        <f>'План НП'!U240</f>
        <v>0</v>
      </c>
      <c r="P241" s="276" t="str">
        <f>'Основні дані'!$B$1</f>
        <v>140133Моп.xls</v>
      </c>
    </row>
  </sheetData>
  <sheetProtection password="CC79" sheet="1" formatCells="0" formatColumns="0" formatRows="0" insertRows="0" insertHyperlinks="0" deleteRows="0" sort="0" autoFilter="0" pivotTables="0"/>
  <autoFilter ref="A12:P240"/>
  <mergeCells count="16">
    <mergeCell ref="A4:B4"/>
    <mergeCell ref="M8:O8"/>
    <mergeCell ref="M10:N10"/>
    <mergeCell ref="C5:O5"/>
    <mergeCell ref="A9:A11"/>
    <mergeCell ref="B9:B11"/>
    <mergeCell ref="O9:O11"/>
    <mergeCell ref="C7:D7"/>
    <mergeCell ref="C9:N9"/>
    <mergeCell ref="C10:C11"/>
    <mergeCell ref="D10:D11"/>
    <mergeCell ref="C8:D8"/>
    <mergeCell ref="C4:O4"/>
    <mergeCell ref="M6:O6"/>
    <mergeCell ref="C6:D6"/>
    <mergeCell ref="M7:O7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6">
      <selection activeCell="A1" sqref="A1:Q39"/>
    </sheetView>
  </sheetViews>
  <sheetFormatPr defaultColWidth="9.00390625" defaultRowHeight="12.75"/>
  <sheetData>
    <row r="1" spans="1:16" ht="20.25" customHeight="1">
      <c r="A1" s="823" t="s">
        <v>122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</row>
    <row r="2" ht="15.75">
      <c r="A2" s="158"/>
    </row>
    <row r="3" ht="15.75">
      <c r="A3" s="158" t="s">
        <v>114</v>
      </c>
    </row>
    <row r="4" ht="15.75">
      <c r="A4" s="175" t="s">
        <v>115</v>
      </c>
    </row>
    <row r="5" ht="15.75">
      <c r="A5" s="176" t="s">
        <v>116</v>
      </c>
    </row>
    <row r="6" spans="1:2" ht="15.75">
      <c r="A6" s="175" t="s">
        <v>32</v>
      </c>
      <c r="B6" s="540" t="s">
        <v>509</v>
      </c>
    </row>
    <row r="7" spans="1:2" ht="15.75">
      <c r="A7" s="175" t="s">
        <v>32</v>
      </c>
      <c r="B7" s="540" t="s">
        <v>510</v>
      </c>
    </row>
    <row r="8" spans="1:2" ht="15.75">
      <c r="A8" s="175" t="s">
        <v>32</v>
      </c>
      <c r="B8" s="540" t="s">
        <v>511</v>
      </c>
    </row>
    <row r="9" spans="1:2" ht="15.75">
      <c r="A9" s="175" t="s">
        <v>32</v>
      </c>
      <c r="B9" s="540" t="s">
        <v>512</v>
      </c>
    </row>
    <row r="10" spans="1:2" ht="15.75">
      <c r="A10" s="175" t="s">
        <v>32</v>
      </c>
      <c r="B10" s="540" t="s">
        <v>513</v>
      </c>
    </row>
    <row r="11" spans="1:2" ht="15.75">
      <c r="A11" s="175" t="s">
        <v>32</v>
      </c>
      <c r="B11" s="540" t="s">
        <v>514</v>
      </c>
    </row>
    <row r="12" spans="1:2" ht="15.75">
      <c r="A12" s="175" t="s">
        <v>32</v>
      </c>
      <c r="B12" s="540" t="s">
        <v>515</v>
      </c>
    </row>
    <row r="13" spans="1:2" ht="15.75">
      <c r="A13" s="175" t="s">
        <v>32</v>
      </c>
      <c r="B13" s="540" t="s">
        <v>516</v>
      </c>
    </row>
    <row r="14" spans="1:2" ht="15.75">
      <c r="A14" s="175" t="s">
        <v>32</v>
      </c>
      <c r="B14" s="540" t="s">
        <v>517</v>
      </c>
    </row>
    <row r="15" ht="15.75">
      <c r="A15" s="177" t="s">
        <v>117</v>
      </c>
    </row>
    <row r="16" spans="1:16" ht="13.5">
      <c r="A16" s="825" t="s">
        <v>518</v>
      </c>
      <c r="B16" s="826"/>
      <c r="C16" s="826"/>
      <c r="D16" s="826"/>
      <c r="E16" s="826"/>
      <c r="F16" s="826"/>
      <c r="G16" s="826"/>
      <c r="H16" s="826"/>
      <c r="I16" s="826"/>
      <c r="J16" s="826"/>
      <c r="K16" s="826"/>
      <c r="L16" s="826"/>
      <c r="M16" s="826"/>
      <c r="N16" s="826"/>
      <c r="O16" s="826"/>
      <c r="P16" s="826"/>
    </row>
    <row r="17" ht="29.25" customHeight="1">
      <c r="A17" s="176" t="s">
        <v>519</v>
      </c>
    </row>
    <row r="18" ht="15.75">
      <c r="A18" s="176" t="s">
        <v>118</v>
      </c>
    </row>
    <row r="19" ht="30.75" customHeight="1">
      <c r="A19" s="176" t="s">
        <v>119</v>
      </c>
    </row>
    <row r="20" ht="15.75">
      <c r="A20" s="176" t="s">
        <v>123</v>
      </c>
    </row>
    <row r="21" ht="15.75" customHeight="1">
      <c r="A21" s="176" t="s">
        <v>124</v>
      </c>
    </row>
    <row r="22" ht="15.75">
      <c r="A22" s="176" t="s">
        <v>136</v>
      </c>
    </row>
    <row r="23" ht="15.75">
      <c r="A23" s="176" t="s">
        <v>125</v>
      </c>
    </row>
    <row r="24" ht="15.75">
      <c r="A24" s="176" t="s">
        <v>126</v>
      </c>
    </row>
    <row r="25" ht="15.75">
      <c r="A25" s="176" t="s">
        <v>127</v>
      </c>
    </row>
    <row r="26" ht="15.75">
      <c r="A26" s="176" t="s">
        <v>128</v>
      </c>
    </row>
    <row r="27" spans="1:16" ht="13.5">
      <c r="A27" s="827" t="s">
        <v>129</v>
      </c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</row>
    <row r="28" ht="28.5" customHeight="1">
      <c r="A28" s="176" t="s">
        <v>160</v>
      </c>
    </row>
    <row r="29" spans="1:16" ht="13.5">
      <c r="A29" s="829" t="s">
        <v>130</v>
      </c>
      <c r="B29" s="830"/>
      <c r="C29" s="830"/>
      <c r="D29" s="830"/>
      <c r="E29" s="830"/>
      <c r="F29" s="830"/>
      <c r="G29" s="830"/>
      <c r="H29" s="830"/>
      <c r="I29" s="830"/>
      <c r="J29" s="830"/>
      <c r="K29" s="830"/>
      <c r="L29" s="830"/>
      <c r="M29" s="830"/>
      <c r="N29" s="830"/>
      <c r="O29" s="830"/>
      <c r="P29" s="830"/>
    </row>
    <row r="30" ht="33" customHeight="1">
      <c r="A30" s="176" t="s">
        <v>131</v>
      </c>
    </row>
    <row r="31" ht="15.75">
      <c r="A31" s="176" t="s">
        <v>132</v>
      </c>
    </row>
    <row r="32" ht="28.5" customHeight="1">
      <c r="A32" s="176" t="s">
        <v>133</v>
      </c>
    </row>
    <row r="33" ht="15.75">
      <c r="A33" s="176" t="s">
        <v>134</v>
      </c>
    </row>
    <row r="34" ht="15.75">
      <c r="A34" s="176" t="s">
        <v>135</v>
      </c>
    </row>
    <row r="35" ht="15.75">
      <c r="A35" s="377" t="s">
        <v>144</v>
      </c>
    </row>
    <row r="36" ht="15.75">
      <c r="A36" s="376" t="s">
        <v>143</v>
      </c>
    </row>
    <row r="37" ht="15.75">
      <c r="A37" s="377" t="s">
        <v>145</v>
      </c>
    </row>
    <row r="38" ht="15.75">
      <c r="A38" s="376" t="s">
        <v>146</v>
      </c>
    </row>
    <row r="39" ht="15.75">
      <c r="A39" s="176"/>
    </row>
    <row r="40" ht="15.75">
      <c r="A40" s="176"/>
    </row>
    <row r="41" ht="15.75">
      <c r="A41" s="176"/>
    </row>
    <row r="42" ht="15.75">
      <c r="A42" s="176"/>
    </row>
    <row r="43" ht="15.75">
      <c r="A43" s="176"/>
    </row>
    <row r="44" ht="15.75">
      <c r="A44" s="176"/>
    </row>
    <row r="45" ht="15.75">
      <c r="A45" s="176"/>
    </row>
    <row r="46" ht="15.75">
      <c r="A46" s="176"/>
    </row>
    <row r="47" ht="15.75">
      <c r="A47" s="176"/>
    </row>
    <row r="48" ht="15.75">
      <c r="A48" s="176"/>
    </row>
    <row r="49" ht="15.75">
      <c r="A49" s="176"/>
    </row>
    <row r="50" ht="15.75">
      <c r="A50" s="176"/>
    </row>
    <row r="51" ht="15.75">
      <c r="A51" s="176"/>
    </row>
    <row r="52" ht="15.75">
      <c r="A52" s="176"/>
    </row>
    <row r="53" ht="15.75">
      <c r="A53" s="176"/>
    </row>
    <row r="54" ht="15.75">
      <c r="A54" s="176"/>
    </row>
    <row r="55" ht="15.75">
      <c r="A55" s="176"/>
    </row>
    <row r="56" ht="15.75">
      <c r="A56" s="176"/>
    </row>
    <row r="57" ht="15.75">
      <c r="A57" s="176"/>
    </row>
    <row r="58" ht="15.75">
      <c r="A58" s="176"/>
    </row>
    <row r="59" ht="15.75">
      <c r="A59" s="176"/>
    </row>
    <row r="60" ht="15.75">
      <c r="A60" s="176"/>
    </row>
    <row r="61" ht="15.75">
      <c r="A61" s="176"/>
    </row>
    <row r="62" ht="15.75">
      <c r="A62" s="176"/>
    </row>
    <row r="63" ht="15.75">
      <c r="A63" s="176"/>
    </row>
    <row r="64" ht="15.75">
      <c r="A64" s="176"/>
    </row>
    <row r="65" ht="15.75">
      <c r="A65" s="176"/>
    </row>
    <row r="66" ht="15.75">
      <c r="A66" s="176"/>
    </row>
    <row r="67" ht="15.75">
      <c r="A67" s="176"/>
    </row>
    <row r="68" ht="15.75">
      <c r="A68" s="176"/>
    </row>
    <row r="69" ht="15.75">
      <c r="A69" s="176"/>
    </row>
    <row r="70" ht="15.75">
      <c r="A70" s="176"/>
    </row>
    <row r="71" ht="15.75">
      <c r="A71" s="176"/>
    </row>
    <row r="72" ht="15.75">
      <c r="A72" s="176"/>
    </row>
    <row r="73" ht="15.75">
      <c r="A73" s="176"/>
    </row>
    <row r="74" ht="15.75">
      <c r="A74" s="176"/>
    </row>
    <row r="75" ht="15.75">
      <c r="A75" s="176"/>
    </row>
    <row r="76" ht="15.75">
      <c r="A76" s="176"/>
    </row>
    <row r="77" spans="1:8" ht="15.75">
      <c r="A77" s="247"/>
      <c r="B77" s="248"/>
      <c r="C77" s="248"/>
      <c r="D77" s="248"/>
      <c r="E77" s="248"/>
      <c r="F77" s="248"/>
      <c r="G77" s="248"/>
      <c r="H77" s="248"/>
    </row>
    <row r="78" ht="15.75">
      <c r="A78" s="176"/>
    </row>
    <row r="79" spans="1:14" ht="15.75">
      <c r="A79" s="191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</row>
    <row r="80" ht="15.75">
      <c r="A80" s="176"/>
    </row>
  </sheetData>
  <sheetProtection/>
  <mergeCells count="4">
    <mergeCell ref="A1:P1"/>
    <mergeCell ref="A16:P16"/>
    <mergeCell ref="A27:P27"/>
    <mergeCell ref="A29:P29"/>
  </mergeCells>
  <printOptions/>
  <pageMargins left="0.75" right="0.75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И.В.Костяник</cp:lastModifiedBy>
  <cp:lastPrinted>2018-06-07T06:15:32Z</cp:lastPrinted>
  <dcterms:created xsi:type="dcterms:W3CDTF">2002-01-25T08:51:42Z</dcterms:created>
  <dcterms:modified xsi:type="dcterms:W3CDTF">2019-06-27T10:45:12Z</dcterms:modified>
  <cp:category/>
  <cp:version/>
  <cp:contentType/>
  <cp:contentStatus/>
</cp:coreProperties>
</file>