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D:\КАФЕДРА\ГАРАНТ\Мои планы 2023 новые шаблоны\Старый в новый\Дневное\"/>
    </mc:Choice>
  </mc:AlternateContent>
  <xr:revisionPtr revIDLastSave="0" documentId="13_ncr:1_{B1B255A4-6F46-415A-8B24-7CEF7084C7A4}" xr6:coauthVersionLast="47" xr6:coauthVersionMax="47" xr10:uidLastSave="{00000000-0000-0000-0000-000000000000}"/>
  <bookViews>
    <workbookView xWindow="-120" yWindow="-120" windowWidth="20730" windowHeight="11160" tabRatio="598" activeTab="4" xr2:uid="{00000000-000D-0000-FFFF-FFFF00000000}"/>
  </bookViews>
  <sheets>
    <sheet name="Довідник" sheetId="13" r:id="rId1"/>
    <sheet name="Освітні програми" sheetId="19" r:id="rId2"/>
    <sheet name="Основні дані" sheetId="12" r:id="rId3"/>
    <sheet name="Титул" sheetId="8" r:id="rId4"/>
    <sheet name="План НП" sheetId="10" r:id="rId5"/>
    <sheet name="Перелік  дисц" sheetId="22" r:id="rId6"/>
    <sheet name="Перелік  дисц 2" sheetId="23" state="hidden" r:id="rId7"/>
    <sheet name="Зміст" sheetId="11" r:id="rId8"/>
    <sheet name="Інструкція" sheetId="14" r:id="rId9"/>
  </sheets>
  <definedNames>
    <definedName name="_xlnm._FilterDatabase" localSheetId="7" hidden="1">Зміст!$A$9:$P$221</definedName>
    <definedName name="_xlnm._FilterDatabase" localSheetId="5" hidden="1">'Перелік  дисц'!$A$11:$V$27</definedName>
    <definedName name="_xlnm._FilterDatabase" localSheetId="6" hidden="1">'Перелік  дисц 2'!$A$11:$V$27</definedName>
    <definedName name="_xlnm._FilterDatabase" localSheetId="4" hidden="1">'План НП'!$A$11:$V$238</definedName>
    <definedName name="_xlnm.Print_Titles" localSheetId="7">Зміст!$9:$9</definedName>
    <definedName name="_xlnm.Print_Titles" localSheetId="5">'Перелік  дисц'!$11:$11</definedName>
    <definedName name="_xlnm.Print_Titles" localSheetId="6">'Перелік  дисц 2'!$11:$11</definedName>
    <definedName name="_xlnm.Print_Titles" localSheetId="4">'План НП'!$11:$11</definedName>
    <definedName name="_xlnm.Print_Area" localSheetId="7">Зміст!$A$1:$O$229</definedName>
    <definedName name="_xlnm.Print_Area" localSheetId="8">Інструкція!$A$1:$Q$41</definedName>
    <definedName name="_xlnm.Print_Area" localSheetId="2">'Основні дані'!$A$1:$B$22</definedName>
    <definedName name="_xlnm.Print_Area" localSheetId="5">'Перелік  дисц'!$A$1:$U$53</definedName>
    <definedName name="_xlnm.Print_Area" localSheetId="6">'Перелік  дисц 2'!$A$1:$U$53</definedName>
    <definedName name="_xlnm.Print_Area" localSheetId="4">'План НП'!$A$1:$U$276</definedName>
    <definedName name="_xlnm.Print_Area" localSheetId="3">Титул!$A$1:$BA$39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0" l="1"/>
  <c r="B1" i="12"/>
  <c r="F229" i="10"/>
  <c r="G229" i="10" s="1"/>
  <c r="F46" i="10" l="1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A42" i="11" l="1"/>
  <c r="B42" i="11"/>
  <c r="M42" i="11"/>
  <c r="N42" i="11"/>
  <c r="A35" i="11"/>
  <c r="B35" i="11"/>
  <c r="M35" i="11"/>
  <c r="N35" i="11"/>
  <c r="A36" i="11"/>
  <c r="B36" i="11"/>
  <c r="M36" i="11"/>
  <c r="N36" i="11"/>
  <c r="O36" i="11"/>
  <c r="A37" i="11"/>
  <c r="B37" i="11"/>
  <c r="M37" i="11"/>
  <c r="N37" i="11"/>
  <c r="O37" i="11"/>
  <c r="A38" i="11"/>
  <c r="B38" i="11"/>
  <c r="M38" i="11"/>
  <c r="N38" i="11"/>
  <c r="O38" i="11"/>
  <c r="A39" i="11"/>
  <c r="B39" i="11"/>
  <c r="M39" i="11"/>
  <c r="N39" i="11"/>
  <c r="O39" i="11"/>
  <c r="A40" i="11"/>
  <c r="B40" i="11"/>
  <c r="M40" i="11"/>
  <c r="N40" i="11"/>
  <c r="O40" i="11"/>
  <c r="A41" i="11"/>
  <c r="B41" i="11"/>
  <c r="M41" i="11"/>
  <c r="N41" i="11"/>
  <c r="O41" i="11"/>
  <c r="F32" i="10"/>
  <c r="I32" i="10"/>
  <c r="J32" i="10"/>
  <c r="K32" i="10"/>
  <c r="M32" i="10"/>
  <c r="N32" i="10"/>
  <c r="O32" i="10"/>
  <c r="P32" i="10"/>
  <c r="Q32" i="10"/>
  <c r="R32" i="10"/>
  <c r="S32" i="10"/>
  <c r="T32" i="10"/>
  <c r="D42" i="11"/>
  <c r="D41" i="11"/>
  <c r="D40" i="11"/>
  <c r="D39" i="11"/>
  <c r="D38" i="11"/>
  <c r="D37" i="11"/>
  <c r="D36" i="11"/>
  <c r="T39" i="10"/>
  <c r="S39" i="10"/>
  <c r="R39" i="10"/>
  <c r="Q39" i="10"/>
  <c r="P39" i="10"/>
  <c r="O39" i="10"/>
  <c r="N39" i="10"/>
  <c r="M39" i="10"/>
  <c r="K39" i="10"/>
  <c r="J39" i="10"/>
  <c r="I39" i="10"/>
  <c r="C41" i="11" l="1"/>
  <c r="C37" i="11"/>
  <c r="C38" i="11"/>
  <c r="C42" i="11"/>
  <c r="O42" i="11" s="1"/>
  <c r="C39" i="11"/>
  <c r="C40" i="11"/>
  <c r="C36" i="11"/>
  <c r="G39" i="10"/>
  <c r="F39" i="10"/>
  <c r="C35" i="11" l="1"/>
  <c r="O35" i="11" s="1"/>
  <c r="D35" i="11"/>
  <c r="A222" i="11" l="1"/>
  <c r="B222" i="11"/>
  <c r="M222" i="11"/>
  <c r="N222" i="11"/>
  <c r="A223" i="11"/>
  <c r="B223" i="11"/>
  <c r="M223" i="11"/>
  <c r="N223" i="11"/>
  <c r="O223" i="11"/>
  <c r="A224" i="11"/>
  <c r="B224" i="11"/>
  <c r="M224" i="11"/>
  <c r="N224" i="11"/>
  <c r="O224" i="11"/>
  <c r="A225" i="11"/>
  <c r="B225" i="11"/>
  <c r="M225" i="11"/>
  <c r="N225" i="11"/>
  <c r="A226" i="11"/>
  <c r="B226" i="11"/>
  <c r="M226" i="11"/>
  <c r="N226" i="11"/>
  <c r="O226" i="11"/>
  <c r="A227" i="11"/>
  <c r="B227" i="11"/>
  <c r="M227" i="11"/>
  <c r="N227" i="11"/>
  <c r="O227" i="11"/>
  <c r="A228" i="11"/>
  <c r="B228" i="11"/>
  <c r="M228" i="11"/>
  <c r="N228" i="11"/>
  <c r="O228" i="11"/>
  <c r="F52" i="23"/>
  <c r="G52" i="23"/>
  <c r="F51" i="23"/>
  <c r="G51" i="23" s="1"/>
  <c r="F50" i="23"/>
  <c r="G50" i="23"/>
  <c r="F49" i="23"/>
  <c r="G49" i="23"/>
  <c r="F48" i="23"/>
  <c r="G48" i="23"/>
  <c r="F47" i="23"/>
  <c r="G47" i="23"/>
  <c r="F46" i="23"/>
  <c r="G46" i="23" s="1"/>
  <c r="F45" i="23"/>
  <c r="G45" i="23" s="1"/>
  <c r="F44" i="23"/>
  <c r="G44" i="23" s="1"/>
  <c r="F43" i="23"/>
  <c r="G43" i="23"/>
  <c r="F42" i="23"/>
  <c r="G42" i="23"/>
  <c r="F41" i="23"/>
  <c r="G41" i="23"/>
  <c r="F40" i="23"/>
  <c r="G40" i="23"/>
  <c r="F39" i="23"/>
  <c r="G39" i="23"/>
  <c r="F38" i="23"/>
  <c r="G38" i="23"/>
  <c r="F37" i="23"/>
  <c r="G37" i="23"/>
  <c r="F36" i="23"/>
  <c r="G36" i="23"/>
  <c r="F35" i="23"/>
  <c r="G35" i="23"/>
  <c r="F34" i="23"/>
  <c r="G34" i="23"/>
  <c r="F33" i="23"/>
  <c r="G33" i="23"/>
  <c r="F32" i="23"/>
  <c r="G32" i="23"/>
  <c r="F31" i="23"/>
  <c r="G31" i="23" s="1"/>
  <c r="F30" i="23"/>
  <c r="G30" i="23"/>
  <c r="F29" i="23"/>
  <c r="G29" i="23"/>
  <c r="F28" i="23"/>
  <c r="G28" i="23"/>
  <c r="F27" i="23"/>
  <c r="G27" i="23"/>
  <c r="F26" i="23"/>
  <c r="G26" i="23"/>
  <c r="F25" i="23"/>
  <c r="G25" i="23"/>
  <c r="F24" i="23"/>
  <c r="G24" i="23"/>
  <c r="F23" i="23"/>
  <c r="G23" i="23"/>
  <c r="F22" i="23"/>
  <c r="G22" i="23" s="1"/>
  <c r="F21" i="23"/>
  <c r="G21" i="23" s="1"/>
  <c r="F20" i="23"/>
  <c r="G20" i="23" s="1"/>
  <c r="F19" i="23"/>
  <c r="G19" i="23" s="1"/>
  <c r="F18" i="23"/>
  <c r="G18" i="23"/>
  <c r="F17" i="23"/>
  <c r="G17" i="23" s="1"/>
  <c r="F16" i="23"/>
  <c r="G16" i="23"/>
  <c r="F15" i="23"/>
  <c r="G15" i="23"/>
  <c r="F14" i="23"/>
  <c r="G14" i="23" s="1"/>
  <c r="F13" i="23"/>
  <c r="G13" i="23" s="1"/>
  <c r="A1" i="23"/>
  <c r="O238" i="10"/>
  <c r="Q238" i="10"/>
  <c r="S238" i="10"/>
  <c r="M238" i="10"/>
  <c r="K229" i="10"/>
  <c r="I226" i="10"/>
  <c r="J226" i="10"/>
  <c r="K226" i="10"/>
  <c r="M226" i="10"/>
  <c r="N226" i="10"/>
  <c r="O226" i="10"/>
  <c r="S226" i="10"/>
  <c r="T226" i="10"/>
  <c r="F232" i="10"/>
  <c r="F231" i="10"/>
  <c r="C227" i="11" s="1"/>
  <c r="F230" i="10"/>
  <c r="F228" i="10"/>
  <c r="C224" i="11" s="1"/>
  <c r="F227" i="10"/>
  <c r="C223" i="11" s="1"/>
  <c r="D34" i="11"/>
  <c r="V12" i="10"/>
  <c r="BH24" i="8"/>
  <c r="BH23" i="8"/>
  <c r="BH22" i="8"/>
  <c r="A33" i="11"/>
  <c r="B33" i="11"/>
  <c r="M33" i="11"/>
  <c r="N33" i="11"/>
  <c r="O33" i="11"/>
  <c r="A34" i="11"/>
  <c r="B34" i="11"/>
  <c r="M34" i="11"/>
  <c r="N34" i="11"/>
  <c r="O34" i="11"/>
  <c r="C33" i="11"/>
  <c r="A221" i="11"/>
  <c r="B221" i="11"/>
  <c r="M221" i="11"/>
  <c r="N221" i="11"/>
  <c r="A229" i="11"/>
  <c r="B229" i="11"/>
  <c r="M229" i="11"/>
  <c r="N229" i="11"/>
  <c r="O229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A27" i="11"/>
  <c r="B27" i="11"/>
  <c r="M27" i="11"/>
  <c r="N27" i="11"/>
  <c r="O27" i="11"/>
  <c r="A28" i="11"/>
  <c r="B28" i="11"/>
  <c r="M28" i="11"/>
  <c r="N28" i="11"/>
  <c r="O28" i="11"/>
  <c r="A21" i="11"/>
  <c r="B21" i="11"/>
  <c r="M21" i="11"/>
  <c r="N21" i="11"/>
  <c r="O21" i="11"/>
  <c r="A22" i="11"/>
  <c r="B22" i="11"/>
  <c r="M22" i="11"/>
  <c r="N22" i="11"/>
  <c r="O22" i="11"/>
  <c r="A23" i="11"/>
  <c r="B23" i="11"/>
  <c r="M23" i="11"/>
  <c r="N23" i="11"/>
  <c r="O23" i="11"/>
  <c r="F225" i="10"/>
  <c r="G225" i="10" s="1"/>
  <c r="D221" i="11" s="1"/>
  <c r="I21" i="10"/>
  <c r="J21" i="10"/>
  <c r="J12" i="10" s="1"/>
  <c r="K21" i="10"/>
  <c r="M21" i="10"/>
  <c r="N21" i="10"/>
  <c r="O21" i="10"/>
  <c r="P21" i="10"/>
  <c r="Q21" i="10"/>
  <c r="R21" i="10"/>
  <c r="S21" i="10"/>
  <c r="T21" i="10"/>
  <c r="F31" i="10"/>
  <c r="G31" i="10" s="1"/>
  <c r="D28" i="11" s="1"/>
  <c r="F30" i="10"/>
  <c r="C27" i="11" s="1"/>
  <c r="F29" i="10"/>
  <c r="G29" i="10" s="1"/>
  <c r="D26" i="11" s="1"/>
  <c r="F28" i="10"/>
  <c r="G28" i="10" s="1"/>
  <c r="D25" i="11" s="1"/>
  <c r="F27" i="10"/>
  <c r="G27" i="10" s="1"/>
  <c r="D24" i="11" s="1"/>
  <c r="F26" i="10"/>
  <c r="G26" i="10" s="1"/>
  <c r="D23" i="11" s="1"/>
  <c r="F25" i="10"/>
  <c r="G25" i="10" s="1"/>
  <c r="D22" i="11" s="1"/>
  <c r="R203" i="10"/>
  <c r="R181" i="10"/>
  <c r="F22" i="10"/>
  <c r="G22" i="10" s="1"/>
  <c r="F23" i="10"/>
  <c r="G23" i="10" s="1"/>
  <c r="D20" i="11" s="1"/>
  <c r="F24" i="10"/>
  <c r="C21" i="11" s="1"/>
  <c r="C31" i="11"/>
  <c r="D32" i="11"/>
  <c r="F14" i="10"/>
  <c r="G14" i="10" s="1"/>
  <c r="D12" i="11" s="1"/>
  <c r="F15" i="10"/>
  <c r="C13" i="11" s="1"/>
  <c r="F16" i="10"/>
  <c r="G16" i="10" s="1"/>
  <c r="D14" i="11" s="1"/>
  <c r="F17" i="10"/>
  <c r="C15" i="11" s="1"/>
  <c r="F18" i="10"/>
  <c r="G18" i="10" s="1"/>
  <c r="D16" i="11" s="1"/>
  <c r="F19" i="10"/>
  <c r="C17" i="11" s="1"/>
  <c r="F20" i="10"/>
  <c r="G20" i="10" s="1"/>
  <c r="B10" i="11"/>
  <c r="A10" i="11"/>
  <c r="B56" i="11"/>
  <c r="B212" i="11"/>
  <c r="F216" i="10"/>
  <c r="C212" i="11" s="1"/>
  <c r="M212" i="11"/>
  <c r="N212" i="11"/>
  <c r="O212" i="11"/>
  <c r="B213" i="11"/>
  <c r="F217" i="10"/>
  <c r="C213" i="11" s="1"/>
  <c r="M213" i="11"/>
  <c r="N213" i="11"/>
  <c r="O213" i="11"/>
  <c r="B214" i="11"/>
  <c r="F218" i="10"/>
  <c r="C214" i="11" s="1"/>
  <c r="M214" i="11"/>
  <c r="N214" i="11"/>
  <c r="O214" i="11"/>
  <c r="B215" i="11"/>
  <c r="F219" i="10"/>
  <c r="C215" i="11" s="1"/>
  <c r="M215" i="11"/>
  <c r="N215" i="11"/>
  <c r="O215" i="11"/>
  <c r="B216" i="11"/>
  <c r="F220" i="10"/>
  <c r="C216" i="11" s="1"/>
  <c r="M216" i="11"/>
  <c r="N216" i="11"/>
  <c r="O216" i="11"/>
  <c r="B217" i="11"/>
  <c r="F221" i="10"/>
  <c r="C217" i="11" s="1"/>
  <c r="M217" i="11"/>
  <c r="N217" i="11"/>
  <c r="O217" i="11"/>
  <c r="B218" i="11"/>
  <c r="F222" i="10"/>
  <c r="C218" i="11" s="1"/>
  <c r="M218" i="11"/>
  <c r="N218" i="11"/>
  <c r="O218" i="11"/>
  <c r="B219" i="11"/>
  <c r="F223" i="10"/>
  <c r="C219" i="11" s="1"/>
  <c r="M219" i="11"/>
  <c r="N219" i="11"/>
  <c r="O219" i="11"/>
  <c r="B220" i="11"/>
  <c r="F224" i="10"/>
  <c r="C220" i="11" s="1"/>
  <c r="M220" i="11"/>
  <c r="N220" i="11"/>
  <c r="O220" i="11"/>
  <c r="B201" i="11"/>
  <c r="F205" i="10"/>
  <c r="C201" i="11" s="1"/>
  <c r="M201" i="11"/>
  <c r="N201" i="11"/>
  <c r="O201" i="11"/>
  <c r="B202" i="11"/>
  <c r="F206" i="10"/>
  <c r="C202" i="11" s="1"/>
  <c r="M202" i="11"/>
  <c r="N202" i="11"/>
  <c r="O202" i="11"/>
  <c r="B203" i="11"/>
  <c r="F207" i="10"/>
  <c r="C203" i="11" s="1"/>
  <c r="M203" i="11"/>
  <c r="N203" i="11"/>
  <c r="O203" i="11"/>
  <c r="B204" i="11"/>
  <c r="F208" i="10"/>
  <c r="C204" i="11" s="1"/>
  <c r="M204" i="11"/>
  <c r="N204" i="11"/>
  <c r="O204" i="11"/>
  <c r="B205" i="11"/>
  <c r="F209" i="10"/>
  <c r="C205" i="11" s="1"/>
  <c r="M205" i="11"/>
  <c r="N205" i="11"/>
  <c r="O205" i="11"/>
  <c r="B206" i="11"/>
  <c r="F210" i="10"/>
  <c r="C206" i="11" s="1"/>
  <c r="M206" i="11"/>
  <c r="N206" i="11"/>
  <c r="O206" i="11"/>
  <c r="B207" i="11"/>
  <c r="F211" i="10"/>
  <c r="C207" i="11" s="1"/>
  <c r="M207" i="11"/>
  <c r="N207" i="11"/>
  <c r="O207" i="11"/>
  <c r="B208" i="11"/>
  <c r="F212" i="10"/>
  <c r="C208" i="11" s="1"/>
  <c r="M208" i="11"/>
  <c r="N208" i="11"/>
  <c r="O208" i="11"/>
  <c r="B209" i="11"/>
  <c r="F213" i="10"/>
  <c r="C209" i="11" s="1"/>
  <c r="M209" i="11"/>
  <c r="N209" i="11"/>
  <c r="O209" i="11"/>
  <c r="B190" i="11"/>
  <c r="F194" i="10"/>
  <c r="C190" i="11" s="1"/>
  <c r="M190" i="11"/>
  <c r="N190" i="11"/>
  <c r="O190" i="11"/>
  <c r="B191" i="11"/>
  <c r="F195" i="10"/>
  <c r="C191" i="11" s="1"/>
  <c r="M191" i="11"/>
  <c r="N191" i="11"/>
  <c r="O191" i="11"/>
  <c r="B192" i="11"/>
  <c r="F196" i="10"/>
  <c r="C192" i="11" s="1"/>
  <c r="M192" i="11"/>
  <c r="N192" i="11"/>
  <c r="O192" i="11"/>
  <c r="B193" i="11"/>
  <c r="F197" i="10"/>
  <c r="C193" i="11" s="1"/>
  <c r="M193" i="11"/>
  <c r="N193" i="11"/>
  <c r="O193" i="11"/>
  <c r="B194" i="11"/>
  <c r="F198" i="10"/>
  <c r="C194" i="11" s="1"/>
  <c r="M194" i="11"/>
  <c r="N194" i="11"/>
  <c r="O194" i="11"/>
  <c r="B195" i="11"/>
  <c r="F199" i="10"/>
  <c r="C195" i="11" s="1"/>
  <c r="M195" i="11"/>
  <c r="N195" i="11"/>
  <c r="O195" i="11"/>
  <c r="B196" i="11"/>
  <c r="F200" i="10"/>
  <c r="C196" i="11" s="1"/>
  <c r="M196" i="11"/>
  <c r="N196" i="11"/>
  <c r="O196" i="11"/>
  <c r="B197" i="11"/>
  <c r="F201" i="10"/>
  <c r="C197" i="11" s="1"/>
  <c r="M197" i="11"/>
  <c r="N197" i="11"/>
  <c r="O197" i="11"/>
  <c r="B198" i="11"/>
  <c r="F202" i="10"/>
  <c r="C198" i="11" s="1"/>
  <c r="M198" i="11"/>
  <c r="N198" i="11"/>
  <c r="O198" i="11"/>
  <c r="B179" i="11"/>
  <c r="F183" i="10"/>
  <c r="C179" i="11" s="1"/>
  <c r="M179" i="11"/>
  <c r="N179" i="11"/>
  <c r="O179" i="11"/>
  <c r="B180" i="11"/>
  <c r="F184" i="10"/>
  <c r="C180" i="11" s="1"/>
  <c r="M180" i="11"/>
  <c r="N180" i="11"/>
  <c r="O180" i="11"/>
  <c r="B181" i="11"/>
  <c r="F185" i="10"/>
  <c r="C181" i="11" s="1"/>
  <c r="M181" i="11"/>
  <c r="N181" i="11"/>
  <c r="O181" i="11"/>
  <c r="B182" i="11"/>
  <c r="F186" i="10"/>
  <c r="C182" i="11" s="1"/>
  <c r="M182" i="11"/>
  <c r="N182" i="11"/>
  <c r="O182" i="11"/>
  <c r="B183" i="11"/>
  <c r="F187" i="10"/>
  <c r="C183" i="11" s="1"/>
  <c r="M183" i="11"/>
  <c r="N183" i="11"/>
  <c r="O183" i="11"/>
  <c r="B184" i="11"/>
  <c r="F188" i="10"/>
  <c r="C184" i="11" s="1"/>
  <c r="M184" i="11"/>
  <c r="N184" i="11"/>
  <c r="O184" i="11"/>
  <c r="B185" i="11"/>
  <c r="F189" i="10"/>
  <c r="C185" i="11" s="1"/>
  <c r="M185" i="11"/>
  <c r="N185" i="11"/>
  <c r="O185" i="11"/>
  <c r="B186" i="11"/>
  <c r="F190" i="10"/>
  <c r="C186" i="11" s="1"/>
  <c r="M186" i="11"/>
  <c r="N186" i="11"/>
  <c r="O186" i="11"/>
  <c r="B187" i="11"/>
  <c r="F191" i="10"/>
  <c r="C187" i="11" s="1"/>
  <c r="M187" i="11"/>
  <c r="N187" i="11"/>
  <c r="O187" i="11"/>
  <c r="B168" i="11"/>
  <c r="F172" i="10"/>
  <c r="C168" i="11" s="1"/>
  <c r="M168" i="11"/>
  <c r="N168" i="11"/>
  <c r="O168" i="11"/>
  <c r="B169" i="11"/>
  <c r="F173" i="10"/>
  <c r="C169" i="11" s="1"/>
  <c r="M169" i="11"/>
  <c r="N169" i="11"/>
  <c r="O169" i="11"/>
  <c r="B170" i="11"/>
  <c r="F174" i="10"/>
  <c r="C170" i="11" s="1"/>
  <c r="M170" i="11"/>
  <c r="N170" i="11"/>
  <c r="O170" i="11"/>
  <c r="B171" i="11"/>
  <c r="F175" i="10"/>
  <c r="C171" i="11" s="1"/>
  <c r="M171" i="11"/>
  <c r="N171" i="11"/>
  <c r="O171" i="11"/>
  <c r="B172" i="11"/>
  <c r="F176" i="10"/>
  <c r="C172" i="11" s="1"/>
  <c r="M172" i="11"/>
  <c r="N172" i="11"/>
  <c r="O172" i="11"/>
  <c r="B173" i="11"/>
  <c r="F177" i="10"/>
  <c r="C173" i="11" s="1"/>
  <c r="M173" i="11"/>
  <c r="N173" i="11"/>
  <c r="O173" i="11"/>
  <c r="B174" i="11"/>
  <c r="F178" i="10"/>
  <c r="C174" i="11" s="1"/>
  <c r="M174" i="11"/>
  <c r="N174" i="11"/>
  <c r="O174" i="11"/>
  <c r="B175" i="11"/>
  <c r="F179" i="10"/>
  <c r="C175" i="11" s="1"/>
  <c r="M175" i="11"/>
  <c r="N175" i="11"/>
  <c r="O175" i="11"/>
  <c r="B176" i="11"/>
  <c r="F180" i="10"/>
  <c r="C176" i="11" s="1"/>
  <c r="M176" i="11"/>
  <c r="N176" i="11"/>
  <c r="O176" i="11"/>
  <c r="B157" i="11"/>
  <c r="F161" i="10"/>
  <c r="G161" i="10" s="1"/>
  <c r="D157" i="11" s="1"/>
  <c r="M157" i="11"/>
  <c r="N157" i="11"/>
  <c r="O157" i="11"/>
  <c r="B158" i="11"/>
  <c r="F162" i="10"/>
  <c r="C158" i="11" s="1"/>
  <c r="M158" i="11"/>
  <c r="N158" i="11"/>
  <c r="O158" i="11"/>
  <c r="B159" i="11"/>
  <c r="F163" i="10"/>
  <c r="C159" i="11" s="1"/>
  <c r="M159" i="11"/>
  <c r="N159" i="11"/>
  <c r="O159" i="11"/>
  <c r="B160" i="11"/>
  <c r="F164" i="10"/>
  <c r="C160" i="11" s="1"/>
  <c r="M160" i="11"/>
  <c r="N160" i="11"/>
  <c r="O160" i="11"/>
  <c r="B161" i="11"/>
  <c r="F165" i="10"/>
  <c r="G165" i="10" s="1"/>
  <c r="D161" i="11" s="1"/>
  <c r="M161" i="11"/>
  <c r="N161" i="11"/>
  <c r="O161" i="11"/>
  <c r="B162" i="11"/>
  <c r="F166" i="10"/>
  <c r="C162" i="11" s="1"/>
  <c r="M162" i="11"/>
  <c r="N162" i="11"/>
  <c r="O162" i="11"/>
  <c r="B163" i="11"/>
  <c r="F167" i="10"/>
  <c r="C163" i="11" s="1"/>
  <c r="M163" i="11"/>
  <c r="N163" i="11"/>
  <c r="O163" i="11"/>
  <c r="B164" i="11"/>
  <c r="F168" i="10"/>
  <c r="C164" i="11" s="1"/>
  <c r="M164" i="11"/>
  <c r="N164" i="11"/>
  <c r="O164" i="11"/>
  <c r="B165" i="11"/>
  <c r="F169" i="10"/>
  <c r="C165" i="11" s="1"/>
  <c r="M165" i="11"/>
  <c r="N165" i="11"/>
  <c r="O165" i="11"/>
  <c r="B146" i="11"/>
  <c r="F150" i="10"/>
  <c r="C146" i="11" s="1"/>
  <c r="M146" i="11"/>
  <c r="N146" i="11"/>
  <c r="O146" i="11"/>
  <c r="B147" i="11"/>
  <c r="F151" i="10"/>
  <c r="G151" i="10" s="1"/>
  <c r="D147" i="11" s="1"/>
  <c r="M147" i="11"/>
  <c r="N147" i="11"/>
  <c r="O147" i="11"/>
  <c r="B148" i="11"/>
  <c r="F152" i="10"/>
  <c r="C148" i="11" s="1"/>
  <c r="M148" i="11"/>
  <c r="N148" i="11"/>
  <c r="O148" i="11"/>
  <c r="B149" i="11"/>
  <c r="F153" i="10"/>
  <c r="C149" i="11" s="1"/>
  <c r="M149" i="11"/>
  <c r="N149" i="11"/>
  <c r="O149" i="11"/>
  <c r="B150" i="11"/>
  <c r="F154" i="10"/>
  <c r="C150" i="11" s="1"/>
  <c r="M150" i="11"/>
  <c r="N150" i="11"/>
  <c r="O150" i="11"/>
  <c r="B151" i="11"/>
  <c r="F155" i="10"/>
  <c r="G155" i="10" s="1"/>
  <c r="D151" i="11" s="1"/>
  <c r="M151" i="11"/>
  <c r="N151" i="11"/>
  <c r="O151" i="11"/>
  <c r="B152" i="11"/>
  <c r="F156" i="10"/>
  <c r="C152" i="11" s="1"/>
  <c r="M152" i="11"/>
  <c r="N152" i="11"/>
  <c r="O152" i="11"/>
  <c r="B153" i="11"/>
  <c r="F157" i="10"/>
  <c r="C153" i="11" s="1"/>
  <c r="M153" i="11"/>
  <c r="N153" i="11"/>
  <c r="O153" i="11"/>
  <c r="B154" i="11"/>
  <c r="F158" i="10"/>
  <c r="C154" i="11" s="1"/>
  <c r="M154" i="11"/>
  <c r="N154" i="11"/>
  <c r="O154" i="11"/>
  <c r="B135" i="11"/>
  <c r="F139" i="10"/>
  <c r="C135" i="11" s="1"/>
  <c r="M135" i="11"/>
  <c r="N135" i="11"/>
  <c r="O135" i="11"/>
  <c r="B136" i="11"/>
  <c r="F140" i="10"/>
  <c r="C136" i="11" s="1"/>
  <c r="M136" i="11"/>
  <c r="N136" i="11"/>
  <c r="O136" i="11"/>
  <c r="B137" i="11"/>
  <c r="F141" i="10"/>
  <c r="G141" i="10" s="1"/>
  <c r="D137" i="11" s="1"/>
  <c r="M137" i="11"/>
  <c r="N137" i="11"/>
  <c r="O137" i="11"/>
  <c r="B138" i="11"/>
  <c r="F142" i="10"/>
  <c r="C138" i="11" s="1"/>
  <c r="M138" i="11"/>
  <c r="N138" i="11"/>
  <c r="O138" i="11"/>
  <c r="B139" i="11"/>
  <c r="F143" i="10"/>
  <c r="C139" i="11" s="1"/>
  <c r="M139" i="11"/>
  <c r="N139" i="11"/>
  <c r="O139" i="11"/>
  <c r="B140" i="11"/>
  <c r="F144" i="10"/>
  <c r="C140" i="11" s="1"/>
  <c r="M140" i="11"/>
  <c r="N140" i="11"/>
  <c r="O140" i="11"/>
  <c r="B141" i="11"/>
  <c r="F145" i="10"/>
  <c r="C141" i="11" s="1"/>
  <c r="M141" i="11"/>
  <c r="N141" i="11"/>
  <c r="O141" i="11"/>
  <c r="B142" i="11"/>
  <c r="F146" i="10"/>
  <c r="M142" i="11"/>
  <c r="N142" i="11"/>
  <c r="O142" i="11"/>
  <c r="B143" i="11"/>
  <c r="F147" i="10"/>
  <c r="C143" i="11" s="1"/>
  <c r="M143" i="11"/>
  <c r="N143" i="11"/>
  <c r="O143" i="11"/>
  <c r="B124" i="11"/>
  <c r="F128" i="10"/>
  <c r="C124" i="11" s="1"/>
  <c r="M124" i="11"/>
  <c r="N124" i="11"/>
  <c r="O124" i="11"/>
  <c r="B125" i="11"/>
  <c r="F129" i="10"/>
  <c r="C125" i="11" s="1"/>
  <c r="M125" i="11"/>
  <c r="N125" i="11"/>
  <c r="O125" i="11"/>
  <c r="B126" i="11"/>
  <c r="F130" i="10"/>
  <c r="C126" i="11" s="1"/>
  <c r="M126" i="11"/>
  <c r="N126" i="11"/>
  <c r="O126" i="11"/>
  <c r="B127" i="11"/>
  <c r="F131" i="10"/>
  <c r="C127" i="11" s="1"/>
  <c r="M127" i="11"/>
  <c r="N127" i="11"/>
  <c r="O127" i="11"/>
  <c r="B128" i="11"/>
  <c r="F132" i="10"/>
  <c r="C128" i="11" s="1"/>
  <c r="M128" i="11"/>
  <c r="N128" i="11"/>
  <c r="O128" i="11"/>
  <c r="B129" i="11"/>
  <c r="F133" i="10"/>
  <c r="G133" i="10" s="1"/>
  <c r="D129" i="11" s="1"/>
  <c r="M129" i="11"/>
  <c r="N129" i="11"/>
  <c r="O129" i="11"/>
  <c r="B130" i="11"/>
  <c r="F134" i="10"/>
  <c r="C130" i="11" s="1"/>
  <c r="M130" i="11"/>
  <c r="N130" i="11"/>
  <c r="O130" i="11"/>
  <c r="B131" i="11"/>
  <c r="F135" i="10"/>
  <c r="G135" i="10" s="1"/>
  <c r="D131" i="11" s="1"/>
  <c r="M131" i="11"/>
  <c r="N131" i="11"/>
  <c r="O131" i="11"/>
  <c r="B132" i="11"/>
  <c r="F136" i="10"/>
  <c r="C132" i="11" s="1"/>
  <c r="M132" i="11"/>
  <c r="N132" i="11"/>
  <c r="O132" i="11"/>
  <c r="B113" i="11"/>
  <c r="F117" i="10"/>
  <c r="C113" i="11" s="1"/>
  <c r="M113" i="11"/>
  <c r="N113" i="11"/>
  <c r="O113" i="11"/>
  <c r="B114" i="11"/>
  <c r="F118" i="10"/>
  <c r="C114" i="11" s="1"/>
  <c r="M114" i="11"/>
  <c r="N114" i="11"/>
  <c r="O114" i="11"/>
  <c r="B115" i="11"/>
  <c r="F119" i="10"/>
  <c r="C115" i="11" s="1"/>
  <c r="M115" i="11"/>
  <c r="N115" i="11"/>
  <c r="O115" i="11"/>
  <c r="B116" i="11"/>
  <c r="F120" i="10"/>
  <c r="C116" i="11" s="1"/>
  <c r="M116" i="11"/>
  <c r="N116" i="11"/>
  <c r="O116" i="11"/>
  <c r="B117" i="11"/>
  <c r="F121" i="10"/>
  <c r="C117" i="11" s="1"/>
  <c r="M117" i="11"/>
  <c r="N117" i="11"/>
  <c r="O117" i="11"/>
  <c r="B118" i="11"/>
  <c r="F122" i="10"/>
  <c r="C118" i="11" s="1"/>
  <c r="M118" i="11"/>
  <c r="N118" i="11"/>
  <c r="O118" i="11"/>
  <c r="B119" i="11"/>
  <c r="F123" i="10"/>
  <c r="C119" i="11" s="1"/>
  <c r="M119" i="11"/>
  <c r="N119" i="11"/>
  <c r="O119" i="11"/>
  <c r="B120" i="11"/>
  <c r="F124" i="10"/>
  <c r="C120" i="11" s="1"/>
  <c r="M120" i="11"/>
  <c r="N120" i="11"/>
  <c r="O120" i="11"/>
  <c r="B121" i="11"/>
  <c r="F125" i="10"/>
  <c r="C121" i="11" s="1"/>
  <c r="M121" i="11"/>
  <c r="N121" i="11"/>
  <c r="O121" i="11"/>
  <c r="B102" i="11"/>
  <c r="F106" i="10"/>
  <c r="C102" i="11" s="1"/>
  <c r="M102" i="11"/>
  <c r="N102" i="11"/>
  <c r="O102" i="11"/>
  <c r="B103" i="11"/>
  <c r="F107" i="10"/>
  <c r="C103" i="11" s="1"/>
  <c r="M103" i="11"/>
  <c r="N103" i="11"/>
  <c r="O103" i="11"/>
  <c r="B104" i="11"/>
  <c r="F108" i="10"/>
  <c r="C104" i="11" s="1"/>
  <c r="M104" i="11"/>
  <c r="N104" i="11"/>
  <c r="O104" i="11"/>
  <c r="B105" i="11"/>
  <c r="F109" i="10"/>
  <c r="C105" i="11" s="1"/>
  <c r="M105" i="11"/>
  <c r="N105" i="11"/>
  <c r="O105" i="11"/>
  <c r="B106" i="11"/>
  <c r="F110" i="10"/>
  <c r="G110" i="10" s="1"/>
  <c r="D106" i="11" s="1"/>
  <c r="M106" i="11"/>
  <c r="N106" i="11"/>
  <c r="O106" i="11"/>
  <c r="B107" i="11"/>
  <c r="F111" i="10"/>
  <c r="C107" i="11" s="1"/>
  <c r="M107" i="11"/>
  <c r="N107" i="11"/>
  <c r="O107" i="11"/>
  <c r="B108" i="11"/>
  <c r="F112" i="10"/>
  <c r="C108" i="11" s="1"/>
  <c r="M108" i="11"/>
  <c r="N108" i="11"/>
  <c r="O108" i="11"/>
  <c r="B109" i="11"/>
  <c r="F113" i="10"/>
  <c r="C109" i="11" s="1"/>
  <c r="M109" i="11"/>
  <c r="N109" i="11"/>
  <c r="O109" i="11"/>
  <c r="B110" i="11"/>
  <c r="F114" i="10"/>
  <c r="C110" i="11" s="1"/>
  <c r="M110" i="11"/>
  <c r="N110" i="11"/>
  <c r="O110" i="11"/>
  <c r="B91" i="11"/>
  <c r="F95" i="10"/>
  <c r="C91" i="11" s="1"/>
  <c r="M91" i="11"/>
  <c r="N91" i="11"/>
  <c r="O91" i="11"/>
  <c r="B92" i="11"/>
  <c r="F96" i="10"/>
  <c r="C92" i="11" s="1"/>
  <c r="M92" i="11"/>
  <c r="N92" i="11"/>
  <c r="O92" i="11"/>
  <c r="B93" i="11"/>
  <c r="F97" i="10"/>
  <c r="C93" i="11" s="1"/>
  <c r="M93" i="11"/>
  <c r="N93" i="11"/>
  <c r="O93" i="11"/>
  <c r="B94" i="11"/>
  <c r="F98" i="10"/>
  <c r="C94" i="11" s="1"/>
  <c r="M94" i="11"/>
  <c r="N94" i="11"/>
  <c r="O94" i="11"/>
  <c r="B95" i="11"/>
  <c r="F99" i="10"/>
  <c r="C95" i="11" s="1"/>
  <c r="M95" i="11"/>
  <c r="N95" i="11"/>
  <c r="O95" i="11"/>
  <c r="B96" i="11"/>
  <c r="F100" i="10"/>
  <c r="C96" i="11" s="1"/>
  <c r="M96" i="11"/>
  <c r="N96" i="11"/>
  <c r="O96" i="11"/>
  <c r="B97" i="11"/>
  <c r="F101" i="10"/>
  <c r="C97" i="11" s="1"/>
  <c r="M97" i="11"/>
  <c r="N97" i="11"/>
  <c r="O97" i="11"/>
  <c r="B98" i="11"/>
  <c r="F102" i="10"/>
  <c r="C98" i="11" s="1"/>
  <c r="M98" i="11"/>
  <c r="N98" i="11"/>
  <c r="O98" i="11"/>
  <c r="B99" i="11"/>
  <c r="F103" i="10"/>
  <c r="C99" i="11" s="1"/>
  <c r="M99" i="11"/>
  <c r="N99" i="11"/>
  <c r="O99" i="11"/>
  <c r="B80" i="11"/>
  <c r="F84" i="10"/>
  <c r="C80" i="11" s="1"/>
  <c r="M80" i="11"/>
  <c r="N80" i="11"/>
  <c r="O80" i="11"/>
  <c r="B81" i="11"/>
  <c r="F85" i="10"/>
  <c r="C81" i="11" s="1"/>
  <c r="M81" i="11"/>
  <c r="N81" i="11"/>
  <c r="O81" i="11"/>
  <c r="B82" i="11"/>
  <c r="F86" i="10"/>
  <c r="C82" i="11" s="1"/>
  <c r="M82" i="11"/>
  <c r="N82" i="11"/>
  <c r="O82" i="11"/>
  <c r="B83" i="11"/>
  <c r="F87" i="10"/>
  <c r="C83" i="11" s="1"/>
  <c r="M83" i="11"/>
  <c r="N83" i="11"/>
  <c r="O83" i="11"/>
  <c r="B84" i="11"/>
  <c r="F88" i="10"/>
  <c r="C84" i="11" s="1"/>
  <c r="M84" i="11"/>
  <c r="N84" i="11"/>
  <c r="O84" i="11"/>
  <c r="B85" i="11"/>
  <c r="F89" i="10"/>
  <c r="C85" i="11" s="1"/>
  <c r="M85" i="11"/>
  <c r="N85" i="11"/>
  <c r="O85" i="11"/>
  <c r="B86" i="11"/>
  <c r="F90" i="10"/>
  <c r="C86" i="11" s="1"/>
  <c r="M86" i="11"/>
  <c r="N86" i="11"/>
  <c r="O86" i="11"/>
  <c r="B87" i="11"/>
  <c r="F91" i="10"/>
  <c r="C87" i="11" s="1"/>
  <c r="M87" i="11"/>
  <c r="N87" i="11"/>
  <c r="O87" i="11"/>
  <c r="B88" i="11"/>
  <c r="F92" i="10"/>
  <c r="C88" i="11" s="1"/>
  <c r="M88" i="11"/>
  <c r="N88" i="11"/>
  <c r="O88" i="11"/>
  <c r="B77" i="11"/>
  <c r="F81" i="10"/>
  <c r="C77" i="11" s="1"/>
  <c r="M77" i="11"/>
  <c r="N77" i="11"/>
  <c r="O77" i="11"/>
  <c r="B69" i="11"/>
  <c r="F73" i="10"/>
  <c r="C69" i="11" s="1"/>
  <c r="M69" i="11"/>
  <c r="N69" i="11"/>
  <c r="O69" i="11"/>
  <c r="B70" i="11"/>
  <c r="F74" i="10"/>
  <c r="C70" i="11" s="1"/>
  <c r="M70" i="11"/>
  <c r="N70" i="11"/>
  <c r="O70" i="11"/>
  <c r="B71" i="11"/>
  <c r="F75" i="10"/>
  <c r="C71" i="11" s="1"/>
  <c r="M71" i="11"/>
  <c r="N71" i="11"/>
  <c r="O71" i="11"/>
  <c r="B72" i="11"/>
  <c r="F76" i="10"/>
  <c r="C72" i="11" s="1"/>
  <c r="M72" i="11"/>
  <c r="N72" i="11"/>
  <c r="O72" i="11"/>
  <c r="B73" i="11"/>
  <c r="F77" i="10"/>
  <c r="C73" i="11" s="1"/>
  <c r="M73" i="11"/>
  <c r="N73" i="11"/>
  <c r="O73" i="11"/>
  <c r="B74" i="11"/>
  <c r="F78" i="10"/>
  <c r="C74" i="11" s="1"/>
  <c r="M74" i="11"/>
  <c r="N74" i="11"/>
  <c r="O74" i="11"/>
  <c r="B75" i="11"/>
  <c r="F79" i="10"/>
  <c r="C75" i="11" s="1"/>
  <c r="M75" i="11"/>
  <c r="N75" i="11"/>
  <c r="O75" i="11"/>
  <c r="B76" i="11"/>
  <c r="F80" i="10"/>
  <c r="C76" i="11" s="1"/>
  <c r="M76" i="11"/>
  <c r="N76" i="11"/>
  <c r="O76" i="11"/>
  <c r="B58" i="11"/>
  <c r="F62" i="10"/>
  <c r="C58" i="11" s="1"/>
  <c r="M58" i="11"/>
  <c r="N58" i="11"/>
  <c r="O58" i="11"/>
  <c r="B59" i="11"/>
  <c r="F63" i="10"/>
  <c r="C59" i="11" s="1"/>
  <c r="M59" i="11"/>
  <c r="N59" i="11"/>
  <c r="O59" i="11"/>
  <c r="B60" i="11"/>
  <c r="F64" i="10"/>
  <c r="C60" i="11" s="1"/>
  <c r="M60" i="11"/>
  <c r="N60" i="11"/>
  <c r="O60" i="11"/>
  <c r="B61" i="11"/>
  <c r="F65" i="10"/>
  <c r="C61" i="11" s="1"/>
  <c r="M61" i="11"/>
  <c r="N61" i="11"/>
  <c r="O61" i="11"/>
  <c r="B62" i="11"/>
  <c r="F66" i="10"/>
  <c r="C62" i="11" s="1"/>
  <c r="M62" i="11"/>
  <c r="N62" i="11"/>
  <c r="O62" i="11"/>
  <c r="B63" i="11"/>
  <c r="F67" i="10"/>
  <c r="C63" i="11" s="1"/>
  <c r="M63" i="11"/>
  <c r="N63" i="11"/>
  <c r="O63" i="11"/>
  <c r="B64" i="11"/>
  <c r="F68" i="10"/>
  <c r="C64" i="11" s="1"/>
  <c r="M64" i="11"/>
  <c r="N64" i="11"/>
  <c r="O64" i="11"/>
  <c r="B65" i="11"/>
  <c r="F69" i="10"/>
  <c r="C65" i="11" s="1"/>
  <c r="M65" i="11"/>
  <c r="N65" i="11"/>
  <c r="O65" i="11"/>
  <c r="B66" i="11"/>
  <c r="F70" i="10"/>
  <c r="C66" i="11" s="1"/>
  <c r="M66" i="11"/>
  <c r="N66" i="11"/>
  <c r="O66" i="11"/>
  <c r="B47" i="11"/>
  <c r="F51" i="10"/>
  <c r="C47" i="11" s="1"/>
  <c r="M47" i="11"/>
  <c r="N47" i="11"/>
  <c r="O47" i="11"/>
  <c r="B48" i="11"/>
  <c r="F52" i="10"/>
  <c r="C48" i="11" s="1"/>
  <c r="M48" i="11"/>
  <c r="N48" i="11"/>
  <c r="O48" i="11"/>
  <c r="B49" i="11"/>
  <c r="F53" i="10"/>
  <c r="C49" i="11" s="1"/>
  <c r="M49" i="11"/>
  <c r="N49" i="11"/>
  <c r="O49" i="11"/>
  <c r="B50" i="11"/>
  <c r="F54" i="10"/>
  <c r="C50" i="11" s="1"/>
  <c r="M50" i="11"/>
  <c r="N50" i="11"/>
  <c r="O50" i="11"/>
  <c r="B51" i="11"/>
  <c r="F55" i="10"/>
  <c r="C51" i="11" s="1"/>
  <c r="M51" i="11"/>
  <c r="N51" i="11"/>
  <c r="O51" i="11"/>
  <c r="B52" i="11"/>
  <c r="F56" i="10"/>
  <c r="C52" i="11" s="1"/>
  <c r="M52" i="11"/>
  <c r="N52" i="11"/>
  <c r="O52" i="11"/>
  <c r="B53" i="11"/>
  <c r="F57" i="10"/>
  <c r="C53" i="11" s="1"/>
  <c r="M53" i="11"/>
  <c r="N53" i="11"/>
  <c r="O53" i="11"/>
  <c r="B54" i="11"/>
  <c r="F58" i="10"/>
  <c r="M54" i="11"/>
  <c r="N54" i="11"/>
  <c r="O54" i="11"/>
  <c r="B55" i="11"/>
  <c r="F59" i="10"/>
  <c r="C55" i="11" s="1"/>
  <c r="M55" i="11"/>
  <c r="N55" i="11"/>
  <c r="O55" i="11"/>
  <c r="B20" i="11"/>
  <c r="M20" i="11"/>
  <c r="N20" i="11"/>
  <c r="O20" i="11"/>
  <c r="B29" i="11"/>
  <c r="M29" i="11"/>
  <c r="N29" i="11"/>
  <c r="B30" i="11"/>
  <c r="M30" i="11"/>
  <c r="N30" i="11"/>
  <c r="O30" i="11"/>
  <c r="B31" i="11"/>
  <c r="M31" i="11"/>
  <c r="N31" i="11"/>
  <c r="O31" i="11"/>
  <c r="B32" i="11"/>
  <c r="M32" i="11"/>
  <c r="N32" i="11"/>
  <c r="O32" i="11"/>
  <c r="B13" i="11"/>
  <c r="M13" i="11"/>
  <c r="N13" i="11"/>
  <c r="O13" i="11"/>
  <c r="B14" i="11"/>
  <c r="M14" i="11"/>
  <c r="N14" i="11"/>
  <c r="O14" i="11"/>
  <c r="B15" i="11"/>
  <c r="M15" i="11"/>
  <c r="N15" i="11"/>
  <c r="O15" i="11"/>
  <c r="B16" i="11"/>
  <c r="M16" i="11"/>
  <c r="N16" i="11"/>
  <c r="O16" i="11"/>
  <c r="B17" i="11"/>
  <c r="M17" i="11"/>
  <c r="N17" i="11"/>
  <c r="O17" i="11"/>
  <c r="N49" i="10"/>
  <c r="N48" i="10" s="1"/>
  <c r="N13" i="10"/>
  <c r="O13" i="10"/>
  <c r="O49" i="10"/>
  <c r="O48" i="10" s="1"/>
  <c r="O47" i="10" s="1"/>
  <c r="P13" i="10"/>
  <c r="P49" i="10"/>
  <c r="P48" i="10" s="1"/>
  <c r="Q13" i="10"/>
  <c r="Q49" i="10"/>
  <c r="Q48" i="10" s="1"/>
  <c r="R13" i="10"/>
  <c r="R49" i="10"/>
  <c r="R48" i="10" s="1"/>
  <c r="R47" i="10" s="1"/>
  <c r="S13" i="10"/>
  <c r="S49" i="10"/>
  <c r="S48" i="10" s="1"/>
  <c r="T13" i="10"/>
  <c r="M49" i="10"/>
  <c r="M48" i="10" s="1"/>
  <c r="M13" i="10"/>
  <c r="F50" i="10"/>
  <c r="G50" i="10" s="1"/>
  <c r="D46" i="11" s="1"/>
  <c r="F116" i="10"/>
  <c r="C112" i="11" s="1"/>
  <c r="F215" i="10"/>
  <c r="G215" i="10" s="1"/>
  <c r="D211" i="11" s="1"/>
  <c r="F14" i="22"/>
  <c r="G14" i="22" s="1"/>
  <c r="F15" i="22"/>
  <c r="G15" i="22" s="1"/>
  <c r="F16" i="22"/>
  <c r="G16" i="22" s="1"/>
  <c r="F17" i="22"/>
  <c r="G17" i="22" s="1"/>
  <c r="F18" i="22"/>
  <c r="G18" i="22" s="1"/>
  <c r="F19" i="22"/>
  <c r="G19" i="22"/>
  <c r="F20" i="22"/>
  <c r="G20" i="22" s="1"/>
  <c r="F21" i="22"/>
  <c r="G21" i="22"/>
  <c r="F22" i="22"/>
  <c r="G22" i="22" s="1"/>
  <c r="F23" i="22"/>
  <c r="G23" i="22"/>
  <c r="F24" i="22"/>
  <c r="G24" i="22" s="1"/>
  <c r="F25" i="22"/>
  <c r="G25" i="22" s="1"/>
  <c r="F26" i="22"/>
  <c r="G26" i="22" s="1"/>
  <c r="F27" i="22"/>
  <c r="G27" i="22"/>
  <c r="F28" i="22"/>
  <c r="G28" i="22" s="1"/>
  <c r="F29" i="22"/>
  <c r="G29" i="22"/>
  <c r="F30" i="22"/>
  <c r="G30" i="22" s="1"/>
  <c r="F31" i="22"/>
  <c r="G31" i="22"/>
  <c r="F32" i="22"/>
  <c r="G32" i="22" s="1"/>
  <c r="F33" i="22"/>
  <c r="G33" i="22" s="1"/>
  <c r="F34" i="22"/>
  <c r="G34" i="22" s="1"/>
  <c r="F35" i="22"/>
  <c r="G35" i="22"/>
  <c r="F36" i="22"/>
  <c r="G36" i="22" s="1"/>
  <c r="F37" i="22"/>
  <c r="G37" i="22"/>
  <c r="F38" i="22"/>
  <c r="G38" i="22" s="1"/>
  <c r="F39" i="22"/>
  <c r="G39" i="22" s="1"/>
  <c r="F40" i="22"/>
  <c r="G40" i="22" s="1"/>
  <c r="F41" i="22"/>
  <c r="G41" i="22" s="1"/>
  <c r="F42" i="22"/>
  <c r="G42" i="22" s="1"/>
  <c r="F43" i="22"/>
  <c r="G43" i="22"/>
  <c r="F44" i="22"/>
  <c r="G44" i="22" s="1"/>
  <c r="F45" i="22"/>
  <c r="G45" i="22"/>
  <c r="F46" i="22"/>
  <c r="G46" i="22" s="1"/>
  <c r="F47" i="22"/>
  <c r="G47" i="22" s="1"/>
  <c r="F48" i="22"/>
  <c r="G48" i="22" s="1"/>
  <c r="F49" i="22"/>
  <c r="G49" i="22" s="1"/>
  <c r="F50" i="22"/>
  <c r="G50" i="22" s="1"/>
  <c r="F51" i="22"/>
  <c r="G51" i="22"/>
  <c r="F52" i="22"/>
  <c r="G52" i="22" s="1"/>
  <c r="F13" i="22"/>
  <c r="G13" i="22"/>
  <c r="A1" i="22"/>
  <c r="T49" i="10"/>
  <c r="T48" i="10" s="1"/>
  <c r="I49" i="10"/>
  <c r="I48" i="10" s="1"/>
  <c r="J49" i="10"/>
  <c r="J48" i="10" s="1"/>
  <c r="K49" i="10"/>
  <c r="K48" i="10" s="1"/>
  <c r="L7" i="8"/>
  <c r="I13" i="10"/>
  <c r="J13" i="10"/>
  <c r="K13" i="10"/>
  <c r="B188" i="11"/>
  <c r="T203" i="10"/>
  <c r="AV11" i="8"/>
  <c r="A133" i="11"/>
  <c r="B133" i="11"/>
  <c r="M133" i="11"/>
  <c r="N133" i="11"/>
  <c r="O133" i="11"/>
  <c r="A134" i="11"/>
  <c r="B134" i="11"/>
  <c r="M134" i="11"/>
  <c r="N134" i="11"/>
  <c r="O134" i="11"/>
  <c r="S93" i="10"/>
  <c r="R93" i="10"/>
  <c r="Q93" i="10"/>
  <c r="P93" i="10"/>
  <c r="O93" i="10"/>
  <c r="N93" i="10"/>
  <c r="M93" i="10"/>
  <c r="K93" i="10"/>
  <c r="J93" i="10"/>
  <c r="I93" i="10"/>
  <c r="T214" i="10"/>
  <c r="S214" i="10"/>
  <c r="R214" i="10"/>
  <c r="Q214" i="10"/>
  <c r="P214" i="10"/>
  <c r="O214" i="10"/>
  <c r="N214" i="10"/>
  <c r="M214" i="10"/>
  <c r="K214" i="10"/>
  <c r="J214" i="10"/>
  <c r="I214" i="10"/>
  <c r="S203" i="10"/>
  <c r="Q203" i="10"/>
  <c r="P203" i="10"/>
  <c r="O203" i="10"/>
  <c r="N203" i="10"/>
  <c r="M203" i="10"/>
  <c r="K203" i="10"/>
  <c r="J203" i="10"/>
  <c r="I203" i="10"/>
  <c r="T192" i="10"/>
  <c r="S192" i="10"/>
  <c r="R192" i="10"/>
  <c r="Q192" i="10"/>
  <c r="P192" i="10"/>
  <c r="O192" i="10"/>
  <c r="N192" i="10"/>
  <c r="M192" i="10"/>
  <c r="K192" i="10"/>
  <c r="J192" i="10"/>
  <c r="I192" i="10"/>
  <c r="T181" i="10"/>
  <c r="S181" i="10"/>
  <c r="Q181" i="10"/>
  <c r="P181" i="10"/>
  <c r="O181" i="10"/>
  <c r="N181" i="10"/>
  <c r="M181" i="10"/>
  <c r="K181" i="10"/>
  <c r="J181" i="10"/>
  <c r="I181" i="10"/>
  <c r="T170" i="10"/>
  <c r="S170" i="10"/>
  <c r="R170" i="10"/>
  <c r="Q170" i="10"/>
  <c r="P170" i="10"/>
  <c r="O170" i="10"/>
  <c r="N170" i="10"/>
  <c r="M170" i="10"/>
  <c r="K170" i="10"/>
  <c r="J170" i="10"/>
  <c r="I170" i="10"/>
  <c r="T159" i="10"/>
  <c r="S159" i="10"/>
  <c r="R159" i="10"/>
  <c r="Q159" i="10"/>
  <c r="P159" i="10"/>
  <c r="O159" i="10"/>
  <c r="N159" i="10"/>
  <c r="M159" i="10"/>
  <c r="K159" i="10"/>
  <c r="J159" i="10"/>
  <c r="I159" i="10"/>
  <c r="T148" i="10"/>
  <c r="S148" i="10"/>
  <c r="R148" i="10"/>
  <c r="Q148" i="10"/>
  <c r="P148" i="10"/>
  <c r="O148" i="10"/>
  <c r="N148" i="10"/>
  <c r="M148" i="10"/>
  <c r="K148" i="10"/>
  <c r="J148" i="10"/>
  <c r="I148" i="10"/>
  <c r="T137" i="10"/>
  <c r="S137" i="10"/>
  <c r="R137" i="10"/>
  <c r="Q137" i="10"/>
  <c r="P137" i="10"/>
  <c r="O137" i="10"/>
  <c r="N137" i="10"/>
  <c r="M137" i="10"/>
  <c r="K137" i="10"/>
  <c r="J137" i="10"/>
  <c r="I137" i="10"/>
  <c r="T126" i="10"/>
  <c r="S126" i="10"/>
  <c r="R126" i="10"/>
  <c r="Q126" i="10"/>
  <c r="P126" i="10"/>
  <c r="O126" i="10"/>
  <c r="N126" i="10"/>
  <c r="M126" i="10"/>
  <c r="K126" i="10"/>
  <c r="J126" i="10"/>
  <c r="I126" i="10"/>
  <c r="T115" i="10"/>
  <c r="S115" i="10"/>
  <c r="R115" i="10"/>
  <c r="Q115" i="10"/>
  <c r="P115" i="10"/>
  <c r="O115" i="10"/>
  <c r="N115" i="10"/>
  <c r="M115" i="10"/>
  <c r="K115" i="10"/>
  <c r="J115" i="10"/>
  <c r="I115" i="10"/>
  <c r="T104" i="10"/>
  <c r="S104" i="10"/>
  <c r="R104" i="10"/>
  <c r="Q104" i="10"/>
  <c r="P104" i="10"/>
  <c r="O104" i="10"/>
  <c r="N104" i="10"/>
  <c r="M104" i="10"/>
  <c r="K104" i="10"/>
  <c r="J104" i="10"/>
  <c r="I104" i="10"/>
  <c r="J82" i="10"/>
  <c r="T82" i="10"/>
  <c r="S82" i="10"/>
  <c r="R82" i="10"/>
  <c r="Q82" i="10"/>
  <c r="P82" i="10"/>
  <c r="O82" i="10"/>
  <c r="N82" i="10"/>
  <c r="M82" i="10"/>
  <c r="K82" i="10"/>
  <c r="I82" i="10"/>
  <c r="T71" i="10"/>
  <c r="S71" i="10"/>
  <c r="R71" i="10"/>
  <c r="Q71" i="10"/>
  <c r="P71" i="10"/>
  <c r="O71" i="10"/>
  <c r="N71" i="10"/>
  <c r="M71" i="10"/>
  <c r="K71" i="10"/>
  <c r="J71" i="10"/>
  <c r="I71" i="10"/>
  <c r="T60" i="10"/>
  <c r="S60" i="10"/>
  <c r="R60" i="10"/>
  <c r="Q60" i="10"/>
  <c r="P60" i="10"/>
  <c r="O60" i="10"/>
  <c r="N60" i="10"/>
  <c r="M60" i="10"/>
  <c r="K60" i="10"/>
  <c r="J60" i="10"/>
  <c r="I60" i="10"/>
  <c r="A151" i="11"/>
  <c r="A152" i="11"/>
  <c r="A153" i="11"/>
  <c r="A154" i="11"/>
  <c r="A155" i="11"/>
  <c r="B155" i="11"/>
  <c r="M155" i="11"/>
  <c r="N155" i="11"/>
  <c r="O155" i="11"/>
  <c r="A156" i="11"/>
  <c r="B156" i="11"/>
  <c r="M156" i="11"/>
  <c r="N156" i="11"/>
  <c r="O156" i="11"/>
  <c r="A157" i="11"/>
  <c r="A158" i="11"/>
  <c r="A159" i="11"/>
  <c r="A160" i="11"/>
  <c r="A161" i="11"/>
  <c r="A162" i="11"/>
  <c r="A163" i="11"/>
  <c r="A164" i="11"/>
  <c r="A165" i="11"/>
  <c r="A166" i="11"/>
  <c r="B166" i="11"/>
  <c r="M166" i="11"/>
  <c r="N166" i="11"/>
  <c r="O166" i="11"/>
  <c r="A167" i="11"/>
  <c r="B167" i="11"/>
  <c r="M167" i="11"/>
  <c r="N167" i="11"/>
  <c r="O167" i="11"/>
  <c r="A168" i="11"/>
  <c r="A169" i="11"/>
  <c r="A170" i="11"/>
  <c r="A171" i="11"/>
  <c r="A172" i="11"/>
  <c r="A173" i="11"/>
  <c r="A174" i="11"/>
  <c r="A175" i="11"/>
  <c r="A176" i="11"/>
  <c r="A177" i="11"/>
  <c r="B177" i="11"/>
  <c r="M177" i="11"/>
  <c r="N177" i="11"/>
  <c r="O177" i="11"/>
  <c r="A178" i="11"/>
  <c r="B178" i="11"/>
  <c r="M178" i="11"/>
  <c r="N178" i="11"/>
  <c r="O178" i="11"/>
  <c r="A179" i="11"/>
  <c r="A180" i="11"/>
  <c r="A181" i="11"/>
  <c r="A182" i="11"/>
  <c r="A183" i="11"/>
  <c r="A184" i="11"/>
  <c r="A185" i="11"/>
  <c r="A186" i="11"/>
  <c r="A187" i="11"/>
  <c r="A188" i="11"/>
  <c r="M188" i="11"/>
  <c r="N188" i="11"/>
  <c r="O188" i="11"/>
  <c r="A189" i="11"/>
  <c r="B189" i="11"/>
  <c r="M189" i="11"/>
  <c r="N189" i="11"/>
  <c r="O189" i="11"/>
  <c r="A190" i="11"/>
  <c r="A191" i="11"/>
  <c r="A192" i="11"/>
  <c r="A193" i="11"/>
  <c r="A194" i="11"/>
  <c r="A195" i="11"/>
  <c r="A196" i="11"/>
  <c r="A197" i="11"/>
  <c r="A198" i="11"/>
  <c r="A199" i="11"/>
  <c r="B199" i="11"/>
  <c r="M199" i="11"/>
  <c r="N199" i="11"/>
  <c r="O199" i="11"/>
  <c r="A200" i="11"/>
  <c r="B200" i="11"/>
  <c r="M200" i="11"/>
  <c r="N200" i="11"/>
  <c r="O200" i="11"/>
  <c r="A201" i="11"/>
  <c r="A202" i="11"/>
  <c r="A203" i="11"/>
  <c r="A204" i="11"/>
  <c r="A205" i="11"/>
  <c r="A206" i="11"/>
  <c r="A207" i="11"/>
  <c r="A208" i="11"/>
  <c r="A209" i="11"/>
  <c r="A210" i="11"/>
  <c r="B210" i="11"/>
  <c r="M210" i="11"/>
  <c r="N210" i="11"/>
  <c r="O210" i="11"/>
  <c r="A211" i="11"/>
  <c r="B211" i="11"/>
  <c r="M211" i="11"/>
  <c r="N211" i="11"/>
  <c r="O211" i="11"/>
  <c r="A212" i="11"/>
  <c r="A213" i="11"/>
  <c r="A214" i="11"/>
  <c r="A215" i="11"/>
  <c r="A216" i="11"/>
  <c r="A217" i="11"/>
  <c r="A218" i="11"/>
  <c r="A219" i="11"/>
  <c r="A220" i="11"/>
  <c r="A90" i="11"/>
  <c r="B90" i="11"/>
  <c r="M90" i="11"/>
  <c r="N90" i="11"/>
  <c r="O90" i="11"/>
  <c r="A91" i="11"/>
  <c r="A92" i="11"/>
  <c r="A93" i="11"/>
  <c r="A94" i="11"/>
  <c r="A95" i="11"/>
  <c r="A96" i="11"/>
  <c r="A97" i="11"/>
  <c r="A98" i="11"/>
  <c r="A99" i="11"/>
  <c r="A100" i="11"/>
  <c r="B100" i="11"/>
  <c r="M100" i="11"/>
  <c r="N100" i="11"/>
  <c r="O100" i="11"/>
  <c r="A101" i="11"/>
  <c r="B101" i="11"/>
  <c r="M101" i="11"/>
  <c r="N101" i="11"/>
  <c r="O101" i="11"/>
  <c r="A102" i="11"/>
  <c r="A103" i="11"/>
  <c r="A104" i="11"/>
  <c r="A105" i="11"/>
  <c r="A106" i="11"/>
  <c r="A107" i="11"/>
  <c r="A108" i="11"/>
  <c r="A109" i="11"/>
  <c r="A110" i="11"/>
  <c r="A111" i="11"/>
  <c r="B111" i="11"/>
  <c r="M111" i="11"/>
  <c r="N111" i="11"/>
  <c r="O111" i="11"/>
  <c r="A112" i="11"/>
  <c r="B112" i="11"/>
  <c r="M112" i="11"/>
  <c r="N112" i="11"/>
  <c r="O112" i="11"/>
  <c r="A113" i="11"/>
  <c r="A114" i="11"/>
  <c r="A115" i="11"/>
  <c r="A116" i="11"/>
  <c r="A117" i="11"/>
  <c r="A118" i="11"/>
  <c r="A119" i="11"/>
  <c r="A120" i="11"/>
  <c r="A121" i="11"/>
  <c r="A122" i="11"/>
  <c r="B122" i="11"/>
  <c r="M122" i="11"/>
  <c r="N122" i="11"/>
  <c r="O122" i="11"/>
  <c r="A123" i="11"/>
  <c r="B123" i="11"/>
  <c r="M123" i="11"/>
  <c r="N123" i="11"/>
  <c r="O123" i="11"/>
  <c r="A124" i="11"/>
  <c r="A125" i="11"/>
  <c r="A126" i="11"/>
  <c r="A127" i="11"/>
  <c r="A128" i="11"/>
  <c r="A129" i="11"/>
  <c r="A130" i="11"/>
  <c r="A131" i="11"/>
  <c r="A132" i="11"/>
  <c r="A135" i="11"/>
  <c r="A136" i="11"/>
  <c r="A137" i="11"/>
  <c r="A138" i="11"/>
  <c r="A139" i="11"/>
  <c r="A140" i="11"/>
  <c r="A141" i="11"/>
  <c r="A142" i="11"/>
  <c r="A143" i="11"/>
  <c r="A144" i="11"/>
  <c r="B144" i="11"/>
  <c r="M144" i="11"/>
  <c r="N144" i="11"/>
  <c r="O144" i="11"/>
  <c r="A145" i="11"/>
  <c r="B145" i="11"/>
  <c r="M145" i="11"/>
  <c r="N145" i="11"/>
  <c r="O145" i="11"/>
  <c r="A146" i="11"/>
  <c r="A147" i="11"/>
  <c r="A148" i="11"/>
  <c r="A149" i="11"/>
  <c r="A150" i="11"/>
  <c r="A43" i="11"/>
  <c r="B43" i="11"/>
  <c r="M43" i="11"/>
  <c r="N43" i="11"/>
  <c r="A44" i="11"/>
  <c r="B44" i="11"/>
  <c r="M44" i="11"/>
  <c r="N44" i="11"/>
  <c r="A45" i="11"/>
  <c r="B45" i="11"/>
  <c r="M45" i="11"/>
  <c r="N45" i="11"/>
  <c r="O45" i="11"/>
  <c r="A46" i="11"/>
  <c r="B46" i="11"/>
  <c r="M46" i="11"/>
  <c r="N46" i="11"/>
  <c r="O46" i="11"/>
  <c r="A47" i="11"/>
  <c r="A48" i="11"/>
  <c r="A49" i="11"/>
  <c r="A50" i="11"/>
  <c r="A51" i="11"/>
  <c r="A52" i="11"/>
  <c r="A53" i="11"/>
  <c r="A54" i="11"/>
  <c r="A55" i="11"/>
  <c r="A56" i="11"/>
  <c r="M56" i="11"/>
  <c r="N56" i="11"/>
  <c r="O56" i="11"/>
  <c r="A57" i="11"/>
  <c r="B57" i="11"/>
  <c r="M57" i="11"/>
  <c r="N57" i="11"/>
  <c r="O57" i="11"/>
  <c r="A58" i="11"/>
  <c r="A59" i="11"/>
  <c r="A60" i="11"/>
  <c r="A61" i="11"/>
  <c r="A62" i="11"/>
  <c r="A63" i="11"/>
  <c r="A64" i="11"/>
  <c r="A65" i="11"/>
  <c r="A66" i="11"/>
  <c r="A67" i="11"/>
  <c r="B67" i="11"/>
  <c r="M67" i="11"/>
  <c r="N67" i="11"/>
  <c r="O67" i="11"/>
  <c r="A68" i="11"/>
  <c r="B68" i="11"/>
  <c r="M68" i="11"/>
  <c r="N68" i="11"/>
  <c r="O68" i="11"/>
  <c r="A69" i="11"/>
  <c r="A70" i="11"/>
  <c r="A71" i="11"/>
  <c r="A72" i="11"/>
  <c r="A73" i="11"/>
  <c r="A74" i="11"/>
  <c r="A75" i="11"/>
  <c r="A76" i="11"/>
  <c r="A77" i="11"/>
  <c r="A78" i="11"/>
  <c r="B78" i="11"/>
  <c r="M78" i="11"/>
  <c r="N78" i="11"/>
  <c r="O78" i="11"/>
  <c r="A79" i="11"/>
  <c r="B79" i="11"/>
  <c r="M79" i="11"/>
  <c r="N79" i="11"/>
  <c r="O79" i="11"/>
  <c r="A80" i="11"/>
  <c r="A81" i="11"/>
  <c r="A82" i="11"/>
  <c r="A83" i="11"/>
  <c r="A84" i="11"/>
  <c r="A85" i="11"/>
  <c r="A86" i="11"/>
  <c r="A87" i="11"/>
  <c r="A88" i="11"/>
  <c r="A89" i="11"/>
  <c r="B89" i="11"/>
  <c r="M89" i="11"/>
  <c r="N89" i="11"/>
  <c r="O89" i="11"/>
  <c r="A20" i="11"/>
  <c r="A29" i="11"/>
  <c r="A30" i="11"/>
  <c r="A31" i="11"/>
  <c r="A32" i="11"/>
  <c r="A18" i="11"/>
  <c r="B18" i="11"/>
  <c r="M18" i="11"/>
  <c r="N18" i="11"/>
  <c r="A19" i="11"/>
  <c r="B19" i="11"/>
  <c r="M19" i="11"/>
  <c r="N19" i="11"/>
  <c r="O19" i="11"/>
  <c r="F204" i="10"/>
  <c r="C200" i="11" s="1"/>
  <c r="F193" i="10"/>
  <c r="C189" i="11" s="1"/>
  <c r="V182" i="10"/>
  <c r="F182" i="10"/>
  <c r="C178" i="11" s="1"/>
  <c r="F171" i="10"/>
  <c r="C167" i="11" s="1"/>
  <c r="V168" i="10"/>
  <c r="V160" i="10"/>
  <c r="F160" i="10"/>
  <c r="C156" i="11" s="1"/>
  <c r="F149" i="10"/>
  <c r="C145" i="11" s="1"/>
  <c r="V141" i="10"/>
  <c r="F138" i="10"/>
  <c r="C134" i="11" s="1"/>
  <c r="V128" i="10"/>
  <c r="F127" i="10"/>
  <c r="C123" i="11" s="1"/>
  <c r="V122" i="10"/>
  <c r="V114" i="10"/>
  <c r="V106" i="10"/>
  <c r="F105" i="10"/>
  <c r="C101" i="11" s="1"/>
  <c r="V99" i="10"/>
  <c r="F94" i="10"/>
  <c r="C90" i="11" s="1"/>
  <c r="V93" i="10"/>
  <c r="V85" i="10"/>
  <c r="F83" i="10"/>
  <c r="C79" i="11" s="1"/>
  <c r="V81" i="10"/>
  <c r="V76" i="10"/>
  <c r="F72" i="10"/>
  <c r="C68" i="11" s="1"/>
  <c r="V66" i="10"/>
  <c r="V61" i="10"/>
  <c r="F61" i="10"/>
  <c r="C57" i="11" s="1"/>
  <c r="V49" i="10"/>
  <c r="A2" i="11"/>
  <c r="A1" i="10"/>
  <c r="B1" i="8"/>
  <c r="Y11" i="8"/>
  <c r="AC11" i="8"/>
  <c r="M5" i="11" s="1"/>
  <c r="C5" i="11"/>
  <c r="AC10" i="8"/>
  <c r="M4" i="11" s="1"/>
  <c r="AU10" i="8"/>
  <c r="N8" i="8"/>
  <c r="Y10" i="8"/>
  <c r="C4" i="11" s="1"/>
  <c r="O12" i="11"/>
  <c r="AE8" i="8"/>
  <c r="AC8" i="8"/>
  <c r="B11" i="11"/>
  <c r="BJ20" i="8"/>
  <c r="A36" i="8"/>
  <c r="A35" i="8"/>
  <c r="BF24" i="8"/>
  <c r="BF23" i="8"/>
  <c r="T36" i="8" s="1"/>
  <c r="T37" i="8" s="1"/>
  <c r="BH21" i="8"/>
  <c r="BI20" i="8"/>
  <c r="BH20" i="8"/>
  <c r="BD20" i="8"/>
  <c r="BH19" i="8"/>
  <c r="BF19" i="8"/>
  <c r="H152" i="10" s="1"/>
  <c r="BD24" i="8"/>
  <c r="BD23" i="8"/>
  <c r="BE19" i="8"/>
  <c r="P21" i="11"/>
  <c r="B12" i="11"/>
  <c r="A13" i="11"/>
  <c r="A14" i="11"/>
  <c r="A15" i="11"/>
  <c r="A16" i="11"/>
  <c r="A17" i="11"/>
  <c r="A12" i="11"/>
  <c r="M12" i="11"/>
  <c r="A11" i="11"/>
  <c r="AS1" i="8"/>
  <c r="N12" i="11"/>
  <c r="C18" i="8"/>
  <c r="D18" i="8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C19" i="8"/>
  <c r="BC22" i="8"/>
  <c r="BE24" i="8"/>
  <c r="BC24" i="8"/>
  <c r="M35" i="8" s="1"/>
  <c r="BF20" i="8"/>
  <c r="BD19" i="8"/>
  <c r="BC20" i="8"/>
  <c r="V58" i="10"/>
  <c r="V35" i="10"/>
  <c r="V15" i="10"/>
  <c r="P20" i="11"/>
  <c r="P12" i="11"/>
  <c r="V236" i="10"/>
  <c r="P229" i="11"/>
  <c r="V53" i="10"/>
  <c r="V51" i="10"/>
  <c r="V14" i="10"/>
  <c r="BC23" i="8"/>
  <c r="T35" i="8"/>
  <c r="BE23" i="8"/>
  <c r="P17" i="11"/>
  <c r="BE20" i="8"/>
  <c r="BG20" i="8" s="1"/>
  <c r="H78" i="10"/>
  <c r="H199" i="10"/>
  <c r="T93" i="10"/>
  <c r="V18" i="22"/>
  <c r="V26" i="22"/>
  <c r="V34" i="22"/>
  <c r="V42" i="22"/>
  <c r="V50" i="22"/>
  <c r="V21" i="22"/>
  <c r="V29" i="22"/>
  <c r="V37" i="22"/>
  <c r="V45" i="22"/>
  <c r="V12" i="22"/>
  <c r="P152" i="11"/>
  <c r="P156" i="11"/>
  <c r="P160" i="11"/>
  <c r="P164" i="11"/>
  <c r="P168" i="11"/>
  <c r="P172" i="11"/>
  <c r="P176" i="11"/>
  <c r="P180" i="11"/>
  <c r="P184" i="11"/>
  <c r="V238" i="10"/>
  <c r="P59" i="11"/>
  <c r="P63" i="11"/>
  <c r="P67" i="11"/>
  <c r="P71" i="11"/>
  <c r="P75" i="11"/>
  <c r="P79" i="11"/>
  <c r="P83" i="11"/>
  <c r="P87" i="11"/>
  <c r="V221" i="10"/>
  <c r="V202" i="10"/>
  <c r="V198" i="10"/>
  <c r="V194" i="10"/>
  <c r="V179" i="10"/>
  <c r="V175" i="10"/>
  <c r="V171" i="10"/>
  <c r="V156" i="10"/>
  <c r="V149" i="10"/>
  <c r="V134" i="10"/>
  <c r="V13" i="22"/>
  <c r="H18" i="22"/>
  <c r="L18" i="22" s="1"/>
  <c r="H32" i="22"/>
  <c r="H46" i="22"/>
  <c r="H215" i="10"/>
  <c r="H167" i="10"/>
  <c r="H163" i="10"/>
  <c r="H143" i="10"/>
  <c r="H66" i="10"/>
  <c r="H86" i="10"/>
  <c r="H90" i="10"/>
  <c r="H114" i="10"/>
  <c r="H117" i="10"/>
  <c r="H125" i="10"/>
  <c r="H156" i="10"/>
  <c r="H200" i="10"/>
  <c r="V20" i="10"/>
  <c r="H31" i="22"/>
  <c r="L31" i="22" s="1"/>
  <c r="G91" i="10"/>
  <c r="D87" i="11" s="1"/>
  <c r="G99" i="10"/>
  <c r="D95" i="11" s="1"/>
  <c r="G95" i="10"/>
  <c r="D91" i="11" s="1"/>
  <c r="G108" i="10"/>
  <c r="D104" i="11" s="1"/>
  <c r="G106" i="10"/>
  <c r="D102" i="11" s="1"/>
  <c r="G122" i="10"/>
  <c r="D118" i="11" s="1"/>
  <c r="G139" i="10"/>
  <c r="D135" i="11" s="1"/>
  <c r="C147" i="11"/>
  <c r="G134" i="10"/>
  <c r="D130" i="11" s="1"/>
  <c r="G130" i="10"/>
  <c r="D126" i="11" s="1"/>
  <c r="C32" i="11"/>
  <c r="D31" i="11"/>
  <c r="G211" i="10"/>
  <c r="D207" i="11" s="1"/>
  <c r="G210" i="10"/>
  <c r="D206" i="11" s="1"/>
  <c r="G208" i="10"/>
  <c r="D204" i="11" s="1"/>
  <c r="G218" i="10"/>
  <c r="D214" i="11" s="1"/>
  <c r="G174" i="10"/>
  <c r="D170" i="11" s="1"/>
  <c r="G190" i="10"/>
  <c r="D186" i="11" s="1"/>
  <c r="G186" i="10"/>
  <c r="D182" i="11" s="1"/>
  <c r="G198" i="10"/>
  <c r="D194" i="11" s="1"/>
  <c r="G194" i="10"/>
  <c r="D190" i="11" s="1"/>
  <c r="G222" i="10"/>
  <c r="D218" i="11" s="1"/>
  <c r="G59" i="10"/>
  <c r="D55" i="11" s="1"/>
  <c r="G54" i="10"/>
  <c r="D50" i="11" s="1"/>
  <c r="M36" i="8"/>
  <c r="M37" i="8" s="1"/>
  <c r="AX35" i="8"/>
  <c r="BG24" i="8"/>
  <c r="H225" i="10"/>
  <c r="V26" i="10"/>
  <c r="V30" i="10"/>
  <c r="P26" i="11"/>
  <c r="P33" i="11"/>
  <c r="C211" i="11"/>
  <c r="C34" i="11"/>
  <c r="H149" i="10"/>
  <c r="H130" i="10"/>
  <c r="H101" i="10"/>
  <c r="H99" i="10"/>
  <c r="H95" i="10"/>
  <c r="H75" i="10"/>
  <c r="H31" i="10"/>
  <c r="H21" i="22"/>
  <c r="G117" i="10" l="1"/>
  <c r="D113" i="11" s="1"/>
  <c r="L130" i="10"/>
  <c r="G120" i="10"/>
  <c r="D116" i="11" s="1"/>
  <c r="G149" i="10"/>
  <c r="D145" i="11" s="1"/>
  <c r="S12" i="10"/>
  <c r="G216" i="10"/>
  <c r="D212" i="11" s="1"/>
  <c r="G128" i="10"/>
  <c r="D124" i="11" s="1"/>
  <c r="C20" i="11"/>
  <c r="G185" i="10"/>
  <c r="D181" i="11" s="1"/>
  <c r="G177" i="10"/>
  <c r="D173" i="11" s="1"/>
  <c r="O12" i="10"/>
  <c r="O233" i="10" s="1"/>
  <c r="O234" i="10" s="1"/>
  <c r="G157" i="10"/>
  <c r="D153" i="11" s="1"/>
  <c r="G105" i="10"/>
  <c r="D101" i="11" s="1"/>
  <c r="G65" i="10"/>
  <c r="D61" i="11" s="1"/>
  <c r="G101" i="10"/>
  <c r="D97" i="11" s="1"/>
  <c r="G51" i="10"/>
  <c r="D47" i="11" s="1"/>
  <c r="G168" i="10"/>
  <c r="D164" i="11" s="1"/>
  <c r="C157" i="11"/>
  <c r="C137" i="11"/>
  <c r="C106" i="11"/>
  <c r="G145" i="10"/>
  <c r="D141" i="11" s="1"/>
  <c r="G138" i="10"/>
  <c r="D134" i="11" s="1"/>
  <c r="G152" i="10"/>
  <c r="D148" i="11" s="1"/>
  <c r="C161" i="11"/>
  <c r="G111" i="10"/>
  <c r="D107" i="11" s="1"/>
  <c r="G75" i="10"/>
  <c r="D71" i="11" s="1"/>
  <c r="G182" i="10"/>
  <c r="D178" i="11" s="1"/>
  <c r="I12" i="10"/>
  <c r="I47" i="10"/>
  <c r="R12" i="10"/>
  <c r="R233" i="10" s="1"/>
  <c r="N47" i="10"/>
  <c r="G61" i="10"/>
  <c r="D57" i="11" s="1"/>
  <c r="G197" i="10"/>
  <c r="D193" i="11" s="1"/>
  <c r="G173" i="10"/>
  <c r="D169" i="11" s="1"/>
  <c r="G92" i="10"/>
  <c r="D88" i="11" s="1"/>
  <c r="L95" i="10"/>
  <c r="G55" i="10"/>
  <c r="D51" i="11" s="1"/>
  <c r="G188" i="10"/>
  <c r="D184" i="11" s="1"/>
  <c r="G67" i="10"/>
  <c r="D63" i="11" s="1"/>
  <c r="G56" i="10"/>
  <c r="D52" i="11" s="1"/>
  <c r="G213" i="10"/>
  <c r="D209" i="11" s="1"/>
  <c r="G201" i="10"/>
  <c r="D197" i="11" s="1"/>
  <c r="G189" i="10"/>
  <c r="D185" i="11" s="1"/>
  <c r="G176" i="10"/>
  <c r="D172" i="11" s="1"/>
  <c r="G221" i="10"/>
  <c r="D217" i="11" s="1"/>
  <c r="G224" i="10"/>
  <c r="D220" i="11" s="1"/>
  <c r="G144" i="10"/>
  <c r="D140" i="11" s="1"/>
  <c r="C129" i="11"/>
  <c r="G112" i="10"/>
  <c r="D108" i="11" s="1"/>
  <c r="G103" i="10"/>
  <c r="D99" i="11" s="1"/>
  <c r="L46" i="22"/>
  <c r="L32" i="22"/>
  <c r="L21" i="22"/>
  <c r="BG23" i="8"/>
  <c r="C36" i="8"/>
  <c r="H229" i="10"/>
  <c r="S47" i="10"/>
  <c r="J47" i="10"/>
  <c r="J233" i="10" s="1"/>
  <c r="G195" i="10"/>
  <c r="D191" i="11" s="1"/>
  <c r="G183" i="10"/>
  <c r="D179" i="11" s="1"/>
  <c r="G206" i="10"/>
  <c r="D202" i="11" s="1"/>
  <c r="G207" i="10"/>
  <c r="D203" i="11" s="1"/>
  <c r="G204" i="10"/>
  <c r="D200" i="11" s="1"/>
  <c r="G219" i="10"/>
  <c r="D215" i="11" s="1"/>
  <c r="G179" i="10"/>
  <c r="D175" i="11" s="1"/>
  <c r="G167" i="10"/>
  <c r="D163" i="11" s="1"/>
  <c r="G163" i="10"/>
  <c r="D159" i="11" s="1"/>
  <c r="G160" i="10"/>
  <c r="D156" i="11" s="1"/>
  <c r="C151" i="11"/>
  <c r="G142" i="10"/>
  <c r="D138" i="11" s="1"/>
  <c r="C131" i="11"/>
  <c r="G131" i="10"/>
  <c r="D127" i="11" s="1"/>
  <c r="G123" i="10"/>
  <c r="D119" i="11" s="1"/>
  <c r="G116" i="10"/>
  <c r="D112" i="11" s="1"/>
  <c r="G119" i="10"/>
  <c r="D115" i="11" s="1"/>
  <c r="G113" i="10"/>
  <c r="D109" i="11" s="1"/>
  <c r="G107" i="10"/>
  <c r="D103" i="11" s="1"/>
  <c r="G102" i="10"/>
  <c r="D98" i="11" s="1"/>
  <c r="G98" i="10"/>
  <c r="D94" i="11" s="1"/>
  <c r="G89" i="10"/>
  <c r="D85" i="11" s="1"/>
  <c r="G90" i="10"/>
  <c r="D86" i="11" s="1"/>
  <c r="G86" i="10"/>
  <c r="D82" i="11" s="1"/>
  <c r="G77" i="10"/>
  <c r="D73" i="11" s="1"/>
  <c r="G80" i="10"/>
  <c r="D76" i="11" s="1"/>
  <c r="G81" i="10"/>
  <c r="D77" i="11" s="1"/>
  <c r="L75" i="10"/>
  <c r="G72" i="10"/>
  <c r="D68" i="11" s="1"/>
  <c r="G66" i="10"/>
  <c r="D62" i="11" s="1"/>
  <c r="G68" i="10"/>
  <c r="D64" i="11" s="1"/>
  <c r="G62" i="10"/>
  <c r="D58" i="11" s="1"/>
  <c r="G57" i="10"/>
  <c r="D53" i="11" s="1"/>
  <c r="G53" i="10"/>
  <c r="D49" i="11" s="1"/>
  <c r="S233" i="10"/>
  <c r="C23" i="11"/>
  <c r="C19" i="11"/>
  <c r="N12" i="10"/>
  <c r="C14" i="11"/>
  <c r="H46" i="10"/>
  <c r="L46" i="10" s="1"/>
  <c r="H45" i="10"/>
  <c r="L45" i="10" s="1"/>
  <c r="H44" i="10"/>
  <c r="L44" i="10" s="1"/>
  <c r="H43" i="10"/>
  <c r="L43" i="10" s="1"/>
  <c r="H42" i="10"/>
  <c r="L42" i="10" s="1"/>
  <c r="H41" i="10"/>
  <c r="L41" i="10" s="1"/>
  <c r="H40" i="10"/>
  <c r="H38" i="10"/>
  <c r="L38" i="10" s="1"/>
  <c r="H37" i="10"/>
  <c r="L37" i="10" s="1"/>
  <c r="H36" i="10"/>
  <c r="L36" i="10" s="1"/>
  <c r="H35" i="10"/>
  <c r="L35" i="10" s="1"/>
  <c r="H34" i="10"/>
  <c r="L34" i="10" s="1"/>
  <c r="H33" i="10"/>
  <c r="H44" i="23"/>
  <c r="L44" i="23" s="1"/>
  <c r="H230" i="10"/>
  <c r="Q12" i="10"/>
  <c r="C225" i="11"/>
  <c r="O225" i="11" s="1"/>
  <c r="V190" i="10"/>
  <c r="V216" i="10"/>
  <c r="P54" i="11"/>
  <c r="P52" i="11"/>
  <c r="P48" i="11"/>
  <c r="P44" i="11"/>
  <c r="P34" i="11"/>
  <c r="P27" i="11"/>
  <c r="V29" i="10"/>
  <c r="V25" i="10"/>
  <c r="V52" i="22"/>
  <c r="V131" i="10"/>
  <c r="V135" i="10"/>
  <c r="V152" i="10"/>
  <c r="V157" i="10"/>
  <c r="V172" i="10"/>
  <c r="V176" i="10"/>
  <c r="V180" i="10"/>
  <c r="V195" i="10"/>
  <c r="V199" i="10"/>
  <c r="V214" i="10"/>
  <c r="V223" i="10"/>
  <c r="P86" i="11"/>
  <c r="P82" i="11"/>
  <c r="P78" i="11"/>
  <c r="P74" i="11"/>
  <c r="P70" i="11"/>
  <c r="P66" i="11"/>
  <c r="P62" i="11"/>
  <c r="P58" i="11"/>
  <c r="P187" i="11"/>
  <c r="P183" i="11"/>
  <c r="P179" i="11"/>
  <c r="P175" i="11"/>
  <c r="P171" i="11"/>
  <c r="P167" i="11"/>
  <c r="P163" i="11"/>
  <c r="P159" i="11"/>
  <c r="P155" i="11"/>
  <c r="P151" i="11"/>
  <c r="V51" i="22"/>
  <c r="V43" i="22"/>
  <c r="V35" i="22"/>
  <c r="V27" i="22"/>
  <c r="V19" i="22"/>
  <c r="V48" i="22"/>
  <c r="V40" i="22"/>
  <c r="V32" i="22"/>
  <c r="V24" i="22"/>
  <c r="V16" i="22"/>
  <c r="P19" i="11"/>
  <c r="V18" i="10"/>
  <c r="V55" i="10"/>
  <c r="V233" i="10"/>
  <c r="V13" i="10"/>
  <c r="V57" i="10"/>
  <c r="P14" i="11"/>
  <c r="P22" i="11"/>
  <c r="V17" i="10"/>
  <c r="V52" i="10"/>
  <c r="P15" i="11"/>
  <c r="V48" i="10"/>
  <c r="V62" i="10"/>
  <c r="V68" i="10"/>
  <c r="V72" i="10"/>
  <c r="V77" i="10"/>
  <c r="V82" i="10"/>
  <c r="V87" i="10"/>
  <c r="V101" i="10"/>
  <c r="V108" i="10"/>
  <c r="V116" i="10"/>
  <c r="V124" i="10"/>
  <c r="V130" i="10"/>
  <c r="V143" i="10"/>
  <c r="V150" i="10"/>
  <c r="V162" i="10"/>
  <c r="V184" i="10"/>
  <c r="V209" i="10"/>
  <c r="V220" i="10"/>
  <c r="V207" i="10"/>
  <c r="P50" i="11"/>
  <c r="P46" i="11"/>
  <c r="V36" i="10"/>
  <c r="P24" i="11"/>
  <c r="P28" i="11"/>
  <c r="V28" i="10"/>
  <c r="P1" i="22"/>
  <c r="V132" i="10"/>
  <c r="V136" i="10"/>
  <c r="V154" i="10"/>
  <c r="V158" i="10"/>
  <c r="V173" i="10"/>
  <c r="V177" i="10"/>
  <c r="V192" i="10"/>
  <c r="V196" i="10"/>
  <c r="V200" i="10"/>
  <c r="V217" i="10"/>
  <c r="P89" i="11"/>
  <c r="P85" i="11"/>
  <c r="P81" i="11"/>
  <c r="P77" i="11"/>
  <c r="P73" i="11"/>
  <c r="P69" i="11"/>
  <c r="P65" i="11"/>
  <c r="P61" i="11"/>
  <c r="P57" i="11"/>
  <c r="P186" i="11"/>
  <c r="P182" i="11"/>
  <c r="P178" i="11"/>
  <c r="P174" i="11"/>
  <c r="P170" i="11"/>
  <c r="P166" i="11"/>
  <c r="P162" i="11"/>
  <c r="P158" i="11"/>
  <c r="P154" i="11"/>
  <c r="V21" i="10"/>
  <c r="V49" i="22"/>
  <c r="V41" i="22"/>
  <c r="V33" i="22"/>
  <c r="V25" i="22"/>
  <c r="V17" i="22"/>
  <c r="V46" i="22"/>
  <c r="V38" i="22"/>
  <c r="V30" i="22"/>
  <c r="V22" i="22"/>
  <c r="V14" i="22"/>
  <c r="P23" i="11"/>
  <c r="V22" i="10"/>
  <c r="V59" i="10"/>
  <c r="V235" i="10"/>
  <c r="V24" i="10"/>
  <c r="V234" i="10"/>
  <c r="P16" i="11"/>
  <c r="P30" i="11"/>
  <c r="V23" i="10"/>
  <c r="V54" i="10"/>
  <c r="P11" i="11"/>
  <c r="V60" i="10"/>
  <c r="V64" i="10"/>
  <c r="V69" i="10"/>
  <c r="V73" i="10"/>
  <c r="V78" i="10"/>
  <c r="V89" i="10"/>
  <c r="V95" i="10"/>
  <c r="V103" i="10"/>
  <c r="V110" i="10"/>
  <c r="V118" i="10"/>
  <c r="V126" i="10"/>
  <c r="V145" i="10"/>
  <c r="V153" i="10"/>
  <c r="V164" i="10"/>
  <c r="V181" i="10"/>
  <c r="V186" i="10"/>
  <c r="V211" i="10"/>
  <c r="V224" i="10"/>
  <c r="P55" i="11"/>
  <c r="P53" i="11"/>
  <c r="P51" i="11"/>
  <c r="P49" i="11"/>
  <c r="P47" i="11"/>
  <c r="P45" i="11"/>
  <c r="P43" i="11"/>
  <c r="V71" i="10"/>
  <c r="V41" i="10"/>
  <c r="V45" i="10"/>
  <c r="V44" i="10"/>
  <c r="V42" i="10"/>
  <c r="V46" i="10"/>
  <c r="V39" i="10"/>
  <c r="V43" i="10"/>
  <c r="V40" i="10"/>
  <c r="V37" i="10"/>
  <c r="V38" i="10"/>
  <c r="V32" i="10"/>
  <c r="P25" i="11"/>
  <c r="V31" i="10"/>
  <c r="V27" i="10"/>
  <c r="V225" i="10"/>
  <c r="V133" i="10"/>
  <c r="V148" i="10"/>
  <c r="V155" i="10"/>
  <c r="V170" i="10"/>
  <c r="V174" i="10"/>
  <c r="V178" i="10"/>
  <c r="V193" i="10"/>
  <c r="V197" i="10"/>
  <c r="V201" i="10"/>
  <c r="V219" i="10"/>
  <c r="P88" i="11"/>
  <c r="P84" i="11"/>
  <c r="P80" i="11"/>
  <c r="P76" i="11"/>
  <c r="P72" i="11"/>
  <c r="P68" i="11"/>
  <c r="P64" i="11"/>
  <c r="P60" i="11"/>
  <c r="P56" i="11"/>
  <c r="P185" i="11"/>
  <c r="P181" i="11"/>
  <c r="P177" i="11"/>
  <c r="P173" i="11"/>
  <c r="P169" i="11"/>
  <c r="P165" i="11"/>
  <c r="P161" i="11"/>
  <c r="P157" i="11"/>
  <c r="P153" i="11"/>
  <c r="V19" i="10"/>
  <c r="V47" i="22"/>
  <c r="V39" i="22"/>
  <c r="V31" i="22"/>
  <c r="V23" i="22"/>
  <c r="V15" i="22"/>
  <c r="V44" i="22"/>
  <c r="V36" i="22"/>
  <c r="V28" i="22"/>
  <c r="V20" i="22"/>
  <c r="P221" i="11"/>
  <c r="P13" i="11"/>
  <c r="P31" i="11"/>
  <c r="V34" i="10"/>
  <c r="V16" i="10"/>
  <c r="V237" i="10"/>
  <c r="V47" i="10"/>
  <c r="P1" i="10"/>
  <c r="P18" i="11"/>
  <c r="P32" i="11"/>
  <c r="V33" i="10"/>
  <c r="V56" i="10"/>
  <c r="C1" i="11"/>
  <c r="P29" i="11"/>
  <c r="V50" i="10"/>
  <c r="V65" i="10"/>
  <c r="V70" i="10"/>
  <c r="V74" i="10"/>
  <c r="V80" i="10"/>
  <c r="V83" i="10"/>
  <c r="V91" i="10"/>
  <c r="V97" i="10"/>
  <c r="V112" i="10"/>
  <c r="V120" i="10"/>
  <c r="V139" i="10"/>
  <c r="V147" i="10"/>
  <c r="V166" i="10"/>
  <c r="V188" i="10"/>
  <c r="V205" i="10"/>
  <c r="V213" i="10"/>
  <c r="V30" i="23"/>
  <c r="G228" i="10"/>
  <c r="D224" i="11" s="1"/>
  <c r="G200" i="10"/>
  <c r="D196" i="11" s="1"/>
  <c r="G191" i="10"/>
  <c r="D187" i="11" s="1"/>
  <c r="G154" i="10"/>
  <c r="D150" i="11" s="1"/>
  <c r="G125" i="10"/>
  <c r="D121" i="11" s="1"/>
  <c r="G24" i="10"/>
  <c r="D21" i="11" s="1"/>
  <c r="L90" i="10"/>
  <c r="C46" i="11"/>
  <c r="G166" i="10"/>
  <c r="D162" i="11" s="1"/>
  <c r="P47" i="10"/>
  <c r="G212" i="10"/>
  <c r="D208" i="11" s="1"/>
  <c r="G94" i="10"/>
  <c r="D90" i="11" s="1"/>
  <c r="G209" i="10"/>
  <c r="D205" i="11" s="1"/>
  <c r="G205" i="10"/>
  <c r="D201" i="11" s="1"/>
  <c r="G158" i="10"/>
  <c r="D154" i="11" s="1"/>
  <c r="G96" i="10"/>
  <c r="D92" i="11" s="1"/>
  <c r="G74" i="10"/>
  <c r="D70" i="11" s="1"/>
  <c r="G78" i="10"/>
  <c r="D74" i="11" s="1"/>
  <c r="G202" i="10"/>
  <c r="D198" i="11" s="1"/>
  <c r="G178" i="10"/>
  <c r="D174" i="11" s="1"/>
  <c r="G83" i="10"/>
  <c r="D79" i="11" s="1"/>
  <c r="G169" i="10"/>
  <c r="D165" i="11" s="1"/>
  <c r="G147" i="10"/>
  <c r="D143" i="11" s="1"/>
  <c r="G114" i="10"/>
  <c r="D110" i="11" s="1"/>
  <c r="G97" i="10"/>
  <c r="D93" i="11" s="1"/>
  <c r="G84" i="10"/>
  <c r="D80" i="11" s="1"/>
  <c r="L31" i="10"/>
  <c r="G70" i="10"/>
  <c r="D66" i="11" s="1"/>
  <c r="G217" i="10"/>
  <c r="D213" i="11" s="1"/>
  <c r="C28" i="11"/>
  <c r="G162" i="10"/>
  <c r="D158" i="11" s="1"/>
  <c r="G143" i="10"/>
  <c r="D139" i="11" s="1"/>
  <c r="G121" i="10"/>
  <c r="D117" i="11" s="1"/>
  <c r="G73" i="10"/>
  <c r="D69" i="11" s="1"/>
  <c r="G76" i="10"/>
  <c r="D72" i="11" s="1"/>
  <c r="G79" i="10"/>
  <c r="D75" i="11" s="1"/>
  <c r="M12" i="10"/>
  <c r="G63" i="10"/>
  <c r="D59" i="11" s="1"/>
  <c r="G118" i="10"/>
  <c r="D114" i="11" s="1"/>
  <c r="G87" i="10"/>
  <c r="D83" i="11" s="1"/>
  <c r="M47" i="10"/>
  <c r="G32" i="10"/>
  <c r="G69" i="10"/>
  <c r="D65" i="11" s="1"/>
  <c r="G129" i="10"/>
  <c r="D125" i="11" s="1"/>
  <c r="G124" i="10"/>
  <c r="D120" i="11" s="1"/>
  <c r="K12" i="10"/>
  <c r="P12" i="10"/>
  <c r="G231" i="10"/>
  <c r="D227" i="11" s="1"/>
  <c r="C221" i="11"/>
  <c r="O221" i="11" s="1"/>
  <c r="G132" i="10"/>
  <c r="D128" i="11" s="1"/>
  <c r="G136" i="10"/>
  <c r="D132" i="11" s="1"/>
  <c r="G88" i="10"/>
  <c r="D84" i="11" s="1"/>
  <c r="L225" i="10"/>
  <c r="G64" i="10"/>
  <c r="D60" i="11" s="1"/>
  <c r="G52" i="10"/>
  <c r="D48" i="11" s="1"/>
  <c r="G196" i="10"/>
  <c r="D192" i="11" s="1"/>
  <c r="G184" i="10"/>
  <c r="D180" i="11" s="1"/>
  <c r="G172" i="10"/>
  <c r="D168" i="11" s="1"/>
  <c r="G180" i="10"/>
  <c r="D176" i="11" s="1"/>
  <c r="G223" i="10"/>
  <c r="D219" i="11" s="1"/>
  <c r="G127" i="10"/>
  <c r="D123" i="11" s="1"/>
  <c r="F49" i="10"/>
  <c r="F170" i="10" s="1"/>
  <c r="C166" i="11" s="1"/>
  <c r="G153" i="10"/>
  <c r="D149" i="11" s="1"/>
  <c r="G85" i="10"/>
  <c r="D81" i="11" s="1"/>
  <c r="L167" i="10"/>
  <c r="K47" i="10"/>
  <c r="T47" i="10"/>
  <c r="Q47" i="10"/>
  <c r="F226" i="10"/>
  <c r="C222" i="11" s="1"/>
  <c r="O222" i="11" s="1"/>
  <c r="G227" i="10"/>
  <c r="G193" i="10"/>
  <c r="D189" i="11" s="1"/>
  <c r="L101" i="10"/>
  <c r="G199" i="10"/>
  <c r="D195" i="11" s="1"/>
  <c r="G187" i="10"/>
  <c r="D183" i="11" s="1"/>
  <c r="G175" i="10"/>
  <c r="D171" i="11" s="1"/>
  <c r="G220" i="10"/>
  <c r="D216" i="11" s="1"/>
  <c r="G171" i="10"/>
  <c r="D167" i="11" s="1"/>
  <c r="G164" i="10"/>
  <c r="D160" i="11" s="1"/>
  <c r="G150" i="10"/>
  <c r="D146" i="11" s="1"/>
  <c r="G156" i="10"/>
  <c r="D152" i="11" s="1"/>
  <c r="G140" i="10"/>
  <c r="D136" i="11" s="1"/>
  <c r="G109" i="10"/>
  <c r="D105" i="11" s="1"/>
  <c r="G100" i="10"/>
  <c r="D96" i="11" s="1"/>
  <c r="L117" i="10"/>
  <c r="T12" i="10"/>
  <c r="G19" i="10"/>
  <c r="D17" i="11" s="1"/>
  <c r="C22" i="11"/>
  <c r="C30" i="11"/>
  <c r="C25" i="11"/>
  <c r="C26" i="11"/>
  <c r="G30" i="10"/>
  <c r="D27" i="11" s="1"/>
  <c r="G15" i="10"/>
  <c r="D13" i="11" s="1"/>
  <c r="C12" i="11"/>
  <c r="C16" i="11"/>
  <c r="F13" i="10"/>
  <c r="C24" i="11"/>
  <c r="G17" i="10"/>
  <c r="C29" i="11"/>
  <c r="O29" i="11" s="1"/>
  <c r="D33" i="11"/>
  <c r="F21" i="10"/>
  <c r="C18" i="11" s="1"/>
  <c r="O18" i="11" s="1"/>
  <c r="P223" i="11"/>
  <c r="P224" i="11"/>
  <c r="V45" i="23"/>
  <c r="V42" i="23"/>
  <c r="V27" i="23"/>
  <c r="V18" i="23"/>
  <c r="P133" i="11"/>
  <c r="P189" i="11"/>
  <c r="P191" i="11"/>
  <c r="P193" i="11"/>
  <c r="P195" i="11"/>
  <c r="P197" i="11"/>
  <c r="P199" i="11"/>
  <c r="P201" i="11"/>
  <c r="P203" i="11"/>
  <c r="P205" i="11"/>
  <c r="P207" i="11"/>
  <c r="P209" i="11"/>
  <c r="P211" i="11"/>
  <c r="P213" i="11"/>
  <c r="P215" i="11"/>
  <c r="P217" i="11"/>
  <c r="P219" i="11"/>
  <c r="P90" i="11"/>
  <c r="P92" i="11"/>
  <c r="P94" i="11"/>
  <c r="P96" i="11"/>
  <c r="P98" i="11"/>
  <c r="P100" i="11"/>
  <c r="P102" i="11"/>
  <c r="P104" i="11"/>
  <c r="P106" i="11"/>
  <c r="P108" i="11"/>
  <c r="P110" i="11"/>
  <c r="P112" i="11"/>
  <c r="P114" i="11"/>
  <c r="P116" i="11"/>
  <c r="P118" i="11"/>
  <c r="P120" i="11"/>
  <c r="P122" i="11"/>
  <c r="P124" i="11"/>
  <c r="P126" i="11"/>
  <c r="P128" i="11"/>
  <c r="P130" i="11"/>
  <c r="P132" i="11"/>
  <c r="P136" i="11"/>
  <c r="P138" i="11"/>
  <c r="P140" i="11"/>
  <c r="P142" i="11"/>
  <c r="P144" i="11"/>
  <c r="P146" i="11"/>
  <c r="P148" i="11"/>
  <c r="P150" i="11"/>
  <c r="V218" i="10"/>
  <c r="V212" i="10"/>
  <c r="V208" i="10"/>
  <c r="V204" i="10"/>
  <c r="V191" i="10"/>
  <c r="V187" i="10"/>
  <c r="V183" i="10"/>
  <c r="V167" i="10"/>
  <c r="V163" i="10"/>
  <c r="V151" i="10"/>
  <c r="V146" i="10"/>
  <c r="V142" i="10"/>
  <c r="V138" i="10"/>
  <c r="V129" i="10"/>
  <c r="V123" i="10"/>
  <c r="V119" i="10"/>
  <c r="V115" i="10"/>
  <c r="V111" i="10"/>
  <c r="V107" i="10"/>
  <c r="V104" i="10"/>
  <c r="V100" i="10"/>
  <c r="V96" i="10"/>
  <c r="V90" i="10"/>
  <c r="V86" i="10"/>
  <c r="V79" i="10"/>
  <c r="V75" i="10"/>
  <c r="V67" i="10"/>
  <c r="V63" i="10"/>
  <c r="P222" i="11"/>
  <c r="V50" i="23"/>
  <c r="V43" i="23"/>
  <c r="V31" i="23"/>
  <c r="V28" i="23"/>
  <c r="V24" i="23"/>
  <c r="V19" i="23"/>
  <c r="V231" i="10"/>
  <c r="P228" i="11"/>
  <c r="V51" i="23"/>
  <c r="V46" i="23"/>
  <c r="V44" i="23"/>
  <c r="V40" i="23"/>
  <c r="V29" i="23"/>
  <c r="V25" i="23"/>
  <c r="V16" i="23"/>
  <c r="P1" i="23"/>
  <c r="V226" i="10"/>
  <c r="P134" i="11"/>
  <c r="P188" i="11"/>
  <c r="P190" i="11"/>
  <c r="P192" i="11"/>
  <c r="P194" i="11"/>
  <c r="P196" i="11"/>
  <c r="P198" i="11"/>
  <c r="P200" i="11"/>
  <c r="P202" i="11"/>
  <c r="P204" i="11"/>
  <c r="P206" i="11"/>
  <c r="P208" i="11"/>
  <c r="P210" i="11"/>
  <c r="P212" i="11"/>
  <c r="P214" i="11"/>
  <c r="P216" i="11"/>
  <c r="P218" i="11"/>
  <c r="P220" i="11"/>
  <c r="P91" i="11"/>
  <c r="P93" i="11"/>
  <c r="P95" i="11"/>
  <c r="P97" i="11"/>
  <c r="P99" i="11"/>
  <c r="P101" i="11"/>
  <c r="P103" i="11"/>
  <c r="P105" i="11"/>
  <c r="P107" i="11"/>
  <c r="P109" i="11"/>
  <c r="P111" i="11"/>
  <c r="P113" i="11"/>
  <c r="P115" i="11"/>
  <c r="P117" i="11"/>
  <c r="P119" i="11"/>
  <c r="P121" i="11"/>
  <c r="P123" i="11"/>
  <c r="P125" i="11"/>
  <c r="P127" i="11"/>
  <c r="P129" i="11"/>
  <c r="P131" i="11"/>
  <c r="P135" i="11"/>
  <c r="P137" i="11"/>
  <c r="P139" i="11"/>
  <c r="P141" i="11"/>
  <c r="P143" i="11"/>
  <c r="P145" i="11"/>
  <c r="P147" i="11"/>
  <c r="P149" i="11"/>
  <c r="V222" i="10"/>
  <c r="V215" i="10"/>
  <c r="V210" i="10"/>
  <c r="V206" i="10"/>
  <c r="V203" i="10"/>
  <c r="V189" i="10"/>
  <c r="V185" i="10"/>
  <c r="V169" i="10"/>
  <c r="V165" i="10"/>
  <c r="V161" i="10"/>
  <c r="V159" i="10"/>
  <c r="V144" i="10"/>
  <c r="V140" i="10"/>
  <c r="V137" i="10"/>
  <c r="V127" i="10"/>
  <c r="V125" i="10"/>
  <c r="V121" i="10"/>
  <c r="V117" i="10"/>
  <c r="V113" i="10"/>
  <c r="V109" i="10"/>
  <c r="V105" i="10"/>
  <c r="V102" i="10"/>
  <c r="V98" i="10"/>
  <c r="V94" i="10"/>
  <c r="V92" i="10"/>
  <c r="V88" i="10"/>
  <c r="V84" i="10"/>
  <c r="V227" i="10"/>
  <c r="V41" i="23"/>
  <c r="P226" i="11"/>
  <c r="V17" i="23"/>
  <c r="V26" i="23"/>
  <c r="V52" i="23"/>
  <c r="D19" i="11"/>
  <c r="D223" i="11"/>
  <c r="L99" i="10"/>
  <c r="L215" i="10"/>
  <c r="L200" i="10"/>
  <c r="H76" i="10"/>
  <c r="H131" i="10"/>
  <c r="H197" i="10"/>
  <c r="L197" i="10" s="1"/>
  <c r="H16" i="10"/>
  <c r="H33" i="22"/>
  <c r="L33" i="22" s="1"/>
  <c r="H40" i="22"/>
  <c r="L40" i="22" s="1"/>
  <c r="H15" i="10"/>
  <c r="H219" i="10"/>
  <c r="H209" i="10"/>
  <c r="H187" i="10"/>
  <c r="H147" i="10"/>
  <c r="L147" i="10" s="1"/>
  <c r="BE21" i="8"/>
  <c r="BD21" i="8"/>
  <c r="BF21" i="8"/>
  <c r="H67" i="10"/>
  <c r="H81" i="10"/>
  <c r="H128" i="10"/>
  <c r="H27" i="10"/>
  <c r="L27" i="10" s="1"/>
  <c r="H26" i="10"/>
  <c r="L26" i="10" s="1"/>
  <c r="H14" i="10"/>
  <c r="L14" i="10" s="1"/>
  <c r="H194" i="10"/>
  <c r="L194" i="10" s="1"/>
  <c r="H122" i="10"/>
  <c r="L122" i="10" s="1"/>
  <c r="H107" i="10"/>
  <c r="L107" i="10" s="1"/>
  <c r="BC21" i="8"/>
  <c r="H184" i="10"/>
  <c r="H13" i="22"/>
  <c r="L13" i="22" s="1"/>
  <c r="H232" i="10"/>
  <c r="C54" i="11"/>
  <c r="G58" i="10"/>
  <c r="D54" i="11" s="1"/>
  <c r="C142" i="11"/>
  <c r="G146" i="10"/>
  <c r="D142" i="11" s="1"/>
  <c r="H20" i="23"/>
  <c r="L20" i="23" s="1"/>
  <c r="H35" i="23"/>
  <c r="L35" i="23" s="1"/>
  <c r="H31" i="23"/>
  <c r="L31" i="23" s="1"/>
  <c r="G36" i="8"/>
  <c r="H63" i="10"/>
  <c r="H77" i="10"/>
  <c r="H97" i="10"/>
  <c r="H155" i="10"/>
  <c r="L155" i="10" s="1"/>
  <c r="H25" i="10"/>
  <c r="L25" i="10" s="1"/>
  <c r="H51" i="10"/>
  <c r="H180" i="10"/>
  <c r="H154" i="10"/>
  <c r="H121" i="10"/>
  <c r="H113" i="10"/>
  <c r="H106" i="10"/>
  <c r="L106" i="10" s="1"/>
  <c r="H85" i="10"/>
  <c r="H138" i="10"/>
  <c r="L138" i="10" s="1"/>
  <c r="H150" i="10"/>
  <c r="H168" i="10"/>
  <c r="L168" i="10" s="1"/>
  <c r="H189" i="10"/>
  <c r="H217" i="10"/>
  <c r="H56" i="10"/>
  <c r="H17" i="22"/>
  <c r="L17" i="22" s="1"/>
  <c r="H24" i="22"/>
  <c r="L24" i="22" s="1"/>
  <c r="H37" i="22"/>
  <c r="L37" i="22" s="1"/>
  <c r="H24" i="10"/>
  <c r="H220" i="10"/>
  <c r="H177" i="10"/>
  <c r="L177" i="10" s="1"/>
  <c r="H100" i="10"/>
  <c r="H65" i="10"/>
  <c r="L65" i="10" s="1"/>
  <c r="C35" i="8"/>
  <c r="BF22" i="8"/>
  <c r="BE22" i="8"/>
  <c r="P36" i="8" s="1"/>
  <c r="BD22" i="8"/>
  <c r="BC17" i="8" s="1"/>
  <c r="H16" i="22"/>
  <c r="L16" i="22" s="1"/>
  <c r="H52" i="23"/>
  <c r="L52" i="23" s="1"/>
  <c r="H51" i="23"/>
  <c r="L51" i="23" s="1"/>
  <c r="H50" i="23"/>
  <c r="L50" i="23" s="1"/>
  <c r="H43" i="23"/>
  <c r="L43" i="23" s="1"/>
  <c r="H42" i="23"/>
  <c r="L42" i="23" s="1"/>
  <c r="H41" i="23"/>
  <c r="L41" i="23" s="1"/>
  <c r="H40" i="23"/>
  <c r="L40" i="23" s="1"/>
  <c r="H30" i="23"/>
  <c r="L30" i="23" s="1"/>
  <c r="H29" i="23"/>
  <c r="L29" i="23" s="1"/>
  <c r="H28" i="23"/>
  <c r="L28" i="23" s="1"/>
  <c r="H27" i="23"/>
  <c r="L27" i="23" s="1"/>
  <c r="H26" i="23"/>
  <c r="L26" i="23" s="1"/>
  <c r="H25" i="23"/>
  <c r="L25" i="23" s="1"/>
  <c r="H24" i="23"/>
  <c r="L24" i="23" s="1"/>
  <c r="H18" i="23"/>
  <c r="L18" i="23" s="1"/>
  <c r="H17" i="23"/>
  <c r="L17" i="23" s="1"/>
  <c r="H16" i="23"/>
  <c r="L16" i="23" s="1"/>
  <c r="H231" i="10"/>
  <c r="H228" i="10"/>
  <c r="H49" i="23"/>
  <c r="L49" i="23" s="1"/>
  <c r="H48" i="23"/>
  <c r="L48" i="23" s="1"/>
  <c r="H39" i="23"/>
  <c r="L39" i="23" s="1"/>
  <c r="H23" i="23"/>
  <c r="L23" i="23" s="1"/>
  <c r="H15" i="23"/>
  <c r="L15" i="23" s="1"/>
  <c r="H69" i="10"/>
  <c r="H74" i="10"/>
  <c r="H94" i="10"/>
  <c r="H102" i="10"/>
  <c r="L102" i="10" s="1"/>
  <c r="H135" i="10"/>
  <c r="L135" i="10" s="1"/>
  <c r="H173" i="10"/>
  <c r="L173" i="10" s="1"/>
  <c r="H193" i="10"/>
  <c r="H201" i="10"/>
  <c r="L201" i="10" s="1"/>
  <c r="H20" i="10"/>
  <c r="L20" i="10" s="1"/>
  <c r="H41" i="22"/>
  <c r="L41" i="22" s="1"/>
  <c r="H25" i="22"/>
  <c r="L25" i="22" s="1"/>
  <c r="H20" i="22"/>
  <c r="L20" i="22" s="1"/>
  <c r="H26" i="22"/>
  <c r="L26" i="22" s="1"/>
  <c r="H36" i="22"/>
  <c r="L36" i="22" s="1"/>
  <c r="H42" i="22"/>
  <c r="L42" i="22" s="1"/>
  <c r="H15" i="22"/>
  <c r="L15" i="22" s="1"/>
  <c r="H51" i="22"/>
  <c r="L51" i="22" s="1"/>
  <c r="H52" i="10"/>
  <c r="H58" i="10"/>
  <c r="L58" i="10" s="1"/>
  <c r="H23" i="10"/>
  <c r="L23" i="10" s="1"/>
  <c r="H221" i="10"/>
  <c r="L221" i="10" s="1"/>
  <c r="H210" i="10"/>
  <c r="L210" i="10" s="1"/>
  <c r="H207" i="10"/>
  <c r="L207" i="10" s="1"/>
  <c r="H204" i="10"/>
  <c r="H188" i="10"/>
  <c r="L188" i="10" s="1"/>
  <c r="H185" i="10"/>
  <c r="L185" i="10" s="1"/>
  <c r="H166" i="10"/>
  <c r="H162" i="10"/>
  <c r="H151" i="10"/>
  <c r="L151" i="10" s="1"/>
  <c r="H145" i="10"/>
  <c r="L145" i="10" s="1"/>
  <c r="H141" i="10"/>
  <c r="L141" i="10" s="1"/>
  <c r="H68" i="10"/>
  <c r="L68" i="10" s="1"/>
  <c r="H83" i="10"/>
  <c r="H87" i="10"/>
  <c r="H45" i="23"/>
  <c r="L45" i="23" s="1"/>
  <c r="H37" i="23"/>
  <c r="L37" i="23" s="1"/>
  <c r="H33" i="23"/>
  <c r="L33" i="23" s="1"/>
  <c r="H21" i="23"/>
  <c r="L21" i="23" s="1"/>
  <c r="H14" i="23"/>
  <c r="L14" i="23" s="1"/>
  <c r="H227" i="10"/>
  <c r="H80" i="10"/>
  <c r="H127" i="10"/>
  <c r="H157" i="10"/>
  <c r="H179" i="10"/>
  <c r="L179" i="10" s="1"/>
  <c r="H57" i="10"/>
  <c r="H49" i="22"/>
  <c r="L49" i="22" s="1"/>
  <c r="H29" i="22"/>
  <c r="L29" i="22" s="1"/>
  <c r="H22" i="22"/>
  <c r="L22" i="22" s="1"/>
  <c r="H28" i="22"/>
  <c r="L28" i="22" s="1"/>
  <c r="H50" i="22"/>
  <c r="L50" i="22" s="1"/>
  <c r="H19" i="22"/>
  <c r="L19" i="22" s="1"/>
  <c r="H17" i="10"/>
  <c r="H223" i="10"/>
  <c r="H212" i="10"/>
  <c r="H208" i="10"/>
  <c r="L208" i="10" s="1"/>
  <c r="H191" i="10"/>
  <c r="H186" i="10"/>
  <c r="L186" i="10" s="1"/>
  <c r="H182" i="10"/>
  <c r="H165" i="10"/>
  <c r="L165" i="10" s="1"/>
  <c r="H160" i="10"/>
  <c r="H146" i="10"/>
  <c r="L146" i="10" s="1"/>
  <c r="H140" i="10"/>
  <c r="H62" i="10"/>
  <c r="L62" i="10" s="1"/>
  <c r="H88" i="10"/>
  <c r="H92" i="10"/>
  <c r="H108" i="10"/>
  <c r="L108" i="10" s="1"/>
  <c r="H111" i="10"/>
  <c r="L111" i="10" s="1"/>
  <c r="H116" i="10"/>
  <c r="L116" i="10" s="1"/>
  <c r="H119" i="10"/>
  <c r="H123" i="10"/>
  <c r="L123" i="10" s="1"/>
  <c r="H134" i="10"/>
  <c r="L134" i="10" s="1"/>
  <c r="H158" i="10"/>
  <c r="L158" i="10" s="1"/>
  <c r="H176" i="10"/>
  <c r="H196" i="10"/>
  <c r="H222" i="10"/>
  <c r="L222" i="10" s="1"/>
  <c r="H22" i="10"/>
  <c r="H59" i="10"/>
  <c r="L59" i="10" s="1"/>
  <c r="H39" i="22"/>
  <c r="L39" i="22" s="1"/>
  <c r="H27" i="22"/>
  <c r="L27" i="22" s="1"/>
  <c r="H47" i="23"/>
  <c r="L47" i="23" s="1"/>
  <c r="H46" i="23"/>
  <c r="L46" i="23" s="1"/>
  <c r="H38" i="23"/>
  <c r="L38" i="23" s="1"/>
  <c r="H34" i="23"/>
  <c r="L34" i="23" s="1"/>
  <c r="H19" i="23"/>
  <c r="L19" i="23" s="1"/>
  <c r="H72" i="10"/>
  <c r="H96" i="10"/>
  <c r="H129" i="10"/>
  <c r="H195" i="10"/>
  <c r="H224" i="10"/>
  <c r="L224" i="10" s="1"/>
  <c r="H53" i="10"/>
  <c r="H45" i="22"/>
  <c r="L45" i="22" s="1"/>
  <c r="H14" i="22"/>
  <c r="L14" i="22" s="1"/>
  <c r="H30" i="22"/>
  <c r="L30" i="22" s="1"/>
  <c r="H38" i="22"/>
  <c r="L38" i="22" s="1"/>
  <c r="H44" i="22"/>
  <c r="L44" i="22" s="1"/>
  <c r="H54" i="10"/>
  <c r="L54" i="10" s="1"/>
  <c r="H19" i="10"/>
  <c r="H216" i="10"/>
  <c r="L216" i="10" s="1"/>
  <c r="H211" i="10"/>
  <c r="L211" i="10" s="1"/>
  <c r="H206" i="10"/>
  <c r="L206" i="10" s="1"/>
  <c r="H190" i="10"/>
  <c r="L190" i="10" s="1"/>
  <c r="H169" i="10"/>
  <c r="H164" i="10"/>
  <c r="H153" i="10"/>
  <c r="H144" i="10"/>
  <c r="H139" i="10"/>
  <c r="L139" i="10" s="1"/>
  <c r="H70" i="10"/>
  <c r="H84" i="10"/>
  <c r="H89" i="10"/>
  <c r="H105" i="10"/>
  <c r="L105" i="10" s="1"/>
  <c r="H109" i="10"/>
  <c r="L109" i="10" s="1"/>
  <c r="H112" i="10"/>
  <c r="L112" i="10" s="1"/>
  <c r="H120" i="10"/>
  <c r="L120" i="10" s="1"/>
  <c r="H124" i="10"/>
  <c r="H136" i="10"/>
  <c r="H172" i="10"/>
  <c r="H178" i="10"/>
  <c r="H198" i="10"/>
  <c r="L198" i="10" s="1"/>
  <c r="H218" i="10"/>
  <c r="L218" i="10" s="1"/>
  <c r="H18" i="10"/>
  <c r="L18" i="10" s="1"/>
  <c r="H55" i="10"/>
  <c r="L55" i="10" s="1"/>
  <c r="H47" i="22"/>
  <c r="L47" i="22" s="1"/>
  <c r="H35" i="22"/>
  <c r="L35" i="22" s="1"/>
  <c r="H32" i="23"/>
  <c r="L32" i="23" s="1"/>
  <c r="H30" i="10"/>
  <c r="H61" i="10"/>
  <c r="H73" i="10"/>
  <c r="H79" i="10"/>
  <c r="H103" i="10"/>
  <c r="L103" i="10" s="1"/>
  <c r="H133" i="10"/>
  <c r="L133" i="10" s="1"/>
  <c r="H171" i="10"/>
  <c r="H29" i="10"/>
  <c r="L29" i="10" s="1"/>
  <c r="H28" i="10"/>
  <c r="L28" i="10" s="1"/>
  <c r="S234" i="10"/>
  <c r="H23" i="22"/>
  <c r="L23" i="22" s="1"/>
  <c r="H43" i="22"/>
  <c r="L43" i="22" s="1"/>
  <c r="H202" i="10"/>
  <c r="H174" i="10"/>
  <c r="L174" i="10" s="1"/>
  <c r="H132" i="10"/>
  <c r="H118" i="10"/>
  <c r="H110" i="10"/>
  <c r="L110" i="10" s="1"/>
  <c r="H91" i="10"/>
  <c r="L91" i="10" s="1"/>
  <c r="H64" i="10"/>
  <c r="H142" i="10"/>
  <c r="L142" i="10" s="1"/>
  <c r="H161" i="10"/>
  <c r="L161" i="10" s="1"/>
  <c r="H183" i="10"/>
  <c r="H205" i="10"/>
  <c r="H213" i="10"/>
  <c r="L213" i="10" s="1"/>
  <c r="H50" i="10"/>
  <c r="L50" i="10" s="1"/>
  <c r="H48" i="22"/>
  <c r="L48" i="22" s="1"/>
  <c r="H34" i="22"/>
  <c r="L34" i="22" s="1"/>
  <c r="H52" i="22"/>
  <c r="L52" i="22" s="1"/>
  <c r="H175" i="10"/>
  <c r="H98" i="10"/>
  <c r="BG19" i="8"/>
  <c r="C226" i="11"/>
  <c r="G230" i="10"/>
  <c r="H13" i="23"/>
  <c r="L13" i="23" s="1"/>
  <c r="H22" i="23"/>
  <c r="L22" i="23" s="1"/>
  <c r="H36" i="23"/>
  <c r="L36" i="23" s="1"/>
  <c r="G35" i="8"/>
  <c r="G37" i="8" s="1"/>
  <c r="C228" i="11"/>
  <c r="G232" i="10"/>
  <c r="V230" i="10"/>
  <c r="V232" i="10"/>
  <c r="V12" i="23"/>
  <c r="V13" i="23"/>
  <c r="V14" i="23"/>
  <c r="V20" i="23"/>
  <c r="V21" i="23"/>
  <c r="V22" i="23"/>
  <c r="V32" i="23"/>
  <c r="V33" i="23"/>
  <c r="V34" i="23"/>
  <c r="V35" i="23"/>
  <c r="V36" i="23"/>
  <c r="V37" i="23"/>
  <c r="V38" i="23"/>
  <c r="V47" i="23"/>
  <c r="V228" i="10"/>
  <c r="V15" i="23"/>
  <c r="V23" i="23"/>
  <c r="V39" i="23"/>
  <c r="V48" i="23"/>
  <c r="V49" i="23"/>
  <c r="P227" i="11"/>
  <c r="P225" i="11"/>
  <c r="I233" i="10" l="1"/>
  <c r="L205" i="10"/>
  <c r="L128" i="10"/>
  <c r="L78" i="10"/>
  <c r="L149" i="10"/>
  <c r="L51" i="10"/>
  <c r="L100" i="10"/>
  <c r="L157" i="10"/>
  <c r="L193" i="10"/>
  <c r="L89" i="10"/>
  <c r="L176" i="10"/>
  <c r="L80" i="10"/>
  <c r="L144" i="10"/>
  <c r="L72" i="10"/>
  <c r="L92" i="10"/>
  <c r="L57" i="10"/>
  <c r="L69" i="10"/>
  <c r="L189" i="10"/>
  <c r="L67" i="10"/>
  <c r="L152" i="10"/>
  <c r="L79" i="10"/>
  <c r="L195" i="10"/>
  <c r="L204" i="10"/>
  <c r="L187" i="10"/>
  <c r="N233" i="10"/>
  <c r="L97" i="10"/>
  <c r="L132" i="10"/>
  <c r="L228" i="10"/>
  <c r="L56" i="10"/>
  <c r="L113" i="10"/>
  <c r="L77" i="10"/>
  <c r="L209" i="10"/>
  <c r="L163" i="10"/>
  <c r="F82" i="10"/>
  <c r="C78" i="11" s="1"/>
  <c r="L98" i="10"/>
  <c r="L183" i="10"/>
  <c r="L61" i="10"/>
  <c r="L53" i="10"/>
  <c r="L182" i="10"/>
  <c r="L87" i="10"/>
  <c r="L217" i="10"/>
  <c r="L219" i="10"/>
  <c r="G226" i="10"/>
  <c r="D222" i="11" s="1"/>
  <c r="L212" i="10"/>
  <c r="L203" i="10" s="1"/>
  <c r="L202" i="10"/>
  <c r="L191" i="10"/>
  <c r="L172" i="10"/>
  <c r="L164" i="10"/>
  <c r="L166" i="10"/>
  <c r="L160" i="10"/>
  <c r="L162" i="10"/>
  <c r="L153" i="10"/>
  <c r="L131" i="10"/>
  <c r="L129" i="10"/>
  <c r="L125" i="10"/>
  <c r="L121" i="10"/>
  <c r="L119" i="10"/>
  <c r="L88" i="10"/>
  <c r="L86" i="10"/>
  <c r="L83" i="10"/>
  <c r="L76" i="10"/>
  <c r="L81" i="10"/>
  <c r="L74" i="10"/>
  <c r="L73" i="10"/>
  <c r="L66" i="10"/>
  <c r="L63" i="10"/>
  <c r="L64" i="10"/>
  <c r="F203" i="10"/>
  <c r="C199" i="11" s="1"/>
  <c r="F137" i="10"/>
  <c r="C133" i="11" s="1"/>
  <c r="F192" i="10"/>
  <c r="C188" i="11" s="1"/>
  <c r="F115" i="10"/>
  <c r="C111" i="11" s="1"/>
  <c r="C45" i="11"/>
  <c r="F214" i="10"/>
  <c r="C210" i="11" s="1"/>
  <c r="F104" i="10"/>
  <c r="C100" i="11" s="1"/>
  <c r="F126" i="10"/>
  <c r="C122" i="11" s="1"/>
  <c r="F148" i="10"/>
  <c r="C144" i="11" s="1"/>
  <c r="F181" i="10"/>
  <c r="C177" i="11" s="1"/>
  <c r="F93" i="10"/>
  <c r="C89" i="11" s="1"/>
  <c r="T233" i="10"/>
  <c r="P233" i="10"/>
  <c r="L24" i="10"/>
  <c r="J36" i="8"/>
  <c r="K233" i="10"/>
  <c r="M233" i="10"/>
  <c r="M234" i="10" s="1"/>
  <c r="Q233" i="10"/>
  <c r="Q234" i="10" s="1"/>
  <c r="L33" i="10"/>
  <c r="H32" i="10"/>
  <c r="L40" i="10"/>
  <c r="L39" i="10" s="1"/>
  <c r="H39" i="10"/>
  <c r="L175" i="10"/>
  <c r="L136" i="10"/>
  <c r="L70" i="10"/>
  <c r="L154" i="10"/>
  <c r="L114" i="10"/>
  <c r="L96" i="10"/>
  <c r="L94" i="10"/>
  <c r="L180" i="10"/>
  <c r="L143" i="10"/>
  <c r="L118" i="10"/>
  <c r="L178" i="10"/>
  <c r="L19" i="10"/>
  <c r="L150" i="10"/>
  <c r="F71" i="10"/>
  <c r="C67" i="11" s="1"/>
  <c r="L84" i="10"/>
  <c r="L231" i="10"/>
  <c r="L171" i="10"/>
  <c r="L184" i="10"/>
  <c r="L15" i="10"/>
  <c r="D30" i="11"/>
  <c r="D29" i="11"/>
  <c r="L124" i="10"/>
  <c r="L169" i="10"/>
  <c r="L140" i="10"/>
  <c r="L127" i="10"/>
  <c r="L196" i="10"/>
  <c r="L85" i="10"/>
  <c r="L199" i="10"/>
  <c r="L223" i="10"/>
  <c r="L220" i="10"/>
  <c r="F60" i="10"/>
  <c r="C56" i="11" s="1"/>
  <c r="F48" i="10"/>
  <c r="F159" i="10"/>
  <c r="C155" i="11" s="1"/>
  <c r="L156" i="10"/>
  <c r="H226" i="10"/>
  <c r="L30" i="10"/>
  <c r="G21" i="10"/>
  <c r="D18" i="11" s="1"/>
  <c r="L17" i="10"/>
  <c r="C11" i="11"/>
  <c r="O11" i="11" s="1"/>
  <c r="G13" i="10"/>
  <c r="D11" i="11" s="1"/>
  <c r="D15" i="11"/>
  <c r="L104" i="10"/>
  <c r="H49" i="10"/>
  <c r="L52" i="10"/>
  <c r="AX34" i="8"/>
  <c r="C37" i="8"/>
  <c r="P35" i="8"/>
  <c r="P37" i="8" s="1"/>
  <c r="G49" i="10"/>
  <c r="H21" i="10"/>
  <c r="L22" i="10"/>
  <c r="W36" i="8"/>
  <c r="AI35" i="8"/>
  <c r="J35" i="8"/>
  <c r="J37" i="8" s="1"/>
  <c r="AF35" i="8"/>
  <c r="BG21" i="8"/>
  <c r="BG22" i="8"/>
  <c r="H13" i="10"/>
  <c r="L16" i="10"/>
  <c r="L32" i="10"/>
  <c r="D225" i="11"/>
  <c r="L230" i="10"/>
  <c r="D226" i="11"/>
  <c r="D228" i="11"/>
  <c r="L232" i="10"/>
  <c r="BE17" i="8"/>
  <c r="BC16" i="8" s="1"/>
  <c r="L227" i="10"/>
  <c r="L226" i="10" s="1"/>
  <c r="L21" i="10" l="1"/>
  <c r="L49" i="10"/>
  <c r="L48" i="10" s="1"/>
  <c r="L181" i="10"/>
  <c r="L60" i="10"/>
  <c r="L82" i="10"/>
  <c r="L93" i="10"/>
  <c r="L71" i="10"/>
  <c r="L159" i="10"/>
  <c r="L137" i="10"/>
  <c r="L126" i="10"/>
  <c r="L170" i="10"/>
  <c r="L148" i="10"/>
  <c r="L192" i="10"/>
  <c r="L115" i="10"/>
  <c r="L214" i="10"/>
  <c r="H12" i="10"/>
  <c r="C44" i="11"/>
  <c r="O44" i="11" s="1"/>
  <c r="F47" i="10"/>
  <c r="L13" i="10"/>
  <c r="L12" i="10" s="1"/>
  <c r="C10" i="11"/>
  <c r="O10" i="11" s="1"/>
  <c r="G12" i="10"/>
  <c r="W35" i="8"/>
  <c r="W37" i="8" s="1"/>
  <c r="L47" i="10"/>
  <c r="G159" i="10"/>
  <c r="D155" i="11" s="1"/>
  <c r="G214" i="10"/>
  <c r="D210" i="11" s="1"/>
  <c r="G93" i="10"/>
  <c r="D89" i="11" s="1"/>
  <c r="G148" i="10"/>
  <c r="D144" i="11" s="1"/>
  <c r="G48" i="10"/>
  <c r="G82" i="10"/>
  <c r="D78" i="11" s="1"/>
  <c r="G181" i="10"/>
  <c r="D177" i="11" s="1"/>
  <c r="G115" i="10"/>
  <c r="D111" i="11" s="1"/>
  <c r="G203" i="10"/>
  <c r="D199" i="11" s="1"/>
  <c r="G137" i="10"/>
  <c r="D133" i="11" s="1"/>
  <c r="G192" i="10"/>
  <c r="D188" i="11" s="1"/>
  <c r="G60" i="10"/>
  <c r="D56" i="11" s="1"/>
  <c r="G71" i="10"/>
  <c r="D67" i="11" s="1"/>
  <c r="G170" i="10"/>
  <c r="D166" i="11" s="1"/>
  <c r="G104" i="10"/>
  <c r="D100" i="11" s="1"/>
  <c r="D45" i="11"/>
  <c r="G126" i="10"/>
  <c r="D122" i="11" s="1"/>
  <c r="H82" i="10"/>
  <c r="H159" i="10"/>
  <c r="H71" i="10"/>
  <c r="H170" i="10"/>
  <c r="H148" i="10"/>
  <c r="H203" i="10"/>
  <c r="H48" i="10"/>
  <c r="H47" i="10" s="1"/>
  <c r="H104" i="10"/>
  <c r="H93" i="10"/>
  <c r="H60" i="10"/>
  <c r="H181" i="10"/>
  <c r="H115" i="10"/>
  <c r="H126" i="10"/>
  <c r="H214" i="10"/>
  <c r="H137" i="10"/>
  <c r="H192" i="10"/>
  <c r="L233" i="10" l="1"/>
  <c r="C43" i="11"/>
  <c r="O43" i="11" s="1"/>
  <c r="F233" i="10"/>
  <c r="C229" i="11" s="1"/>
  <c r="H233" i="10"/>
  <c r="D10" i="11"/>
  <c r="G47" i="10"/>
  <c r="G233" i="10" s="1"/>
  <c r="D44" i="11"/>
  <c r="D43" i="11" l="1"/>
  <c r="D22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2" authorId="0" shapeId="0" xr:uid="{00000000-0006-0000-0200-000001000000}">
      <text>
        <r>
          <rPr>
            <b/>
            <sz val="16"/>
            <color indexed="81"/>
            <rFont val="Tahoma"/>
            <family val="2"/>
            <charset val="204"/>
          </rPr>
          <t>форма навчання</t>
        </r>
        <r>
          <rPr>
            <sz val="16"/>
            <color indexed="81"/>
            <rFont val="Tahoma"/>
            <family val="2"/>
            <charset val="204"/>
          </rPr>
          <t>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      </r>
      </text>
    </comment>
  </commentList>
</comments>
</file>

<file path=xl/sharedStrings.xml><?xml version="1.0" encoding="utf-8"?>
<sst xmlns="http://schemas.openxmlformats.org/spreadsheetml/2006/main" count="1469" uniqueCount="1017">
  <si>
    <t>Підрозділ</t>
  </si>
  <si>
    <t>№ підрозділу</t>
  </si>
  <si>
    <t>Кафедра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</si>
  <si>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</si>
  <si>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</si>
  <si>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</si>
  <si>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</si>
  <si>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</si>
  <si>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</si>
  <si>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</si>
  <si>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</si>
  <si>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</si>
  <si>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</si>
  <si>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</si>
  <si>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Електричні станції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</si>
  <si>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</si>
  <si>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</si>
  <si>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</si>
  <si>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</si>
  <si>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</si>
  <si>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</si>
  <si>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</si>
  <si>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</si>
  <si>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</si>
  <si>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</si>
  <si>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</si>
  <si>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Безпека праці і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</si>
  <si>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</si>
  <si>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</si>
  <si>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</si>
  <si>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</si>
  <si>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</si>
  <si>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</si>
  <si>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</si>
  <si>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</si>
  <si>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</si>
  <si>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</si>
  <si>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</si>
  <si>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</si>
  <si>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</si>
  <si>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</si>
  <si>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</si>
  <si>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</si>
  <si>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</si>
  <si>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</si>
  <si>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</si>
  <si>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</si>
  <si>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</si>
  <si>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</si>
  <si>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</si>
  <si>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</si>
  <si>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</si>
  <si>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</si>
  <si>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</si>
  <si>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</si>
  <si>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</si>
  <si>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</si>
  <si>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</si>
  <si>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</si>
  <si>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</si>
  <si>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, лакофарбових матеріалів та покрить</t>
  </si>
  <si>
    <t>Фізична хімія</t>
  </si>
  <si>
    <t>БЕМ</t>
  </si>
  <si>
    <t>Економіка та маркетинг</t>
  </si>
  <si>
    <t>Менеджменту іноваційного підриємства та міжнародних економічних відносин</t>
  </si>
  <si>
    <t>Економічний аналіз і облік</t>
  </si>
  <si>
    <t>Менеджмент та оподаткування</t>
  </si>
  <si>
    <t>Міжнародного бізнесу та фінансів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</si>
  <si>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</si>
  <si>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</si>
  <si>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</si>
  <si>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</si>
  <si>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</si>
  <si>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</si>
  <si>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</si>
  <si>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</si>
  <si>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</si>
  <si>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</si>
  <si>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</si>
  <si>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</si>
  <si>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</si>
  <si>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</si>
  <si>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</si>
  <si>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</si>
  <si>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</si>
  <si>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</si>
  <si>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Українознавство, культурологія та історія науки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</si>
  <si>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</si>
  <si>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</si>
  <si>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</si>
  <si>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</si>
  <si>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</si>
  <si>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</si>
  <si>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</si>
  <si>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</si>
  <si>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</si>
  <si>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</si>
  <si>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</si>
  <si>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</si>
  <si>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</si>
  <si>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</si>
  <si>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</si>
  <si>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Вища математика</t>
  </si>
  <si>
    <t>Додаток 2</t>
  </si>
  <si>
    <t>до наказу № 330 ОД від 12.08.2019 р.</t>
  </si>
  <si>
    <t>Освітні програми</t>
  </si>
  <si>
    <t>Факультет комп'ютерних наук і програмної інженерії</t>
  </si>
  <si>
    <t>Спеціальність</t>
  </si>
  <si>
    <t>Назва освітньої програми</t>
  </si>
  <si>
    <t>№ з/п</t>
  </si>
  <si>
    <t>Рівень освіти</t>
  </si>
  <si>
    <t>Бакалавр</t>
  </si>
  <si>
    <t>Магістр 1,4</t>
  </si>
  <si>
    <t>Магістр 1,9</t>
  </si>
  <si>
    <t>113 – Прикладна математика</t>
  </si>
  <si>
    <t>Інтелектуальний аналіз даних</t>
  </si>
  <si>
    <t>КН-118</t>
  </si>
  <si>
    <t>КН-Н118</t>
  </si>
  <si>
    <t>121 – Інженерія програмного забезпечення</t>
  </si>
  <si>
    <t>Інженерія програмного забезпечення</t>
  </si>
  <si>
    <t>КН-218</t>
  </si>
  <si>
    <t>КН-М218</t>
  </si>
  <si>
    <t>КН-Н218</t>
  </si>
  <si>
    <t>122 – Комп’ютерні науки</t>
  </si>
  <si>
    <t>Комп’ютерні науки</t>
  </si>
  <si>
    <t>КН-318</t>
  </si>
  <si>
    <t>КН-М318</t>
  </si>
  <si>
    <t>Комп’ютерні науки та інтелектуальні системи</t>
  </si>
  <si>
    <t>КН-418</t>
  </si>
  <si>
    <t>КН-М418</t>
  </si>
  <si>
    <t>Управління проектами у сфері інформаційних технологій</t>
  </si>
  <si>
    <t>КН-М519</t>
  </si>
  <si>
    <t>124 – Системний аналіз</t>
  </si>
  <si>
    <t>Системний аналіз і управління</t>
  </si>
  <si>
    <t>КН-618</t>
  </si>
  <si>
    <t>КН-М618</t>
  </si>
  <si>
    <t>126 – Інформаційні системи та технології</t>
  </si>
  <si>
    <t>Програне забезпечення інформаційних систем</t>
  </si>
  <si>
    <t>КН-718</t>
  </si>
  <si>
    <t>КН-М718</t>
  </si>
  <si>
    <t>КН-Н718</t>
  </si>
  <si>
    <t>186 – Видавництво та поліграфія</t>
  </si>
  <si>
    <t>Інформаційні технології в медіаіндустрії</t>
  </si>
  <si>
    <t>КН-818</t>
  </si>
  <si>
    <t>Факультет комп'ютерних та інформаційних технологій.</t>
  </si>
  <si>
    <t>123 – Комп'ютерна інженерія</t>
  </si>
  <si>
    <t>Сучасне програмування, мобільні пристрої та комп'ютерні ігри</t>
  </si>
  <si>
    <t>КІТ-118</t>
  </si>
  <si>
    <t>КІТ-М118</t>
  </si>
  <si>
    <t>КІТ-Н118</t>
  </si>
  <si>
    <t>Прикладна комп'ютерна інженерія</t>
  </si>
  <si>
    <t>КІТ-218</t>
  </si>
  <si>
    <t>КІТ-М218</t>
  </si>
  <si>
    <t>КІТ-Н218</t>
  </si>
  <si>
    <t>125 – Кібербезпека</t>
  </si>
  <si>
    <t>Кібербезпека</t>
  </si>
  <si>
    <t>КІТ-318</t>
  </si>
  <si>
    <t>151 – Автоматизація та комп'ютерно-інтегровані технології</t>
  </si>
  <si>
    <t>Автоматизація та комп'ютерно-інтегровані технології</t>
  </si>
  <si>
    <t>КІТ-418</t>
  </si>
  <si>
    <t>КІТ-М418</t>
  </si>
  <si>
    <t>152 – Метрологія та інформаційно-вимірювальна техніка</t>
  </si>
  <si>
    <t>Метрологія та інформаційно-вимірювальна техніка</t>
  </si>
  <si>
    <t>КІТ-518</t>
  </si>
  <si>
    <t>КІТ-М518</t>
  </si>
  <si>
    <t>КІТ-Н518</t>
  </si>
  <si>
    <t>172 – Телекомунікації та радіотехніка</t>
  </si>
  <si>
    <t>Телекомунікації та радіотехніка</t>
  </si>
  <si>
    <t>КІТ-618</t>
  </si>
  <si>
    <t>КІТ-М618</t>
  </si>
  <si>
    <t>122-Комп'ютерні науки</t>
  </si>
  <si>
    <t>Системи штучного інтелекту</t>
  </si>
  <si>
    <t>КІТ-М718</t>
  </si>
  <si>
    <t>Навчально-науковий інститут хімічних технологій та інженерії.</t>
  </si>
  <si>
    <t>161 – Хімічні технології та інженерія</t>
  </si>
  <si>
    <t>Хімічні технології та інженерія</t>
  </si>
  <si>
    <t>ХТ-118</t>
  </si>
  <si>
    <t>ХТ-М118</t>
  </si>
  <si>
    <t>ХТ-Н118</t>
  </si>
  <si>
    <t>Технології органічних речовин, харчових добавок та косметичних засобів</t>
  </si>
  <si>
    <t>ХТ-218</t>
  </si>
  <si>
    <t>ХТ-М218</t>
  </si>
  <si>
    <t>ХТ-Н218</t>
  </si>
  <si>
    <t>Технології переробки нафти, газу і твердого палива</t>
  </si>
  <si>
    <t>ХТ-318</t>
  </si>
  <si>
    <t>ХТ-М318</t>
  </si>
  <si>
    <t>ХТ-Н318</t>
  </si>
  <si>
    <t>162 – Біотехнології та біоінженерія</t>
  </si>
  <si>
    <t>Біотехнології та біоінженерія (промислова біотехнологія, фармацевтична біотехнологія)</t>
  </si>
  <si>
    <t>ХТ-418</t>
  </si>
  <si>
    <t>ХТ-М418</t>
  </si>
  <si>
    <t>181 – Харчові технології</t>
  </si>
  <si>
    <t>Технології жирів, продуктів бродіння і виноробства</t>
  </si>
  <si>
    <t>ХТ-518</t>
  </si>
  <si>
    <t>ХТ-М518</t>
  </si>
  <si>
    <t>185 – Нафтогазова інженерія та технології</t>
  </si>
  <si>
    <t>Видобування нафти і газу</t>
  </si>
  <si>
    <t>ХТ-618</t>
  </si>
  <si>
    <t>ХТ-М618</t>
  </si>
  <si>
    <t>226 – Фармація, промислова фармація</t>
  </si>
  <si>
    <t>Фармація, промислова фармація</t>
  </si>
  <si>
    <t>ХТ-718</t>
  </si>
  <si>
    <t>Навчально-науковий інженерно-фізичний інститут.</t>
  </si>
  <si>
    <t>Комп'ютерне та математичне моделювання</t>
  </si>
  <si>
    <t>І-118</t>
  </si>
  <si>
    <t>І-М118</t>
  </si>
  <si>
    <t>Комп'ютерні науки. Моделювання, проектування та комп'ютерна графіка</t>
  </si>
  <si>
    <t>І-218</t>
  </si>
  <si>
    <t>І-М218</t>
  </si>
  <si>
    <t>І-Н218</t>
  </si>
  <si>
    <t>105 – Прикладна фізика та наноматеріали</t>
  </si>
  <si>
    <t>Прикладна фізика та наноматеріали для електроніки, енергетики і медицини</t>
  </si>
  <si>
    <t>І-318</t>
  </si>
  <si>
    <t>І-М318</t>
  </si>
  <si>
    <t>153 – Мікро- та наносистемна техніка</t>
  </si>
  <si>
    <t>Мікро- та наносистемна техніка</t>
  </si>
  <si>
    <t>І-418</t>
  </si>
  <si>
    <t>І-М418</t>
  </si>
  <si>
    <t>Навчально-науковий інститут енергетики, електроніки та електромеханіки.</t>
  </si>
  <si>
    <t>141 – Електроенергетика, електротехніка та електромеханіка</t>
  </si>
  <si>
    <t>Електроенергетика</t>
  </si>
  <si>
    <t>Е-118</t>
  </si>
  <si>
    <t>Е-М118</t>
  </si>
  <si>
    <t>Е-Н118</t>
  </si>
  <si>
    <t>Електромеханіка</t>
  </si>
  <si>
    <t>Е-218</t>
  </si>
  <si>
    <t>Е-М218</t>
  </si>
  <si>
    <t>Е-Н218</t>
  </si>
  <si>
    <t>Електропривод, мехатроніка та робототехніка</t>
  </si>
  <si>
    <t>Е-318</t>
  </si>
  <si>
    <t>Е-М318</t>
  </si>
  <si>
    <t>Е-Н318</t>
  </si>
  <si>
    <t>142 – Енергетичне машинобудування</t>
  </si>
  <si>
    <t>Енергетика</t>
  </si>
  <si>
    <t>Е-418</t>
  </si>
  <si>
    <t>Е-М418</t>
  </si>
  <si>
    <t>Е-Н418</t>
  </si>
  <si>
    <t>144 – Теплоенергетика</t>
  </si>
  <si>
    <t>Промислова та комунальна теплоенергетика. Енергетичний менеджмент та енергоефективність</t>
  </si>
  <si>
    <t>Е-518</t>
  </si>
  <si>
    <t>Е-М518</t>
  </si>
  <si>
    <t>171 – Електроніка</t>
  </si>
  <si>
    <t>Електроніка</t>
  </si>
  <si>
    <t>Е-618</t>
  </si>
  <si>
    <t>Е-М618</t>
  </si>
  <si>
    <t>Е-Н618</t>
  </si>
  <si>
    <t>273 – Залізничний транспорт</t>
  </si>
  <si>
    <t>Локомотиви та локомотивне господарство</t>
  </si>
  <si>
    <t>Е-718</t>
  </si>
  <si>
    <t>Е-М718</t>
  </si>
  <si>
    <t>Е-Н718</t>
  </si>
  <si>
    <t>Навчально-науковий інститут механічної інженерії і транспорту.</t>
  </si>
  <si>
    <t>101 – Екологія</t>
  </si>
  <si>
    <t>Інженерна екологія</t>
  </si>
  <si>
    <t>МІТ-118</t>
  </si>
  <si>
    <t>МІТ-М118</t>
  </si>
  <si>
    <t>МІТ-Н118</t>
  </si>
  <si>
    <t>131 – Прикладна механіка</t>
  </si>
  <si>
    <t>Прикладна механіка</t>
  </si>
  <si>
    <t>МІТ-218</t>
  </si>
  <si>
    <t>МІТ-М218</t>
  </si>
  <si>
    <t>МІТ-Н218</t>
  </si>
  <si>
    <t>132 – Матеріалознавство</t>
  </si>
  <si>
    <t>Прикладне матеріалознавство, новітні технології та комп’ютерний дизайн матеріалів</t>
  </si>
  <si>
    <t>МІТ-318</t>
  </si>
  <si>
    <t>МІТ-М318</t>
  </si>
  <si>
    <t>МІТ-Н318</t>
  </si>
  <si>
    <t>133 – Галузеве машинобудування</t>
  </si>
  <si>
    <t>Галузеве машинобудування</t>
  </si>
  <si>
    <t>МІТ-418</t>
  </si>
  <si>
    <t>МІТ-М418</t>
  </si>
  <si>
    <t>МІТ-Н418</t>
  </si>
  <si>
    <t>145 – Гідроенергетика</t>
  </si>
  <si>
    <t>Гідроенергетика</t>
  </si>
  <si>
    <t>МІТ-518</t>
  </si>
  <si>
    <t>МІТ-М518</t>
  </si>
  <si>
    <t>МІТ-Н518</t>
  </si>
  <si>
    <t>263 – Цивільна безпека</t>
  </si>
  <si>
    <t>Охорона праці</t>
  </si>
  <si>
    <t>МІТ-618</t>
  </si>
  <si>
    <t>МІТ-М618</t>
  </si>
  <si>
    <t>МІТ-Н618</t>
  </si>
  <si>
    <t>274 – Автомобільний транспорт</t>
  </si>
  <si>
    <t>Автомобілі та автомобільне господарство</t>
  </si>
  <si>
    <t>МІТ-718</t>
  </si>
  <si>
    <t>МІТ-М718</t>
  </si>
  <si>
    <t>Факультет соціально-гуманітарних технологій.</t>
  </si>
  <si>
    <t>017 – Фізична культура і спорт</t>
  </si>
  <si>
    <t>Фізична культура і спорт</t>
  </si>
  <si>
    <t>СГТ-118</t>
  </si>
  <si>
    <t>СГТ-М118</t>
  </si>
  <si>
    <t>035 – Філологія</t>
  </si>
  <si>
    <t>Германські мови та літератури</t>
  </si>
  <si>
    <t>СГТ-218</t>
  </si>
  <si>
    <t>СГТ-М218</t>
  </si>
  <si>
    <t>Прикладна та комп'ютерна лінгвістика</t>
  </si>
  <si>
    <t>СГТ-318</t>
  </si>
  <si>
    <t>СГТ-М318</t>
  </si>
  <si>
    <t>053 – Психологія</t>
  </si>
  <si>
    <t>Психологія</t>
  </si>
  <si>
    <t>СГТ-418</t>
  </si>
  <si>
    <t>СГТ-М418</t>
  </si>
  <si>
    <t>054 – Соціологія</t>
  </si>
  <si>
    <t>Соціологія управління</t>
  </si>
  <si>
    <t>СГТ-518</t>
  </si>
  <si>
    <t>011 - Освітні, педагогічні науки</t>
  </si>
  <si>
    <t>Педагогіка вищої школи</t>
  </si>
  <si>
    <t>СГТ-М618</t>
  </si>
  <si>
    <t>281 - Публічне управління та адміністрування</t>
  </si>
  <si>
    <t>Адміністратівний менеджмент</t>
  </si>
  <si>
    <t>СГТ-М718</t>
  </si>
  <si>
    <t>Навчально-науковий інститут економіки, менеджменту і міжнародного бізнесу.</t>
  </si>
  <si>
    <t>051 – Економіка</t>
  </si>
  <si>
    <t>Економіка</t>
  </si>
  <si>
    <t>БЕМ-118</t>
  </si>
  <si>
    <t>БЕМ-М118</t>
  </si>
  <si>
    <t>061 – Журналістика</t>
  </si>
  <si>
    <t>Медіа-комунікації</t>
  </si>
  <si>
    <t>БЕМ-М218</t>
  </si>
  <si>
    <t>071 – Облік і оподаткування</t>
  </si>
  <si>
    <t>Облік і оподаткування</t>
  </si>
  <si>
    <t>БЕМ-318</t>
  </si>
  <si>
    <t>БЕМ-М318</t>
  </si>
  <si>
    <t>072 – Фінанси, банківська справа та страхування</t>
  </si>
  <si>
    <t>Фінанси і банківська справа</t>
  </si>
  <si>
    <t>БЕМ-418</t>
  </si>
  <si>
    <t>БЕМ-М418</t>
  </si>
  <si>
    <t>073 – Менеджмент</t>
  </si>
  <si>
    <t>Менеджмент організацій і адміністрування</t>
  </si>
  <si>
    <t>БЕМ-518</t>
  </si>
  <si>
    <t>БЕМ-М518</t>
  </si>
  <si>
    <t>Бізнес-адміністрування</t>
  </si>
  <si>
    <t>БЕМ-618</t>
  </si>
  <si>
    <t>БЕМ-М618</t>
  </si>
  <si>
    <t>Міжнародний бізнес</t>
  </si>
  <si>
    <t>БЕМ-718</t>
  </si>
  <si>
    <t>БЕМ-М718</t>
  </si>
  <si>
    <t>Менеджмент підприємств та організацій</t>
  </si>
  <si>
    <t>БЕМ-818</t>
  </si>
  <si>
    <t>БЕМ-М818</t>
  </si>
  <si>
    <t>075 – Маркетинг</t>
  </si>
  <si>
    <t>Маркетинг</t>
  </si>
  <si>
    <t>БЕМ-918</t>
  </si>
  <si>
    <t>БЕМ-М918</t>
  </si>
  <si>
    <t>076 – Підприємництво, торгівля та біржова діяльність</t>
  </si>
  <si>
    <t>Підприємництво, торгівля та біржова діяльність</t>
  </si>
  <si>
    <t>БЕМ-1018</t>
  </si>
  <si>
    <t>БЕМ-М1018</t>
  </si>
  <si>
    <t>292 – Міжнародні економічні відносини</t>
  </si>
  <si>
    <t>Міжнародні економічні відносини</t>
  </si>
  <si>
    <t>БЕМ-1118</t>
  </si>
  <si>
    <t>НАВЧАЛЬНИЙ ПЛАН №</t>
  </si>
  <si>
    <t>Форма навчання</t>
  </si>
  <si>
    <t>Шифр інституту (факультету)</t>
  </si>
  <si>
    <t>Скорочена назва інституту (факультету)</t>
  </si>
  <si>
    <t>Номер освітньої програми</t>
  </si>
  <si>
    <t>1</t>
  </si>
  <si>
    <t>Шифр галузі знань</t>
  </si>
  <si>
    <t>Назва галузі</t>
  </si>
  <si>
    <t>Шифр спеціальності</t>
  </si>
  <si>
    <t>Назва спеціальності</t>
  </si>
  <si>
    <t>Рівень вищої освіти: </t>
  </si>
  <si>
    <t>другого (магістерського) рівня</t>
  </si>
  <si>
    <t>Кваліфікація:</t>
  </si>
  <si>
    <t>Рік (останні 2 цифри)</t>
  </si>
  <si>
    <t>23</t>
  </si>
  <si>
    <t>Відповідальний за інформацію, телефон</t>
  </si>
  <si>
    <t>Форма : плани МАГІСТР</t>
  </si>
  <si>
    <t>освітньо-професійний</t>
  </si>
  <si>
    <t>МІНІСТЕРСТВО ОСВІТИ І НАУКИ УКРАЇНИ</t>
  </si>
  <si>
    <t>НАЦІОНАЛЬНИЙ ТЕХНІЧНИЙ УНІВЕРСИТЕТ "ХАРКІВСЬКИЙ ПОЛІТЕХНІЧНИЙ ІНСТИТУТ"</t>
  </si>
  <si>
    <t>НАВЧАЛЬНИЙ   ПЛАН</t>
  </si>
  <si>
    <t>ЗАТВЕРДЖУЮ</t>
  </si>
  <si>
    <t>ОСВІТНЬО-ПРОФЕСІЙНА ПРОГРАМА</t>
  </si>
  <si>
    <t>Ректор НТУ "ХПІ"</t>
  </si>
  <si>
    <t xml:space="preserve">підготовки </t>
  </si>
  <si>
    <t>в галузі знань</t>
  </si>
  <si>
    <t>(освітній рівень)</t>
  </si>
  <si>
    <t>(шифр і назва галузі знань)</t>
  </si>
  <si>
    <t>_______________________________________</t>
  </si>
  <si>
    <t xml:space="preserve">Євген СОКОЛ </t>
  </si>
  <si>
    <t>за спеціальністю</t>
  </si>
  <si>
    <t>-</t>
  </si>
  <si>
    <t xml:space="preserve">Кваліфікація  </t>
  </si>
  <si>
    <t>Строк навчання</t>
  </si>
  <si>
    <t>на основі</t>
  </si>
  <si>
    <r>
      <t xml:space="preserve">освітнього ступеня </t>
    </r>
    <r>
      <rPr>
        <b/>
        <sz val="16"/>
        <rFont val="Arial"/>
        <family val="2"/>
        <charset val="204"/>
      </rPr>
      <t>бакалавра</t>
    </r>
  </si>
  <si>
    <t xml:space="preserve">Форма навчання </t>
  </si>
  <si>
    <t>денна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</si>
  <si>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</si>
  <si>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</si>
  <si>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</si>
  <si>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</si>
  <si>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</si>
  <si>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</si>
  <si>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</si>
  <si>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</si>
  <si>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</si>
  <si>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</si>
  <si>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</si>
  <si>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</si>
  <si>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</si>
  <si>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</si>
  <si>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сум</t>
  </si>
  <si>
    <t>буквы укр</t>
  </si>
  <si>
    <t>Т</t>
  </si>
  <si>
    <t>З</t>
  </si>
  <si>
    <t>К</t>
  </si>
  <si>
    <t>С</t>
  </si>
  <si>
    <t>Т теор.навчання</t>
  </si>
  <si>
    <t>П</t>
  </si>
  <si>
    <t>Д</t>
  </si>
  <si>
    <t>А</t>
  </si>
  <si>
    <t>С сесія</t>
  </si>
  <si>
    <t>П практика</t>
  </si>
  <si>
    <t>Д диплом.проект</t>
  </si>
  <si>
    <t>К каникули</t>
  </si>
  <si>
    <t>А атестація</t>
  </si>
  <si>
    <t>Позначення:</t>
  </si>
  <si>
    <t>Теоретичне навчання</t>
  </si>
  <si>
    <t>Екзаменаційна сесія</t>
  </si>
  <si>
    <t>Практика</t>
  </si>
  <si>
    <t>Підготовка кваліфікаційної роботи</t>
  </si>
  <si>
    <t>Заліковий тиждень</t>
  </si>
  <si>
    <t>Канікули</t>
  </si>
  <si>
    <t>Захист кваліфікаційної роботи</t>
  </si>
  <si>
    <t>ІІ. Зведені бюджети часу (у тижнях)</t>
  </si>
  <si>
    <t>III. Практика</t>
  </si>
  <si>
    <t>IV. Атестація</t>
  </si>
  <si>
    <t>Екзамен. сесія</t>
  </si>
  <si>
    <t>Атестація</t>
  </si>
  <si>
    <t>Виконання дипломного проекту (роботи)</t>
  </si>
  <si>
    <t>Всього</t>
  </si>
  <si>
    <t>Вид практики</t>
  </si>
  <si>
    <t>Тривалість      (у тижнях)</t>
  </si>
  <si>
    <t>Семестр</t>
  </si>
  <si>
    <t>Заходи</t>
  </si>
  <si>
    <t>Кількість кредитів ECTS</t>
  </si>
  <si>
    <t>Разом</t>
  </si>
  <si>
    <t>Кваліфікаційний іспит</t>
  </si>
  <si>
    <t xml:space="preserve">V. ПЛАН НАВЧАЛЬНОГО ПРОЦЕСУ </t>
  </si>
  <si>
    <t>№ зп</t>
  </si>
  <si>
    <t>Назва навчальної дисципліни</t>
  </si>
  <si>
    <t>Розподіл за семестрами</t>
  </si>
  <si>
    <t>Кількість  кредитів ЕCTS</t>
  </si>
  <si>
    <t>Кількість годин</t>
  </si>
  <si>
    <t xml:space="preserve">Розподіл аудиторних годин на тиждень та  кредитів ECTS за семестрами </t>
  </si>
  <si>
    <t>Екзамени</t>
  </si>
  <si>
    <t>Заліки</t>
  </si>
  <si>
    <t>Індивідуальні завдання</t>
  </si>
  <si>
    <t>Загальний обсяг</t>
  </si>
  <si>
    <t>Аудиторних</t>
  </si>
  <si>
    <t>Самостійна робота</t>
  </si>
  <si>
    <t>1 курс</t>
  </si>
  <si>
    <t>2 курс</t>
  </si>
  <si>
    <t>у тому числі</t>
  </si>
  <si>
    <t>С е м е с т р и</t>
  </si>
  <si>
    <t>лекції</t>
  </si>
  <si>
    <t>лабораторні</t>
  </si>
  <si>
    <t>практичні</t>
  </si>
  <si>
    <t>Кількість тижнів в семестрі</t>
  </si>
  <si>
    <t>Аудиторні години</t>
  </si>
  <si>
    <t>Кредити ECTS</t>
  </si>
  <si>
    <t>Обов'язкові освітні компоненти</t>
  </si>
  <si>
    <t>1.1</t>
  </si>
  <si>
    <t>Загальна підготовка</t>
  </si>
  <si>
    <t>ЗП 1</t>
  </si>
  <si>
    <t>ЗП 2</t>
  </si>
  <si>
    <t>ЗП 3</t>
  </si>
  <si>
    <t>ЗП 4</t>
  </si>
  <si>
    <t>ЗП 5</t>
  </si>
  <si>
    <t>ЗП 6</t>
  </si>
  <si>
    <t>ЗП 7</t>
  </si>
  <si>
    <t>1.2</t>
  </si>
  <si>
    <t>Спеціальна (фахова) підготовка</t>
  </si>
  <si>
    <t>СП1</t>
  </si>
  <si>
    <t>СП2</t>
  </si>
  <si>
    <t>СП3</t>
  </si>
  <si>
    <t>СП4</t>
  </si>
  <si>
    <t>СП5</t>
  </si>
  <si>
    <t>СП6</t>
  </si>
  <si>
    <t>СП7</t>
  </si>
  <si>
    <t>СП8</t>
  </si>
  <si>
    <t>СП9</t>
  </si>
  <si>
    <t>СП10</t>
  </si>
  <si>
    <t>1.3</t>
  </si>
  <si>
    <t>Наукова підготовка</t>
  </si>
  <si>
    <t>НП1</t>
  </si>
  <si>
    <t>Основи наукових досліджень</t>
  </si>
  <si>
    <t>НП2</t>
  </si>
  <si>
    <t>НП3</t>
  </si>
  <si>
    <t>НП4</t>
  </si>
  <si>
    <t>НП5</t>
  </si>
  <si>
    <t>НП6</t>
  </si>
  <si>
    <t>Практична підготовка</t>
  </si>
  <si>
    <t>ПП 1</t>
  </si>
  <si>
    <t>ПП 2</t>
  </si>
  <si>
    <t>ПП 3</t>
  </si>
  <si>
    <t>ПП 4</t>
  </si>
  <si>
    <t>ПП 5</t>
  </si>
  <si>
    <t>3</t>
  </si>
  <si>
    <t>ПП 6</t>
  </si>
  <si>
    <t>4</t>
  </si>
  <si>
    <t>Вибіркові освітні компоненти</t>
  </si>
  <si>
    <t>4.1</t>
  </si>
  <si>
    <t>Профільна підготовка</t>
  </si>
  <si>
    <t>4.1.1</t>
  </si>
  <si>
    <t>ВП1.1</t>
  </si>
  <si>
    <t>ВП1.2</t>
  </si>
  <si>
    <t>ВП1.3</t>
  </si>
  <si>
    <t>ВП1.4</t>
  </si>
  <si>
    <t>ВП1.5</t>
  </si>
  <si>
    <t>ВП1.6</t>
  </si>
  <si>
    <t>ВП1.7</t>
  </si>
  <si>
    <t>ВП1.8</t>
  </si>
  <si>
    <t>ВП1.9</t>
  </si>
  <si>
    <t>ВП1.10</t>
  </si>
  <si>
    <t>4.1.2</t>
  </si>
  <si>
    <t>ВП2.1</t>
  </si>
  <si>
    <t>ВП2.2</t>
  </si>
  <si>
    <t>ВП2.3</t>
  </si>
  <si>
    <t>ВП2.4</t>
  </si>
  <si>
    <t>ВП2.5</t>
  </si>
  <si>
    <t>ВП2.6</t>
  </si>
  <si>
    <t>ВП2.7</t>
  </si>
  <si>
    <t>ВП2.8</t>
  </si>
  <si>
    <t>ВП2.9</t>
  </si>
  <si>
    <t>ВП2.10</t>
  </si>
  <si>
    <t>4.1.3</t>
  </si>
  <si>
    <t>ВП3.1</t>
  </si>
  <si>
    <t>ВП3.2</t>
  </si>
  <si>
    <t>ВП3.3</t>
  </si>
  <si>
    <t>ВП3.4</t>
  </si>
  <si>
    <t>ВП3.5</t>
  </si>
  <si>
    <t>ВП3.6</t>
  </si>
  <si>
    <t>ВП3.7</t>
  </si>
  <si>
    <t>ВП3.8</t>
  </si>
  <si>
    <t>ВП3.9</t>
  </si>
  <si>
    <t>ВП3.10</t>
  </si>
  <si>
    <t>4.1.4</t>
  </si>
  <si>
    <t>ВП4.1</t>
  </si>
  <si>
    <t>ВП4.2</t>
  </si>
  <si>
    <t>ВП4.3</t>
  </si>
  <si>
    <t>ВП4.4</t>
  </si>
  <si>
    <t>ВП4.5</t>
  </si>
  <si>
    <t>ВП4.6</t>
  </si>
  <si>
    <t>ВП4.7</t>
  </si>
  <si>
    <t>ВП4.8</t>
  </si>
  <si>
    <t>ВП4.9</t>
  </si>
  <si>
    <t>ВП4.10</t>
  </si>
  <si>
    <t>4.1.5</t>
  </si>
  <si>
    <t>ВП5.1</t>
  </si>
  <si>
    <t>ВП5.2</t>
  </si>
  <si>
    <t>ВП5.3</t>
  </si>
  <si>
    <t>ВП5.4</t>
  </si>
  <si>
    <t>ВП5.5</t>
  </si>
  <si>
    <t>ВП5.6</t>
  </si>
  <si>
    <t>ВП5.7</t>
  </si>
  <si>
    <t>ВП5.8</t>
  </si>
  <si>
    <t>ВП5.9</t>
  </si>
  <si>
    <t>ВП5.10</t>
  </si>
  <si>
    <t>4.1.6</t>
  </si>
  <si>
    <t>ВП6.1</t>
  </si>
  <si>
    <t>ВП6.2</t>
  </si>
  <si>
    <t>ВП6.3</t>
  </si>
  <si>
    <t>ВП6.4</t>
  </si>
  <si>
    <t>ВП6.5</t>
  </si>
  <si>
    <t>ВП6.6</t>
  </si>
  <si>
    <t>ВП6.7</t>
  </si>
  <si>
    <t>ВП6.8</t>
  </si>
  <si>
    <t>ВП6.9</t>
  </si>
  <si>
    <t>ВП6.10</t>
  </si>
  <si>
    <t>4.1.7</t>
  </si>
  <si>
    <t>ВП7.1</t>
  </si>
  <si>
    <t>ВП7.2</t>
  </si>
  <si>
    <t>ВП7.3</t>
  </si>
  <si>
    <t>ВП7.4</t>
  </si>
  <si>
    <t>ВП7.5</t>
  </si>
  <si>
    <t>ВП7.6</t>
  </si>
  <si>
    <t>ВП7.7</t>
  </si>
  <si>
    <t>ВП7.8</t>
  </si>
  <si>
    <t>ВП7.9</t>
  </si>
  <si>
    <t>ВП7.10</t>
  </si>
  <si>
    <t>4.1.8</t>
  </si>
  <si>
    <t>ВП8.1</t>
  </si>
  <si>
    <t>ВП8.2</t>
  </si>
  <si>
    <t>ВП8.3</t>
  </si>
  <si>
    <t>ВП8.4</t>
  </si>
  <si>
    <t>ВП8.5</t>
  </si>
  <si>
    <t>ВП8.6</t>
  </si>
  <si>
    <t>ВП8.7</t>
  </si>
  <si>
    <t>ВП8.8</t>
  </si>
  <si>
    <t>ВП8.9</t>
  </si>
  <si>
    <t>ВП8.10</t>
  </si>
  <si>
    <t>4.1.9</t>
  </si>
  <si>
    <t>ВП9.1</t>
  </si>
  <si>
    <t>ВП9.2</t>
  </si>
  <si>
    <t>ВП9.3</t>
  </si>
  <si>
    <t>ВП9.4</t>
  </si>
  <si>
    <t>ВП9.5</t>
  </si>
  <si>
    <t>ВП9.6</t>
  </si>
  <si>
    <t>ВП9.7</t>
  </si>
  <si>
    <t>ВП9.8</t>
  </si>
  <si>
    <t>ВП9.9</t>
  </si>
  <si>
    <t>ВП9.10</t>
  </si>
  <si>
    <t>4.1.10</t>
  </si>
  <si>
    <t>ВП10.1</t>
  </si>
  <si>
    <t>ВП10.2</t>
  </si>
  <si>
    <t>ВП10.3</t>
  </si>
  <si>
    <t>ВП10.4</t>
  </si>
  <si>
    <t>ВП10.5</t>
  </si>
  <si>
    <t>ВП10.6</t>
  </si>
  <si>
    <t>ВП10.7</t>
  </si>
  <si>
    <t>ВП10.8</t>
  </si>
  <si>
    <t>ВП10.9</t>
  </si>
  <si>
    <t>ВП10.10</t>
  </si>
  <si>
    <t>4.1.11</t>
  </si>
  <si>
    <t>ВП11.1</t>
  </si>
  <si>
    <t>ВП11.2</t>
  </si>
  <si>
    <t>ВП11.3</t>
  </si>
  <si>
    <t>ВП11.4</t>
  </si>
  <si>
    <t>ВП11.5</t>
  </si>
  <si>
    <t>ВП11.6</t>
  </si>
  <si>
    <t>ВП11.7</t>
  </si>
  <si>
    <t>ВП11.8</t>
  </si>
  <si>
    <t>ВП11.9</t>
  </si>
  <si>
    <t>ВП11.10</t>
  </si>
  <si>
    <t>4.1.12</t>
  </si>
  <si>
    <t>ВП12.1</t>
  </si>
  <si>
    <t>ВП12.2</t>
  </si>
  <si>
    <t>ВП12.3</t>
  </si>
  <si>
    <t>ВП12.4</t>
  </si>
  <si>
    <t>ВП12.5</t>
  </si>
  <si>
    <t>ВП12.6</t>
  </si>
  <si>
    <t>ВП12.7</t>
  </si>
  <si>
    <t>ВП12.8</t>
  </si>
  <si>
    <t>ВП12.9</t>
  </si>
  <si>
    <t>ВП12.10</t>
  </si>
  <si>
    <t>4.1.13</t>
  </si>
  <si>
    <t xml:space="preserve"> Профільований пакет дисциплін 13"Назва пакету"</t>
  </si>
  <si>
    <t>ВП13.1</t>
  </si>
  <si>
    <t>ВП13.2</t>
  </si>
  <si>
    <t>ВП13.3</t>
  </si>
  <si>
    <t>ВП13.4</t>
  </si>
  <si>
    <t>ВП13.5</t>
  </si>
  <si>
    <t>ВП13.6</t>
  </si>
  <si>
    <t>ВП13.7</t>
  </si>
  <si>
    <t>ВП13.8</t>
  </si>
  <si>
    <t>ВП13.9</t>
  </si>
  <si>
    <t>ВП13.10</t>
  </si>
  <si>
    <t>4.1.14</t>
  </si>
  <si>
    <t xml:space="preserve"> Профільований пакет дисциплін 14"Назва пакету"</t>
  </si>
  <si>
    <t>ВП14.1</t>
  </si>
  <si>
    <t>ВП14.2</t>
  </si>
  <si>
    <t>ВП14.3</t>
  </si>
  <si>
    <t>ВП14.4</t>
  </si>
  <si>
    <t>ВП14.5</t>
  </si>
  <si>
    <t>ВП14.6</t>
  </si>
  <si>
    <t>ВП14.7</t>
  </si>
  <si>
    <t>ВП14.8</t>
  </si>
  <si>
    <t>ВП14.9</t>
  </si>
  <si>
    <t>ВП14.10</t>
  </si>
  <si>
    <t>4.1.15</t>
  </si>
  <si>
    <t xml:space="preserve"> Профільований пакет дисциплін 15"Назва пакету"</t>
  </si>
  <si>
    <t>ВП15.1</t>
  </si>
  <si>
    <t>ВП15.2</t>
  </si>
  <si>
    <t>ВП15.3</t>
  </si>
  <si>
    <t>ВП15.4</t>
  </si>
  <si>
    <t>ВП15.5</t>
  </si>
  <si>
    <t>ВП15.6</t>
  </si>
  <si>
    <t>ВП15.7</t>
  </si>
  <si>
    <t>ВП15.8</t>
  </si>
  <si>
    <t>ВП15.9</t>
  </si>
  <si>
    <t>ВП15.10</t>
  </si>
  <si>
    <t>4.1.16</t>
  </si>
  <si>
    <t xml:space="preserve"> Профільований пакет дисциплін 16"Назва пакету"</t>
  </si>
  <si>
    <t>ВП16.1</t>
  </si>
  <si>
    <t>ВП16.2</t>
  </si>
  <si>
    <t>ВП16.3</t>
  </si>
  <si>
    <t>ВП16.4</t>
  </si>
  <si>
    <t>ВП16.5</t>
  </si>
  <si>
    <t>ВП16.6</t>
  </si>
  <si>
    <t>ВП16.7</t>
  </si>
  <si>
    <t>ВП16.8</t>
  </si>
  <si>
    <t>ВП16.9</t>
  </si>
  <si>
    <t>ВП16.10</t>
  </si>
  <si>
    <t>4.2</t>
  </si>
  <si>
    <t xml:space="preserve">Дисципліни вільного вибору  профільної підготовки згідно переліку  (перелік додається) </t>
  </si>
  <si>
    <t>4.3</t>
  </si>
  <si>
    <t>Дисципліни правового та психологічного спрямування згідно переліку (перелік дисциплін додається)</t>
  </si>
  <si>
    <t>2.3.1</t>
  </si>
  <si>
    <t xml:space="preserve">Дисципліна психологічнго спрямування </t>
  </si>
  <si>
    <t>2.3.2</t>
  </si>
  <si>
    <t xml:space="preserve">Дисципліна правового спрямування </t>
  </si>
  <si>
    <t>2.4</t>
  </si>
  <si>
    <t>2.4.1</t>
  </si>
  <si>
    <t>Дисципліна НПС1</t>
  </si>
  <si>
    <t>2.4.2</t>
  </si>
  <si>
    <t>Дисципліна НПС2</t>
  </si>
  <si>
    <t>2.4.3</t>
  </si>
  <si>
    <t>Дисципліна НПС3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</si>
  <si>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</si>
  <si>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</si>
  <si>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</si>
  <si>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</si>
  <si>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Кількість курсових проектів (робіт)</t>
  </si>
  <si>
    <t xml:space="preserve">Кількість дисциплін у семестрі </t>
  </si>
  <si>
    <t>Р</t>
  </si>
  <si>
    <t>Розрахункове завдання</t>
  </si>
  <si>
    <t>РГ</t>
  </si>
  <si>
    <t>Розрахунково-графічне завдання</t>
  </si>
  <si>
    <t>РЕ</t>
  </si>
  <si>
    <t>Реферат</t>
  </si>
  <si>
    <t>Затверджено Вченою радою НТУ "ХПІ"</t>
  </si>
  <si>
    <t>КП</t>
  </si>
  <si>
    <t>Курсовий проект</t>
  </si>
  <si>
    <t>КР</t>
  </si>
  <si>
    <t>Курсова робота</t>
  </si>
  <si>
    <t>НДР</t>
  </si>
  <si>
    <t>Науково-дослідна робота</t>
  </si>
  <si>
    <t>Проректор з науково-педагогічної роботи</t>
  </si>
  <si>
    <t>__________________________</t>
  </si>
  <si>
    <t>___________________________</t>
  </si>
  <si>
    <t>підпис                                                                 ІП</t>
  </si>
  <si>
    <t>Завідувач кафедри</t>
  </si>
  <si>
    <t>назва інституту/факультету</t>
  </si>
  <si>
    <t xml:space="preserve">назва кафедри </t>
  </si>
  <si>
    <t>Перелік 1   дісциплін вільного вибору студента профільної підготовки</t>
  </si>
  <si>
    <t>№ пп</t>
  </si>
  <si>
    <t>2.2</t>
  </si>
  <si>
    <t xml:space="preserve">Дисципліни вільного вибору профільної підготовки </t>
  </si>
  <si>
    <t>ВВП1</t>
  </si>
  <si>
    <t>Дисципліна 1</t>
  </si>
  <si>
    <t>ВВП2</t>
  </si>
  <si>
    <t>Дисципліна 2</t>
  </si>
  <si>
    <t>ВВП3</t>
  </si>
  <si>
    <t>Дисципліна 3</t>
  </si>
  <si>
    <t>ВВП4</t>
  </si>
  <si>
    <t>Дисципліна 4</t>
  </si>
  <si>
    <t>ВВП5</t>
  </si>
  <si>
    <t>Дисципліна 5</t>
  </si>
  <si>
    <t>ВВП6</t>
  </si>
  <si>
    <t>Дисципліна 6</t>
  </si>
  <si>
    <t>ВВП7</t>
  </si>
  <si>
    <t>Дисципліна 7</t>
  </si>
  <si>
    <t>ВВП8</t>
  </si>
  <si>
    <t>Дисципліна 8</t>
  </si>
  <si>
    <t>ВВП9</t>
  </si>
  <si>
    <t>Дисципліна 9</t>
  </si>
  <si>
    <t>ВВП10</t>
  </si>
  <si>
    <t>Дисципліна 10</t>
  </si>
  <si>
    <t>ВВП11</t>
  </si>
  <si>
    <t>Дисципліна 11</t>
  </si>
  <si>
    <t>ВВП12</t>
  </si>
  <si>
    <t>Дисципліна 12</t>
  </si>
  <si>
    <t>ВВП13</t>
  </si>
  <si>
    <t>Дисципліна 13</t>
  </si>
  <si>
    <t>ВВП14</t>
  </si>
  <si>
    <t>Дисципліна 14</t>
  </si>
  <si>
    <t>ВВП15</t>
  </si>
  <si>
    <t>Дисципліна 15</t>
  </si>
  <si>
    <t>ВВП16</t>
  </si>
  <si>
    <t>Дисципліна 16</t>
  </si>
  <si>
    <t>ВВП17</t>
  </si>
  <si>
    <t>Дисципліна 17</t>
  </si>
  <si>
    <t>ВВП18</t>
  </si>
  <si>
    <t>Дисципліна 18</t>
  </si>
  <si>
    <t>ВВП19</t>
  </si>
  <si>
    <t>Дисципліна 19</t>
  </si>
  <si>
    <t>ВВП20</t>
  </si>
  <si>
    <t>Дисципліна 20</t>
  </si>
  <si>
    <t>ВВП21</t>
  </si>
  <si>
    <t>Дисципліна 21</t>
  </si>
  <si>
    <t>ВВП22</t>
  </si>
  <si>
    <t>Дисципліна 22</t>
  </si>
  <si>
    <t>ВВП23</t>
  </si>
  <si>
    <t>Дисципліна 23</t>
  </si>
  <si>
    <t>ВВП24</t>
  </si>
  <si>
    <t>Дисципліна 24</t>
  </si>
  <si>
    <t>ВВП25</t>
  </si>
  <si>
    <t>Дисципліна 25</t>
  </si>
  <si>
    <t>ВВП26</t>
  </si>
  <si>
    <t>Дисципліна 26</t>
  </si>
  <si>
    <t>ВВП27</t>
  </si>
  <si>
    <t>Дисципліна 27</t>
  </si>
  <si>
    <t>ВВП28</t>
  </si>
  <si>
    <t>Дисципліна 28</t>
  </si>
  <si>
    <t>ВВП29</t>
  </si>
  <si>
    <t>Дисципліна 29</t>
  </si>
  <si>
    <t>ВВП30</t>
  </si>
  <si>
    <t>Дисципліна 30</t>
  </si>
  <si>
    <t>ВВП31</t>
  </si>
  <si>
    <t>Дисципліна 31</t>
  </si>
  <si>
    <t>ВВП32</t>
  </si>
  <si>
    <t>Дисципліна 32</t>
  </si>
  <si>
    <t>ВВП33</t>
  </si>
  <si>
    <t>Дисципліна 33</t>
  </si>
  <si>
    <t>ВВП34</t>
  </si>
  <si>
    <t>Дисципліна 34</t>
  </si>
  <si>
    <t>ВВП35</t>
  </si>
  <si>
    <t>Дисципліна 35</t>
  </si>
  <si>
    <t>ВВП36</t>
  </si>
  <si>
    <t>Дисципліна 36</t>
  </si>
  <si>
    <t>ВВП37</t>
  </si>
  <si>
    <t>Дисципліна 37</t>
  </si>
  <si>
    <t>ВВП38</t>
  </si>
  <si>
    <t>Дисципліна 38</t>
  </si>
  <si>
    <t>ВВП39</t>
  </si>
  <si>
    <t>Дисципліна 39</t>
  </si>
  <si>
    <t>ВВП40</t>
  </si>
  <si>
    <t>Дисципліна 40</t>
  </si>
  <si>
    <t>Перелік 2   дісциплін вільного вибору  правового та психологічного спрямування</t>
  </si>
  <si>
    <t>2.3</t>
  </si>
  <si>
    <t>Дисципліни вільного вибору правового та психологічного спрямування</t>
  </si>
  <si>
    <t>ЗМІСТ НАВЧАЛЬНОГО ПЛАНУ</t>
  </si>
  <si>
    <t>підготовки магістра:</t>
  </si>
  <si>
    <t>Назва дисципліни</t>
  </si>
  <si>
    <t>Загальна кількість</t>
  </si>
  <si>
    <t xml:space="preserve"> Код кафедри</t>
  </si>
  <si>
    <t>Кредитів ECTS</t>
  </si>
  <si>
    <t>Годин</t>
  </si>
  <si>
    <t>Семестри</t>
  </si>
  <si>
    <t>Екз</t>
  </si>
  <si>
    <t>Зал</t>
  </si>
  <si>
    <t>Інструкція з формування навчального плану в електронному вигляді.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</si>
  <si>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</si>
  <si>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</si>
  <si>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форма навчання: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</si>
  <si>
    <t>і далі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</si>
  <si>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факультету;</t>
    </r>
  </si>
  <si>
    <r>
      <t xml:space="preserve"> </t>
    </r>
    <r>
      <rPr>
        <sz val="12"/>
        <rFont val="Times New Roman"/>
        <family val="1"/>
        <charset val="204"/>
      </rPr>
      <t>шифр інституту (факультету);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</si>
  <si>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факультету;</t>
    </r>
  </si>
  <si>
    <t>скорочена назва інституту (факультету);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</si>
  <si>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галузі знань;</t>
    </r>
  </si>
  <si>
    <t>номер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</si>
  <si>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галузі;</t>
    </r>
  </si>
  <si>
    <t>назва освітньої програми;</t>
  </si>
  <si>
    <t>шифр галузі знань;</t>
  </si>
  <si>
    <t>назва галузі;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</si>
  <si>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код напряму;</t>
    </r>
  </si>
  <si>
    <t>шифр спеціальності;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</si>
  <si>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напряму;</t>
    </r>
  </si>
  <si>
    <t>назва спеціальності;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</si>
  <si>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освітньо-кваліфікаційний рівень ;</t>
    </r>
  </si>
  <si>
    <t>рівень вищої освіти 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</si>
  <si>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кваліфікація;</t>
    </r>
  </si>
  <si>
    <t>кваліфікація;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</si>
  <si>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рік;</t>
    </r>
  </si>
  <si>
    <t>рік;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</si>
  <si>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відповідальний за інформацію, телефон.</t>
    </r>
  </si>
  <si>
    <t>відповідальний за інформацію, телефон.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</si>
  <si>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</si>
  <si>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 xml:space="preserve">Зі скороченої назви інституту (факультету),номера освітноьї програми, року та форми навчання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</si>
  <si>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факультету і кафедри можна звірити з «Довідником» (перший лист електронної форми навчального плану).</t>
  </si>
  <si>
    <t>Після заповнення листа «Основні дані» автоматично заповнюються відповідні поля у листах «Титул», «План НП» і «Зміст».</t>
  </si>
  <si>
    <t>Далі потрібно ретельно звірити відповідність графіка навчального процесу на листі «Титул» тієї спеціальності, для якої формується цей навчальний план. Формули, за якими проводяться підрахунки в плані навчального процесу, безпосередньо залежать від графіку навчального процесу.</t>
  </si>
  <si>
    <t>У графи I, II, III, IV вносити зміни заборонено!</t>
  </si>
  <si>
    <t>Якщо графік має відмінності – звертайтесь до відповідального методисту навчального відділу (к.30 Ректорського корпусу або за тел.707-64-80)</t>
  </si>
  <si>
    <t>Заповнення розділу V- лист «План НП»: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</si>
  <si>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</si>
  <si>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</si>
  <si>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t>колонка 5 – вид індивідуального завдання, для багатосеместрових з вказівкою семестру, в якому воно виконується;</t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</si>
  <si>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</si>
  <si>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</si>
  <si>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</si>
  <si>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</si>
  <si>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</si>
  <si>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 xml:space="preserve"> При цьому сума кредитів ЕCTS як правило дорівнює 30.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</si>
  <si>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</si>
  <si>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</si>
  <si>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</si>
  <si>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</si>
  <si>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</si>
  <si>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</si>
  <si>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r>
      <t xml:space="preserve">        </t>
    </r>
    <r>
      <rPr>
        <b/>
        <i/>
        <sz val="12"/>
        <rFont val="Times New Roman"/>
        <family val="1"/>
        <charset val="204"/>
      </rPr>
      <t>Рядки, які залишилися незаповненими у «Плані НП» та «Змісті», потрібно прибрати не видаляючи , а приховуючи їх!</t>
    </r>
  </si>
  <si>
    <t>Інноваційне підприємництво та управління стартап проектами</t>
  </si>
  <si>
    <t>Іноземна мова за професійним спрямуванням</t>
  </si>
  <si>
    <t>2</t>
  </si>
  <si>
    <t>Інтелектуальна власність</t>
  </si>
  <si>
    <t>Сучасні технології в прикладній механіці</t>
  </si>
  <si>
    <t>Робочі  процеси сучасних виробництв</t>
  </si>
  <si>
    <t>Моделювання та дизайн процесів, виробів, оснащення</t>
  </si>
  <si>
    <t>Сертифікація та метрологічне забезпечення якості</t>
  </si>
  <si>
    <t>Переддипломна практика</t>
  </si>
  <si>
    <t xml:space="preserve"> Профільований пакет дисциплін 01"Інтегровані технології машинобудування"</t>
  </si>
  <si>
    <t>Високі технології в машинобудуванні</t>
  </si>
  <si>
    <t>Системний аналіз, структурна та параметрична оптимізація</t>
  </si>
  <si>
    <t xml:space="preserve">Адитивні технології матеріалізації промислових виробів </t>
  </si>
  <si>
    <t>Лазерні та комбіновані технології</t>
  </si>
  <si>
    <t xml:space="preserve"> Профільований пакет дисциплін 02"Інструментальне виробництво"</t>
  </si>
  <si>
    <t>Теорія 3D моделювання</t>
  </si>
  <si>
    <t>Теорія проектування інструментів і CAD систем</t>
  </si>
  <si>
    <t>Спеціальні технології інструментального виробництва</t>
  </si>
  <si>
    <t>Проектування інструментальних цехів і дільниць</t>
  </si>
  <si>
    <t xml:space="preserve"> Профільований пакет дисциплін 03"Технологія автоматизованого виробництва"</t>
  </si>
  <si>
    <t xml:space="preserve">CALS-технології в машинобудуванні </t>
  </si>
  <si>
    <t>Верстатні пристрої</t>
  </si>
  <si>
    <t>Системи автоматизованого програмування верстатів з ЧПК</t>
  </si>
  <si>
    <t>Прецизійне обладнання автоматизованого виробництва</t>
  </si>
  <si>
    <t>Автоматизація складального виробництва</t>
  </si>
  <si>
    <t xml:space="preserve"> Профільований пакет дисциплін 04"Металорізальні верстати та системи"</t>
  </si>
  <si>
    <t>Динаміка та комп'ютерне моделювання металорізального обладнання</t>
  </si>
  <si>
    <t>Диагностика та експлуатація технологічного обладнання</t>
  </si>
  <si>
    <t>Надійність та екологічність верстатних систем</t>
  </si>
  <si>
    <t>Мехатроніка та компонетика технологічного обладнання</t>
  </si>
  <si>
    <t xml:space="preserve"> Профільований пакет дисциплін 05"Інженерія логістичних систем"</t>
  </si>
  <si>
    <t>Моніторінг і діагностика засобів обробки вантажів</t>
  </si>
  <si>
    <t>Технічне і технологічне оснащення логістичних систем</t>
  </si>
  <si>
    <t>Візуалізація і 3D-моделювання в автоматизованих транспортно-складських комплексах</t>
  </si>
  <si>
    <t>Моделювання і оптимізація систем</t>
  </si>
  <si>
    <t>Адміністрування логістичних систем</t>
  </si>
  <si>
    <t>32,0</t>
  </si>
  <si>
    <t>4,0</t>
  </si>
  <si>
    <t>2,0</t>
  </si>
  <si>
    <t>3,0</t>
  </si>
  <si>
    <t xml:space="preserve"> Профільований пакет дисциплін 06 "Smart-гідропневмосистеми"</t>
  </si>
  <si>
    <t>Методи керування силовими контурами гідропневмосистем</t>
  </si>
  <si>
    <t xml:space="preserve">Механіка рідини та газу </t>
  </si>
  <si>
    <t>Проектування гідравлічних і пневматичних силових контурів гідропневмосистем</t>
  </si>
  <si>
    <t>Застосування інженерних програмних комплексів до моделювання фізичних процесів у гідропневмосистемах</t>
  </si>
  <si>
    <t>32</t>
  </si>
  <si>
    <t>16</t>
  </si>
  <si>
    <t xml:space="preserve"> Профільований пакет дисциплін 07"Стандартизація, сертифікація та управління якістю продукції"</t>
  </si>
  <si>
    <t>Системи управління якістю</t>
  </si>
  <si>
    <t>Стандартизація продукції та послуг</t>
  </si>
  <si>
    <t>Аудит систем якості</t>
  </si>
  <si>
    <t>Кваліметрія, управління якістю та конкурентноспроможність продукції</t>
  </si>
  <si>
    <t xml:space="preserve"> Профільований пакет дисциплін 08"Комп’ютерне моделювання та інтегровані
технології обробки тиском"</t>
  </si>
  <si>
    <t>Методи обчислювальної математики в обробці тиском</t>
  </si>
  <si>
    <t>Теорія процесів в обробці тиском</t>
  </si>
  <si>
    <t>Сучасні методи наукових досліджень в обробці тиском</t>
  </si>
  <si>
    <t>Адитивні технології та виробництво</t>
  </si>
  <si>
    <t>Проектування цехів та дільниць</t>
  </si>
  <si>
    <t xml:space="preserve"> Профільований пакет дисциплін 09"Комп'ютеризоване ливарне виробництво, художнє та ювелірне литво"</t>
  </si>
  <si>
    <t>Ресурсозберігаючі технології та плавка сплавів зі спеціальними властивостями</t>
  </si>
  <si>
    <t>Автоматизація ливарного виробництва</t>
  </si>
  <si>
    <t>Технологія художнього та ювелірного литва</t>
  </si>
  <si>
    <t>Адитивні технології у ливарному виробництві</t>
  </si>
  <si>
    <t>Сплави для художнього та ювелірного литва</t>
  </si>
  <si>
    <t xml:space="preserve"> Профільований пакет дисциплін 10 "Цифрова гідравліка, гідромашини та гідропневмоприводи"</t>
  </si>
  <si>
    <t>Динаміка гідропневмосистем</t>
  </si>
  <si>
    <t>САПР гідропневмоприводів</t>
  </si>
  <si>
    <t>Пропорційна гідравліка</t>
  </si>
  <si>
    <t>Проектування та розрахунок об'ємних гідромашин та гідропневмосистем</t>
  </si>
  <si>
    <t>Експлуатація гідропневмоприводів технологічного обладнання</t>
  </si>
  <si>
    <t xml:space="preserve"> Профільований пакет дисциплін 11"Зварювання та споріднені процеси і технологіїї"</t>
  </si>
  <si>
    <t>Експериментальні методи у зварюванні</t>
  </si>
  <si>
    <t>Здатність до зварювання конструкційних матеріалів</t>
  </si>
  <si>
    <t>Модернізація зварювальних цехів</t>
  </si>
  <si>
    <t>Зварювання спеціальних сталей і кольорових сплавів</t>
  </si>
  <si>
    <t>Інженерія поверхні</t>
  </si>
  <si>
    <t xml:space="preserve"> Профільований пакет дисциплін 12"Комп'ютерне моделювання технічних систем"</t>
  </si>
  <si>
    <t>Сучасні методи математичного та комп'ютерного моделювання</t>
  </si>
  <si>
    <t>Комп'ютеризоване проектування складних механічних об'єктів та систем</t>
  </si>
  <si>
    <t>Комп’ютерні системи обгрунтування проектних рішень</t>
  </si>
  <si>
    <t>Дослідження зв'язаних фізико-механічних процесів у сучасних САПР</t>
  </si>
  <si>
    <t>Математичне моделювання у сучасних САПР</t>
  </si>
  <si>
    <t>Дисципліни  вільного вибору профільної підготовки згідно переліку (перелік додається)</t>
  </si>
  <si>
    <t>___________________ Руслан МИГУЩЕНКО</t>
  </si>
  <si>
    <t>Гарант освітньо-професійної програми -  Прикладна механІка</t>
  </si>
  <si>
    <t>____________________Олександр ШЕЛКОВИЙ</t>
  </si>
  <si>
    <t>Директор навчально-наукового інституту Механічної інженерії і транспорту</t>
  </si>
  <si>
    <t>___________________Віталій ЄПІФАНОВ</t>
  </si>
  <si>
    <t>Завідувач кафедри "Теорія і системи автоматизованого проектування механізмів і машин"</t>
  </si>
  <si>
    <t>Завідувач кафедри "Інтегровані технології машинобудування ім. М.Ф. Семка"</t>
  </si>
  <si>
    <t>_____________________Олександр ШЕЛКОВИЙ</t>
  </si>
  <si>
    <t>Завідувач кафедри "Зварювання"</t>
  </si>
  <si>
    <t>____________________Сергій ЛУЗАН</t>
  </si>
  <si>
    <t>Завідувач кафедри "Технологія машинобудування та металорізальні верстати"</t>
  </si>
  <si>
    <t>_____________________Олександр ПЕРМЯКОВ</t>
  </si>
  <si>
    <t>Завідувач кафедри "Гідравлічні машини"</t>
  </si>
  <si>
    <t>____________________Андрій РОГОВИЙ</t>
  </si>
  <si>
    <t>Завідувач кафедри "Деталі машин та гідропневмосистеми"</t>
  </si>
  <si>
    <t>Завідувач кафедри "Підйомно - транспортні машини і обладнання"</t>
  </si>
  <si>
    <t>____________________Валентин КОВАЛЕНКО</t>
  </si>
  <si>
    <t>Завідувач кафедри "Комп'ютерне моделювання та інтегровані технології обробки тиском"</t>
  </si>
  <si>
    <t>_____________________Віталій ЧУХЛІБ</t>
  </si>
  <si>
    <t>Завідувач кафедри "Ливарне виробництво"</t>
  </si>
  <si>
    <t>_____________________Олег АКІМОВ</t>
  </si>
  <si>
    <t xml:space="preserve">підпис                                                                 ІП         </t>
  </si>
  <si>
    <t>протокол №5  від 02.06 2023 р.</t>
  </si>
  <si>
    <t>140</t>
  </si>
  <si>
    <t>13</t>
  </si>
  <si>
    <t>Механічна інженерія</t>
  </si>
  <si>
    <t>131</t>
  </si>
  <si>
    <t>магістр з прикладної механіки</t>
  </si>
  <si>
    <t>Форма Моп1-21</t>
  </si>
  <si>
    <t xml:space="preserve"> </t>
  </si>
  <si>
    <t>"___"_______________ 2023 р.</t>
  </si>
  <si>
    <t>Преддипломна</t>
  </si>
  <si>
    <t>Діагностика та контроль технологічних процесів</t>
  </si>
  <si>
    <t>Реверсна інженерія</t>
  </si>
  <si>
    <t>Інтегровані виробничі системи</t>
  </si>
  <si>
    <t>Системи керування верстатами та верстатними комплексами</t>
  </si>
  <si>
    <t>WMS.Системи управління складськими комплексами</t>
  </si>
  <si>
    <t>Проектування  інтелектуальних гідропневмосистем</t>
  </si>
  <si>
    <t>Маркетинг та моніторинг якості</t>
  </si>
  <si>
    <t>Автомати, автоматичні лінії та комплекси в обробці тиском</t>
  </si>
  <si>
    <t>Фінішні операції при виготовленні виливків</t>
  </si>
  <si>
    <t>Математичне моделювання робочого процесу гідравлічних машин</t>
  </si>
  <si>
    <t>Обґрунтування та вдосконалення технологій відновлення деталей</t>
  </si>
  <si>
    <t>Комп'ютерне моделювання динамічних систем</t>
  </si>
  <si>
    <t>Постпроцеси інтегрованих генеративних технологій</t>
  </si>
  <si>
    <t>Формування структури та властивостей сучасних інструментальних матеріалів</t>
  </si>
  <si>
    <t>Спеціальні енергоефективні технології</t>
  </si>
  <si>
    <t>Спеціальні засоби обробки і обліку вантажів в логістичних центрах</t>
  </si>
  <si>
    <t>Основи розрахунку і проектування електрогідрав-лічних і електропнев-матичних перетворювачів</t>
  </si>
  <si>
    <t xml:space="preserve">Сертифікація продукції та послуг </t>
  </si>
  <si>
    <t>Системи автоматизованого проектування штампів та обладнання в обробці тиском</t>
  </si>
  <si>
    <t>Проектування ливарних цехів та дільніць</t>
  </si>
  <si>
    <t>Моделювання течії рідини у проточній частині гідромашин</t>
  </si>
  <si>
    <t xml:space="preserve">Механізація, автоматизація та роботизація зварювальних процесів </t>
  </si>
  <si>
    <t>Комп'ютерне дослідження  механічних систем</t>
  </si>
  <si>
    <t xml:space="preserve">____________________Микола Ткачук  </t>
  </si>
  <si>
    <t>Шелковий Олександр Миколайович, т. 050-9452893</t>
  </si>
  <si>
    <t>48</t>
  </si>
  <si>
    <t xml:space="preserve">_____________________ Анатолій ГАЙДАМАКА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</si>
</sst>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9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i/>
      <sz val="8"/>
      <color indexed="10"/>
      <name val="Arial Cyr"/>
      <charset val="204"/>
    </font>
    <font>
      <sz val="10"/>
      <name val="Calibri"/>
      <family val="2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name val="Arial Cyr"/>
      <charset val="204"/>
    </font>
    <font>
      <b/>
      <sz val="19"/>
      <name val="Arial"/>
      <family val="2"/>
      <charset val="204"/>
    </font>
    <font>
      <b/>
      <sz val="21"/>
      <color indexed="12"/>
      <name val="Arial"/>
      <family val="2"/>
      <charset val="204"/>
    </font>
    <font>
      <sz val="19"/>
      <name val="Arial"/>
      <family val="2"/>
      <charset val="204"/>
    </font>
    <font>
      <vertAlign val="superscript"/>
      <sz val="16"/>
      <name val="Arial"/>
      <family val="2"/>
      <charset val="204"/>
    </font>
    <font>
      <sz val="10"/>
      <name val="Arial Cyr"/>
      <charset val="204"/>
    </font>
    <font>
      <sz val="2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20"/>
      <color indexed="8"/>
      <name val="Arial"/>
      <family val="2"/>
      <charset val="204"/>
    </font>
    <font>
      <sz val="20"/>
      <color indexed="12"/>
      <name val="Arial"/>
      <family val="2"/>
      <charset val="204"/>
    </font>
    <font>
      <b/>
      <sz val="21"/>
      <color theme="1"/>
      <name val="Arial"/>
      <family val="2"/>
      <charset val="204"/>
    </font>
    <font>
      <sz val="10"/>
      <color theme="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01" fillId="0" borderId="0" applyFont="0" applyFill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103" fillId="18" borderId="0" applyNumberFormat="0" applyBorder="0" applyAlignment="0" applyProtection="0"/>
    <xf numFmtId="0" fontId="103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2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19" borderId="0" applyNumberFormat="0" applyBorder="0" applyAlignment="0" applyProtection="0"/>
    <xf numFmtId="0" fontId="103" fillId="22" borderId="0" applyNumberFormat="0" applyBorder="0" applyAlignment="0" applyProtection="0"/>
    <xf numFmtId="0" fontId="103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</cellStyleXfs>
  <cellXfs count="9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9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justify" wrapText="1"/>
    </xf>
    <xf numFmtId="49" fontId="11" fillId="0" borderId="0" xfId="0" applyNumberFormat="1" applyFont="1" applyAlignment="1">
      <alignment horizontal="left" vertical="justify" wrapText="1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justify" wrapText="1"/>
    </xf>
    <xf numFmtId="11" fontId="11" fillId="0" borderId="0" xfId="0" applyNumberFormat="1" applyFont="1" applyAlignment="1">
      <alignment horizontal="left" vertical="justify" wrapText="1"/>
    </xf>
    <xf numFmtId="0" fontId="10" fillId="0" borderId="0" xfId="0" applyFont="1" applyAlignment="1">
      <alignment horizontal="left" vertical="justify"/>
    </xf>
    <xf numFmtId="49" fontId="10" fillId="0" borderId="0" xfId="0" applyNumberFormat="1" applyFont="1" applyAlignment="1">
      <alignment horizontal="left" vertical="justify"/>
    </xf>
    <xf numFmtId="49" fontId="10" fillId="0" borderId="0" xfId="0" applyNumberFormat="1" applyFont="1" applyAlignment="1">
      <alignment horizontal="center" vertical="justify" wrapText="1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49" fontId="10" fillId="0" borderId="0" xfId="0" applyNumberFormat="1" applyFont="1" applyAlignment="1">
      <alignment horizontal="center" vertical="justify"/>
    </xf>
    <xf numFmtId="0" fontId="0" fillId="0" borderId="0" xfId="0" applyAlignment="1">
      <alignment horizontal="center" vertical="justify"/>
    </xf>
    <xf numFmtId="49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Continuous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1" fontId="15" fillId="0" borderId="0" xfId="0" applyNumberFormat="1" applyFont="1" applyAlignment="1">
      <alignment horizontal="left" vertical="justify" wrapText="1"/>
    </xf>
    <xf numFmtId="0" fontId="14" fillId="0" borderId="0" xfId="0" applyFont="1"/>
    <xf numFmtId="0" fontId="18" fillId="0" borderId="0" xfId="0" applyFont="1" applyAlignment="1">
      <alignment horizontal="center" vertical="top"/>
    </xf>
    <xf numFmtId="0" fontId="13" fillId="0" borderId="0" xfId="0" applyFont="1"/>
    <xf numFmtId="49" fontId="6" fillId="0" borderId="0" xfId="0" applyNumberFormat="1" applyFont="1" applyAlignment="1">
      <alignment horizontal="center" vertical="justify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justify"/>
    </xf>
    <xf numFmtId="11" fontId="7" fillId="0" borderId="0" xfId="0" applyNumberFormat="1" applyFont="1" applyAlignment="1">
      <alignment horizontal="left" vertical="justify" wrapText="1"/>
    </xf>
    <xf numFmtId="49" fontId="6" fillId="0" borderId="0" xfId="0" applyNumberFormat="1" applyFont="1" applyAlignment="1">
      <alignment horizontal="left" vertical="justify"/>
    </xf>
    <xf numFmtId="49" fontId="7" fillId="0" borderId="0" xfId="0" applyNumberFormat="1" applyFont="1" applyAlignment="1">
      <alignment horizontal="left" vertical="justify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justify"/>
    </xf>
    <xf numFmtId="0" fontId="7" fillId="0" borderId="0" xfId="0" applyFont="1" applyAlignment="1">
      <alignment vertical="justify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 vertical="justify" wrapText="1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left" wrapText="1"/>
    </xf>
    <xf numFmtId="0" fontId="24" fillId="0" borderId="0" xfId="0" applyFont="1"/>
    <xf numFmtId="0" fontId="5" fillId="0" borderId="0" xfId="0" applyFont="1"/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textRotation="90"/>
    </xf>
    <xf numFmtId="49" fontId="10" fillId="0" borderId="0" xfId="0" applyNumberFormat="1" applyFont="1" applyAlignment="1">
      <alignment horizontal="center" vertical="center" textRotation="90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justify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justify" wrapText="1"/>
    </xf>
    <xf numFmtId="49" fontId="7" fillId="0" borderId="0" xfId="0" applyNumberFormat="1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justify"/>
    </xf>
    <xf numFmtId="49" fontId="8" fillId="0" borderId="0" xfId="0" applyNumberFormat="1" applyFont="1" applyAlignment="1">
      <alignment horizontal="left" vertical="justify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23" fillId="0" borderId="0" xfId="0" applyFont="1"/>
    <xf numFmtId="0" fontId="23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5" fillId="2" borderId="1" xfId="0" applyFont="1" applyFill="1" applyBorder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Border="1" applyAlignment="1" applyProtection="1">
      <alignment horizontal="left" wrapText="1"/>
      <protection locked="0"/>
    </xf>
    <xf numFmtId="49" fontId="41" fillId="0" borderId="7" xfId="0" applyNumberFormat="1" applyFont="1" applyBorder="1" applyAlignment="1" applyProtection="1">
      <alignment vertical="top" wrapText="1"/>
      <protection locked="0"/>
    </xf>
    <xf numFmtId="49" fontId="43" fillId="0" borderId="8" xfId="0" applyNumberFormat="1" applyFont="1" applyBorder="1" applyAlignment="1" applyProtection="1">
      <alignment horizontal="left" wrapText="1"/>
      <protection locked="0"/>
    </xf>
    <xf numFmtId="49" fontId="45" fillId="0" borderId="7" xfId="0" applyNumberFormat="1" applyFont="1" applyBorder="1" applyAlignment="1" applyProtection="1">
      <alignment vertical="top" wrapText="1"/>
      <protection locked="0"/>
    </xf>
    <xf numFmtId="0" fontId="37" fillId="5" borderId="9" xfId="0" applyFont="1" applyFill="1" applyBorder="1" applyAlignment="1" applyProtection="1">
      <alignment shrinkToFit="1"/>
      <protection hidden="1"/>
    </xf>
    <xf numFmtId="0" fontId="47" fillId="0" borderId="8" xfId="0" applyFont="1" applyBorder="1" applyAlignment="1" applyProtection="1">
      <alignment vertical="top" wrapText="1"/>
      <protection locked="0"/>
    </xf>
    <xf numFmtId="49" fontId="48" fillId="0" borderId="4" xfId="0" applyNumberFormat="1" applyFont="1" applyBorder="1" applyAlignment="1" applyProtection="1">
      <alignment horizontal="left" wrapText="1"/>
      <protection locked="0"/>
    </xf>
    <xf numFmtId="0" fontId="50" fillId="0" borderId="10" xfId="0" applyFont="1" applyBorder="1" applyAlignment="1" applyProtection="1">
      <alignment wrapText="1"/>
      <protection locked="0"/>
    </xf>
    <xf numFmtId="0" fontId="0" fillId="6" borderId="0" xfId="0" applyFill="1" applyAlignment="1" applyProtection="1">
      <alignment shrinkToFit="1"/>
      <protection hidden="1"/>
    </xf>
    <xf numFmtId="49" fontId="0" fillId="0" borderId="0" xfId="0" applyNumberFormat="1"/>
    <xf numFmtId="0" fontId="56" fillId="0" borderId="0" xfId="0" applyFont="1"/>
    <xf numFmtId="0" fontId="52" fillId="0" borderId="0" xfId="0" applyFont="1" applyAlignment="1" applyProtection="1">
      <alignment horizontal="right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Font="1" applyAlignment="1" applyProtection="1">
      <alignment horizontal="center" wrapText="1"/>
      <protection hidden="1"/>
    </xf>
    <xf numFmtId="0" fontId="31" fillId="0" borderId="0" xfId="0" applyFont="1"/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8" xfId="0" applyNumberFormat="1" applyFont="1" applyBorder="1" applyAlignment="1" applyProtection="1">
      <alignment vertical="top" wrapText="1"/>
      <protection locked="0"/>
    </xf>
    <xf numFmtId="0" fontId="44" fillId="7" borderId="9" xfId="0" applyFont="1" applyFill="1" applyBorder="1" applyAlignment="1" applyProtection="1">
      <alignment shrinkToFit="1"/>
      <protection hidden="1"/>
    </xf>
    <xf numFmtId="0" fontId="49" fillId="6" borderId="14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Border="1" applyAlignment="1" applyProtection="1">
      <alignment wrapText="1"/>
      <protection locked="0"/>
    </xf>
    <xf numFmtId="0" fontId="48" fillId="0" borderId="8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52" fillId="0" borderId="0" xfId="0" applyFont="1" applyProtection="1">
      <protection hidden="1"/>
    </xf>
    <xf numFmtId="49" fontId="52" fillId="0" borderId="0" xfId="0" applyNumberFormat="1" applyFont="1" applyProtection="1">
      <protection hidden="1"/>
    </xf>
    <xf numFmtId="0" fontId="53" fillId="0" borderId="15" xfId="0" applyFont="1" applyBorder="1" applyAlignment="1" applyProtection="1">
      <alignment horizontal="center" textRotation="90" wrapText="1"/>
      <protection hidden="1"/>
    </xf>
    <xf numFmtId="0" fontId="55" fillId="0" borderId="16" xfId="0" applyFont="1" applyBorder="1" applyAlignment="1" applyProtection="1">
      <alignment horizontal="center" vertical="center"/>
      <protection hidden="1"/>
    </xf>
    <xf numFmtId="0" fontId="55" fillId="0" borderId="0" xfId="0" applyFont="1" applyProtection="1"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1" fillId="0" borderId="0" xfId="0" applyFont="1" applyProtection="1">
      <protection hidden="1"/>
    </xf>
    <xf numFmtId="0" fontId="56" fillId="0" borderId="0" xfId="0" applyFont="1" applyProtection="1">
      <protection locked="0"/>
    </xf>
    <xf numFmtId="0" fontId="63" fillId="0" borderId="0" xfId="0" applyFont="1"/>
    <xf numFmtId="0" fontId="51" fillId="0" borderId="0" xfId="0" applyFont="1"/>
    <xf numFmtId="0" fontId="55" fillId="0" borderId="0" xfId="0" applyFont="1"/>
    <xf numFmtId="0" fontId="55" fillId="0" borderId="0" xfId="0" applyFont="1" applyProtection="1">
      <protection locked="0"/>
    </xf>
    <xf numFmtId="0" fontId="50" fillId="0" borderId="0" xfId="0" applyFont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49" fontId="1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16" fillId="0" borderId="18" xfId="0" applyFont="1" applyBorder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19" fillId="0" borderId="0" xfId="0" applyNumberFormat="1" applyFo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20" fillId="0" borderId="0" xfId="0" applyNumberFormat="1" applyFont="1" applyProtection="1"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54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6" fillId="0" borderId="0" xfId="0" applyFont="1"/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vertical="center" wrapText="1"/>
      <protection hidden="1"/>
    </xf>
    <xf numFmtId="0" fontId="9" fillId="0" borderId="24" xfId="0" applyFont="1" applyBorder="1" applyAlignment="1" applyProtection="1">
      <alignment vertical="center" wrapText="1"/>
      <protection hidden="1"/>
    </xf>
    <xf numFmtId="0" fontId="9" fillId="0" borderId="25" xfId="0" applyFont="1" applyBorder="1" applyAlignment="1" applyProtection="1">
      <alignment vertical="center" wrapText="1"/>
      <protection hidden="1"/>
    </xf>
    <xf numFmtId="0" fontId="56" fillId="4" borderId="0" xfId="0" applyFont="1" applyFill="1"/>
    <xf numFmtId="49" fontId="67" fillId="4" borderId="20" xfId="0" applyNumberFormat="1" applyFont="1" applyFill="1" applyBorder="1" applyAlignment="1" applyProtection="1">
      <alignment horizontal="left" vertical="top" wrapText="1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8" borderId="16" xfId="0" applyNumberFormat="1" applyFont="1" applyFill="1" applyBorder="1" applyAlignment="1" applyProtection="1">
      <alignment horizontal="center" vertical="center"/>
      <protection hidden="1"/>
    </xf>
    <xf numFmtId="164" fontId="55" fillId="0" borderId="26" xfId="0" applyNumberFormat="1" applyFont="1" applyBorder="1" applyAlignment="1" applyProtection="1">
      <alignment horizontal="center" vertical="center"/>
      <protection locked="0"/>
    </xf>
    <xf numFmtId="164" fontId="55" fillId="0" borderId="16" xfId="0" applyNumberFormat="1" applyFont="1" applyBorder="1" applyAlignment="1" applyProtection="1">
      <alignment horizontal="center" vertical="center"/>
      <protection locked="0"/>
    </xf>
    <xf numFmtId="164" fontId="55" fillId="0" borderId="27" xfId="0" applyNumberFormat="1" applyFont="1" applyBorder="1" applyAlignment="1" applyProtection="1">
      <alignment horizontal="center" vertical="center"/>
      <protection locked="0"/>
    </xf>
    <xf numFmtId="164" fontId="55" fillId="8" borderId="28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49" fontId="51" fillId="0" borderId="27" xfId="0" applyNumberFormat="1" applyFont="1" applyBorder="1" applyAlignment="1" applyProtection="1">
      <alignment horizontal="center" vertical="center" wrapText="1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left" vertical="center" wrapText="1"/>
      <protection hidden="1"/>
    </xf>
    <xf numFmtId="0" fontId="6" fillId="4" borderId="24" xfId="0" applyFont="1" applyFill="1" applyBorder="1" applyAlignment="1" applyProtection="1">
      <alignment horizontal="left" vertical="center" wrapText="1"/>
      <protection hidden="1"/>
    </xf>
    <xf numFmtId="0" fontId="6" fillId="4" borderId="29" xfId="0" applyFont="1" applyFill="1" applyBorder="1" applyAlignment="1" applyProtection="1">
      <alignment horizontal="left" vertical="center" wrapText="1"/>
      <protection hidden="1"/>
    </xf>
    <xf numFmtId="0" fontId="6" fillId="4" borderId="25" xfId="0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65" fillId="0" borderId="27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vertical="center" textRotation="90" wrapText="1"/>
      <protection hidden="1"/>
    </xf>
    <xf numFmtId="0" fontId="11" fillId="0" borderId="29" xfId="0" applyFont="1" applyBorder="1" applyAlignment="1" applyProtection="1">
      <alignment vertical="center" textRotation="90" wrapText="1"/>
      <protection hidden="1"/>
    </xf>
    <xf numFmtId="0" fontId="11" fillId="0" borderId="25" xfId="0" applyFont="1" applyBorder="1" applyAlignment="1" applyProtection="1">
      <alignment vertical="center" textRotation="90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49" fontId="6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7" fillId="0" borderId="19" xfId="0" applyFont="1" applyBorder="1" applyAlignment="1" applyProtection="1">
      <alignment horizontal="center"/>
      <protection hidden="1"/>
    </xf>
    <xf numFmtId="49" fontId="51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51" fillId="4" borderId="20" xfId="0" applyFont="1" applyFill="1" applyBorder="1" applyProtection="1">
      <protection locked="0"/>
    </xf>
    <xf numFmtId="0" fontId="9" fillId="0" borderId="32" xfId="0" applyFont="1" applyBorder="1" applyAlignment="1" applyProtection="1">
      <alignment horizontal="left" vertical="center" wrapText="1" shrinkToFit="1"/>
      <protection hidden="1"/>
    </xf>
    <xf numFmtId="0" fontId="6" fillId="4" borderId="23" xfId="0" applyFont="1" applyFill="1" applyBorder="1" applyAlignment="1" applyProtection="1">
      <alignment horizontal="left" vertical="center" wrapText="1"/>
      <protection hidden="1"/>
    </xf>
    <xf numFmtId="0" fontId="6" fillId="4" borderId="20" xfId="0" applyFont="1" applyFill="1" applyBorder="1" applyAlignment="1" applyProtection="1">
      <alignment horizontal="left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7" xfId="0" applyNumberFormat="1" applyFont="1" applyBorder="1" applyAlignment="1" applyProtection="1">
      <alignment horizontal="center" vertical="center" wrapText="1"/>
      <protection hidden="1"/>
    </xf>
    <xf numFmtId="0" fontId="71" fillId="9" borderId="0" xfId="0" applyFont="1" applyFill="1" applyProtection="1">
      <protection hidden="1"/>
    </xf>
    <xf numFmtId="0" fontId="72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>
      <alignment horizontal="center" vertical="center"/>
    </xf>
    <xf numFmtId="0" fontId="16" fillId="0" borderId="8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57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76" fillId="0" borderId="0" xfId="0" applyFont="1" applyAlignment="1" applyProtection="1">
      <alignment horizontal="center" vertical="top"/>
      <protection hidden="1"/>
    </xf>
    <xf numFmtId="0" fontId="77" fillId="0" borderId="31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/>
      <protection hidden="1"/>
    </xf>
    <xf numFmtId="0" fontId="77" fillId="0" borderId="37" xfId="0" applyFont="1" applyBorder="1" applyAlignment="1" applyProtection="1">
      <alignment horizontal="center"/>
      <protection hidden="1"/>
    </xf>
    <xf numFmtId="0" fontId="77" fillId="0" borderId="38" xfId="0" applyFont="1" applyBorder="1" applyAlignment="1" applyProtection="1">
      <alignment horizontal="center"/>
      <protection hidden="1"/>
    </xf>
    <xf numFmtId="0" fontId="77" fillId="0" borderId="36" xfId="0" applyFont="1" applyBorder="1" applyAlignment="1" applyProtection="1">
      <alignment horizontal="left"/>
      <protection hidden="1"/>
    </xf>
    <xf numFmtId="0" fontId="77" fillId="0" borderId="39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center"/>
      <protection hidden="1"/>
    </xf>
    <xf numFmtId="0" fontId="78" fillId="0" borderId="37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left"/>
      <protection hidden="1"/>
    </xf>
    <xf numFmtId="0" fontId="77" fillId="0" borderId="40" xfId="0" applyFont="1" applyBorder="1" applyAlignment="1" applyProtection="1">
      <alignment horizontal="center"/>
      <protection hidden="1"/>
    </xf>
    <xf numFmtId="0" fontId="78" fillId="0" borderId="0" xfId="0" applyFont="1" applyAlignment="1" applyProtection="1">
      <alignment horizontal="center"/>
      <protection hidden="1"/>
    </xf>
    <xf numFmtId="0" fontId="76" fillId="0" borderId="39" xfId="0" applyFont="1" applyBorder="1" applyAlignment="1" applyProtection="1">
      <alignment horizontal="center" vertical="center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8" fillId="0" borderId="41" xfId="0" applyFont="1" applyBorder="1" applyAlignment="1" applyProtection="1">
      <alignment horizontal="right"/>
      <protection hidden="1"/>
    </xf>
    <xf numFmtId="0" fontId="78" fillId="0" borderId="39" xfId="0" applyFont="1" applyBorder="1" applyAlignment="1" applyProtection="1">
      <alignment horizontal="center"/>
      <protection hidden="1"/>
    </xf>
    <xf numFmtId="0" fontId="19" fillId="0" borderId="39" xfId="0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left"/>
      <protection hidden="1"/>
    </xf>
    <xf numFmtId="0" fontId="1" fillId="0" borderId="42" xfId="0" applyFont="1" applyBorder="1" applyProtection="1">
      <protection hidden="1"/>
    </xf>
    <xf numFmtId="0" fontId="16" fillId="0" borderId="42" xfId="0" applyFont="1" applyBorder="1" applyAlignment="1" applyProtection="1">
      <alignment horizontal="left"/>
      <protection hidden="1"/>
    </xf>
    <xf numFmtId="0" fontId="1" fillId="0" borderId="6" xfId="0" applyFont="1" applyBorder="1" applyProtection="1">
      <protection hidden="1"/>
    </xf>
    <xf numFmtId="0" fontId="1" fillId="0" borderId="3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74" fillId="0" borderId="39" xfId="0" applyFont="1" applyBorder="1" applyProtection="1">
      <protection hidden="1"/>
    </xf>
    <xf numFmtId="0" fontId="74" fillId="0" borderId="0" xfId="0" applyFont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Protection="1">
      <protection hidden="1"/>
    </xf>
    <xf numFmtId="0" fontId="59" fillId="0" borderId="40" xfId="0" applyFont="1" applyBorder="1" applyProtection="1">
      <protection hidden="1"/>
    </xf>
    <xf numFmtId="0" fontId="19" fillId="0" borderId="43" xfId="0" applyFont="1" applyBorder="1" applyProtection="1"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0" borderId="44" xfId="0" applyFont="1" applyBorder="1" applyProtection="1">
      <protection hidden="1"/>
    </xf>
    <xf numFmtId="0" fontId="78" fillId="0" borderId="0" xfId="0" applyFont="1" applyProtection="1">
      <protection hidden="1"/>
    </xf>
    <xf numFmtId="0" fontId="79" fillId="0" borderId="36" xfId="0" applyFont="1" applyBorder="1" applyProtection="1">
      <protection hidden="1"/>
    </xf>
    <xf numFmtId="164" fontId="55" fillId="0" borderId="45" xfId="0" applyNumberFormat="1" applyFont="1" applyBorder="1" applyAlignment="1" applyProtection="1">
      <alignment horizontal="center" vertical="center"/>
      <protection locked="0"/>
    </xf>
    <xf numFmtId="0" fontId="82" fillId="10" borderId="20" xfId="0" applyFont="1" applyFill="1" applyBorder="1" applyAlignment="1" applyProtection="1">
      <alignment horizontal="center"/>
      <protection hidden="1"/>
    </xf>
    <xf numFmtId="0" fontId="15" fillId="0" borderId="36" xfId="0" applyFont="1" applyBorder="1" applyAlignment="1" applyProtection="1">
      <alignment horizontal="center"/>
      <protection hidden="1"/>
    </xf>
    <xf numFmtId="0" fontId="19" fillId="0" borderId="36" xfId="0" applyFont="1" applyBorder="1" applyAlignment="1" applyProtection="1">
      <alignment horizontal="left"/>
      <protection hidden="1"/>
    </xf>
    <xf numFmtId="0" fontId="19" fillId="0" borderId="36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locked="0" hidden="1"/>
    </xf>
    <xf numFmtId="0" fontId="35" fillId="0" borderId="0" xfId="0" applyFont="1" applyAlignment="1" applyProtection="1">
      <alignment horizontal="center"/>
      <protection locked="0" hidden="1"/>
    </xf>
    <xf numFmtId="0" fontId="51" fillId="0" borderId="0" xfId="0" applyFont="1" applyProtection="1">
      <protection locked="0" hidden="1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52" fillId="0" borderId="0" xfId="0" applyFont="1" applyProtection="1">
      <protection locked="0" hidden="1"/>
    </xf>
    <xf numFmtId="49" fontId="52" fillId="0" borderId="0" xfId="0" applyNumberFormat="1" applyFont="1" applyProtection="1">
      <protection locked="0" hidden="1"/>
    </xf>
    <xf numFmtId="0" fontId="31" fillId="0" borderId="0" xfId="0" applyFont="1" applyProtection="1">
      <protection locked="0"/>
    </xf>
    <xf numFmtId="0" fontId="53" fillId="0" borderId="15" xfId="0" applyFont="1" applyBorder="1" applyAlignment="1" applyProtection="1">
      <alignment horizontal="center" textRotation="90" wrapText="1"/>
      <protection locked="0" hidden="1"/>
    </xf>
    <xf numFmtId="0" fontId="5" fillId="0" borderId="20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66" fillId="0" borderId="0" xfId="0" applyFont="1" applyProtection="1">
      <protection locked="0"/>
    </xf>
    <xf numFmtId="0" fontId="55" fillId="0" borderId="0" xfId="0" applyFont="1" applyProtection="1">
      <protection locked="0" hidden="1"/>
    </xf>
    <xf numFmtId="0" fontId="56" fillId="0" borderId="0" xfId="0" applyFont="1" applyAlignment="1" applyProtection="1">
      <alignment wrapText="1"/>
      <protection locked="0"/>
    </xf>
    <xf numFmtId="0" fontId="53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39" fillId="11" borderId="5" xfId="0" applyFont="1" applyFill="1" applyBorder="1" applyAlignment="1" applyProtection="1">
      <alignment vertical="top" shrinkToFit="1"/>
      <protection hidden="1"/>
    </xf>
    <xf numFmtId="0" fontId="83" fillId="11" borderId="5" xfId="0" applyFont="1" applyFill="1" applyBorder="1" applyAlignment="1" applyProtection="1">
      <alignment vertical="top" shrinkToFit="1"/>
      <protection hidden="1"/>
    </xf>
    <xf numFmtId="0" fontId="77" fillId="0" borderId="46" xfId="0" applyFont="1" applyBorder="1" applyAlignment="1" applyProtection="1">
      <alignment horizontal="right" vertical="center" wrapText="1"/>
      <protection hidden="1"/>
    </xf>
    <xf numFmtId="0" fontId="77" fillId="0" borderId="46" xfId="0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81" fillId="10" borderId="18" xfId="0" applyFont="1" applyFill="1" applyBorder="1" applyAlignment="1" applyProtection="1">
      <alignment horizontal="center" wrapText="1"/>
      <protection hidden="1"/>
    </xf>
    <xf numFmtId="0" fontId="67" fillId="4" borderId="2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16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/>
      <protection locked="0" hidden="1"/>
    </xf>
    <xf numFmtId="164" fontId="55" fillId="6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1" fontId="55" fillId="0" borderId="0" xfId="0" applyNumberFormat="1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Continuous"/>
      <protection locked="0"/>
    </xf>
    <xf numFmtId="0" fontId="52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85" fillId="0" borderId="7" xfId="0" applyNumberFormat="1" applyFont="1" applyBorder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left"/>
      <protection locked="0"/>
    </xf>
    <xf numFmtId="49" fontId="19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8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16" fillId="0" borderId="0" xfId="0" applyNumberFormat="1" applyFont="1" applyProtection="1">
      <protection locked="0"/>
    </xf>
    <xf numFmtId="49" fontId="34" fillId="0" borderId="0" xfId="0" applyNumberFormat="1" applyFont="1" applyAlignment="1" applyProtection="1">
      <alignment wrapText="1"/>
      <protection locked="0"/>
    </xf>
    <xf numFmtId="49" fontId="1" fillId="0" borderId="45" xfId="0" applyNumberFormat="1" applyFont="1" applyBorder="1" applyProtection="1">
      <protection locked="0"/>
    </xf>
    <xf numFmtId="0" fontId="17" fillId="0" borderId="45" xfId="0" applyFont="1" applyBorder="1" applyAlignment="1" applyProtection="1">
      <alignment horizontal="left"/>
      <protection locked="0"/>
    </xf>
    <xf numFmtId="49" fontId="6" fillId="0" borderId="4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49" fontId="17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5" fillId="0" borderId="5" xfId="0" applyFont="1" applyBorder="1" applyAlignment="1" applyProtection="1">
      <alignment wrapText="1" shrinkToFit="1"/>
      <protection hidden="1"/>
    </xf>
    <xf numFmtId="0" fontId="5" fillId="0" borderId="0" xfId="0" applyFont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5" xfId="0" applyFont="1" applyFill="1" applyBorder="1" applyAlignment="1" applyProtection="1">
      <alignment horizontal="left" vertical="center" wrapText="1" shrinkToFit="1"/>
      <protection hidden="1"/>
    </xf>
    <xf numFmtId="164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9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23" xfId="0" applyFont="1" applyFill="1" applyBorder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horizontal="center" vertical="center" wrapText="1"/>
      <protection hidden="1"/>
    </xf>
    <xf numFmtId="0" fontId="37" fillId="4" borderId="20" xfId="0" applyFont="1" applyFill="1" applyBorder="1" applyAlignment="1" applyProtection="1">
      <alignment horizontal="center" vertical="center" wrapText="1"/>
      <protection hidden="1"/>
    </xf>
    <xf numFmtId="164" fontId="55" fillId="0" borderId="50" xfId="0" applyNumberFormat="1" applyFont="1" applyBorder="1" applyAlignment="1" applyProtection="1">
      <alignment horizontal="center" vertical="center"/>
      <protection locked="0"/>
    </xf>
    <xf numFmtId="164" fontId="55" fillId="0" borderId="28" xfId="0" applyNumberFormat="1" applyFont="1" applyBorder="1" applyAlignment="1" applyProtection="1">
      <alignment horizontal="center" vertical="center"/>
      <protection locked="0"/>
    </xf>
    <xf numFmtId="0" fontId="88" fillId="0" borderId="16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wrapText="1"/>
      <protection locked="0" hidden="1"/>
    </xf>
    <xf numFmtId="49" fontId="85" fillId="0" borderId="51" xfId="0" applyNumberFormat="1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shrinkToFit="1"/>
      <protection hidden="1"/>
    </xf>
    <xf numFmtId="49" fontId="9" fillId="0" borderId="43" xfId="0" applyNumberFormat="1" applyFont="1" applyBorder="1" applyAlignment="1" applyProtection="1">
      <alignment vertical="center" wrapText="1"/>
      <protection hidden="1"/>
    </xf>
    <xf numFmtId="0" fontId="55" fillId="0" borderId="15" xfId="0" applyFont="1" applyBorder="1" applyAlignment="1" applyProtection="1">
      <alignment horizontal="center"/>
      <protection locked="0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0" fontId="67" fillId="0" borderId="0" xfId="0" applyFont="1" applyProtection="1">
      <protection locked="0"/>
    </xf>
    <xf numFmtId="0" fontId="86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42" fillId="0" borderId="5" xfId="0" applyFont="1" applyBorder="1" applyAlignment="1" applyProtection="1">
      <alignment vertical="top" shrinkToFit="1"/>
      <protection hidden="1"/>
    </xf>
    <xf numFmtId="0" fontId="44" fillId="0" borderId="9" xfId="0" applyFont="1" applyBorder="1" applyAlignment="1" applyProtection="1">
      <alignment shrinkToFit="1"/>
      <protection hidden="1"/>
    </xf>
    <xf numFmtId="0" fontId="0" fillId="0" borderId="36" xfId="0" applyBorder="1" applyAlignment="1">
      <alignment horizontal="center"/>
    </xf>
    <xf numFmtId="49" fontId="53" fillId="2" borderId="27" xfId="0" applyNumberFormat="1" applyFont="1" applyFill="1" applyBorder="1" applyAlignment="1" applyProtection="1">
      <alignment horizontal="left" vertical="center"/>
      <protection locked="0"/>
    </xf>
    <xf numFmtId="49" fontId="5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hidden="1"/>
    </xf>
    <xf numFmtId="164" fontId="55" fillId="2" borderId="45" xfId="0" applyNumberFormat="1" applyFont="1" applyFill="1" applyBorder="1" applyAlignment="1" applyProtection="1">
      <alignment horizontal="center" vertical="center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locked="0"/>
    </xf>
    <xf numFmtId="164" fontId="55" fillId="2" borderId="53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locked="0"/>
    </xf>
    <xf numFmtId="0" fontId="88" fillId="2" borderId="27" xfId="0" applyFont="1" applyFill="1" applyBorder="1" applyAlignment="1" applyProtection="1">
      <alignment horizontal="center" vertical="center" wrapText="1"/>
      <protection locked="0"/>
    </xf>
    <xf numFmtId="164" fontId="55" fillId="12" borderId="16" xfId="0" applyNumberFormat="1" applyFont="1" applyFill="1" applyBorder="1" applyAlignment="1" applyProtection="1">
      <alignment horizontal="center" vertical="center"/>
      <protection hidden="1"/>
    </xf>
    <xf numFmtId="49" fontId="51" fillId="2" borderId="27" xfId="0" applyNumberFormat="1" applyFont="1" applyFill="1" applyBorder="1" applyAlignment="1">
      <alignment horizontal="center" vertical="center" wrapText="1"/>
    </xf>
    <xf numFmtId="0" fontId="89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2" borderId="27" xfId="0" applyFont="1" applyFill="1" applyBorder="1" applyAlignment="1" applyProtection="1">
      <alignment horizontal="center" vertical="center" wrapText="1"/>
      <protection hidden="1"/>
    </xf>
    <xf numFmtId="0" fontId="9" fillId="2" borderId="32" xfId="0" applyFont="1" applyFill="1" applyBorder="1" applyAlignment="1" applyProtection="1">
      <alignment horizontal="left" vertical="center" wrapText="1" shrinkToFit="1"/>
      <protection hidden="1"/>
    </xf>
    <xf numFmtId="164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Alignment="1">
      <alignment horizontal="center"/>
    </xf>
    <xf numFmtId="0" fontId="58" fillId="0" borderId="54" xfId="0" applyFont="1" applyBorder="1" applyAlignment="1">
      <alignment horizontal="center"/>
    </xf>
    <xf numFmtId="164" fontId="55" fillId="12" borderId="27" xfId="0" applyNumberFormat="1" applyFont="1" applyFill="1" applyBorder="1" applyAlignment="1" applyProtection="1">
      <alignment horizontal="center" vertical="center"/>
      <protection hidden="1"/>
    </xf>
    <xf numFmtId="164" fontId="55" fillId="2" borderId="54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 hidden="1"/>
    </xf>
    <xf numFmtId="0" fontId="55" fillId="0" borderId="0" xfId="0" applyFont="1" applyAlignment="1" applyProtection="1">
      <alignment vertical="center"/>
      <protection locked="0" hidden="1"/>
    </xf>
    <xf numFmtId="164" fontId="80" fillId="0" borderId="0" xfId="0" applyNumberFormat="1" applyFont="1" applyAlignment="1" applyProtection="1">
      <alignment horizontal="left"/>
      <protection hidden="1"/>
    </xf>
    <xf numFmtId="0" fontId="64" fillId="6" borderId="36" xfId="0" applyFont="1" applyFill="1" applyBorder="1"/>
    <xf numFmtId="0" fontId="90" fillId="6" borderId="36" xfId="0" applyFont="1" applyFill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15" xfId="0" applyFont="1" applyBorder="1" applyAlignment="1">
      <alignment vertical="center" wrapText="1"/>
    </xf>
    <xf numFmtId="0" fontId="93" fillId="0" borderId="4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44" xfId="0" applyFont="1" applyBorder="1" applyAlignment="1">
      <alignment vertical="center" wrapText="1"/>
    </xf>
    <xf numFmtId="0" fontId="42" fillId="0" borderId="5" xfId="0" applyFont="1" applyBorder="1" applyAlignment="1" applyProtection="1">
      <alignment vertical="center" shrinkToFit="1"/>
      <protection hidden="1"/>
    </xf>
    <xf numFmtId="0" fontId="44" fillId="0" borderId="9" xfId="0" applyFont="1" applyBorder="1" applyAlignment="1" applyProtection="1">
      <alignment vertical="center" shrinkToFit="1"/>
      <protection hidden="1"/>
    </xf>
    <xf numFmtId="49" fontId="43" fillId="0" borderId="8" xfId="0" applyNumberFormat="1" applyFont="1" applyBorder="1" applyAlignment="1" applyProtection="1">
      <alignment horizontal="left" vertical="center" wrapText="1"/>
      <protection locked="0"/>
    </xf>
    <xf numFmtId="49" fontId="45" fillId="0" borderId="7" xfId="0" applyNumberFormat="1" applyFont="1" applyBorder="1" applyAlignment="1" applyProtection="1">
      <alignment vertical="center" wrapText="1"/>
      <protection locked="0"/>
    </xf>
    <xf numFmtId="49" fontId="67" fillId="4" borderId="20" xfId="0" applyNumberFormat="1" applyFont="1" applyFill="1" applyBorder="1" applyAlignment="1" applyProtection="1">
      <alignment horizontal="left" vertical="top"/>
      <protection hidden="1"/>
    </xf>
    <xf numFmtId="164" fontId="3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top" wrapText="1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hidden="1"/>
    </xf>
    <xf numFmtId="164" fontId="35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center"/>
      <protection hidden="1"/>
    </xf>
    <xf numFmtId="164" fontId="35" fillId="11" borderId="11" xfId="0" applyNumberFormat="1" applyFont="1" applyFill="1" applyBorder="1" applyAlignment="1" applyProtection="1">
      <alignment horizontal="center" vertical="center"/>
      <protection hidden="1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7" xfId="0" applyNumberFormat="1" applyFont="1" applyFill="1" applyBorder="1" applyAlignment="1" applyProtection="1">
      <alignment horizontal="left" vertical="center"/>
      <protection locked="0"/>
    </xf>
    <xf numFmtId="49" fontId="35" fillId="11" borderId="27" xfId="0" applyNumberFormat="1" applyFont="1" applyFill="1" applyBorder="1" applyAlignment="1" applyProtection="1">
      <alignment horizontal="left" vertical="center" wrapText="1"/>
      <protection locked="0"/>
    </xf>
    <xf numFmtId="49" fontId="51" fillId="11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11" borderId="27" xfId="0" applyNumberFormat="1" applyFont="1" applyFill="1" applyBorder="1" applyAlignment="1" applyProtection="1">
      <alignment horizontal="center" vertical="center"/>
      <protection hidden="1"/>
    </xf>
    <xf numFmtId="0" fontId="88" fillId="11" borderId="27" xfId="0" applyFont="1" applyFill="1" applyBorder="1" applyAlignment="1" applyProtection="1">
      <alignment horizontal="center" vertical="center" wrapText="1"/>
      <protection locked="0"/>
    </xf>
    <xf numFmtId="49" fontId="67" fillId="4" borderId="20" xfId="0" applyNumberFormat="1" applyFont="1" applyFill="1" applyBorder="1" applyAlignment="1" applyProtection="1">
      <alignment horizontal="left" vertical="center"/>
      <protection locked="0"/>
    </xf>
    <xf numFmtId="49" fontId="35" fillId="11" borderId="17" xfId="0" applyNumberFormat="1" applyFont="1" applyFill="1" applyBorder="1" applyAlignment="1" applyProtection="1">
      <alignment horizontal="left" vertical="center"/>
      <protection locked="0"/>
    </xf>
    <xf numFmtId="0" fontId="35" fillId="11" borderId="17" xfId="0" applyFont="1" applyFill="1" applyBorder="1" applyAlignment="1" applyProtection="1">
      <alignment horizontal="left" vertical="top" wrapText="1"/>
      <protection hidden="1"/>
    </xf>
    <xf numFmtId="49" fontId="51" fillId="11" borderId="17" xfId="0" applyNumberFormat="1" applyFont="1" applyFill="1" applyBorder="1" applyAlignment="1" applyProtection="1">
      <alignment horizontal="center" vertical="center" wrapText="1"/>
      <protection locked="0"/>
    </xf>
    <xf numFmtId="164" fontId="54" fillId="11" borderId="17" xfId="0" applyNumberFormat="1" applyFont="1" applyFill="1" applyBorder="1" applyAlignment="1" applyProtection="1">
      <alignment horizontal="center" vertical="center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locked="0"/>
    </xf>
    <xf numFmtId="49" fontId="35" fillId="11" borderId="20" xfId="0" applyNumberFormat="1" applyFont="1" applyFill="1" applyBorder="1" applyAlignment="1" applyProtection="1">
      <alignment horizontal="left" vertical="top" wrapText="1"/>
      <protection locked="0"/>
    </xf>
    <xf numFmtId="164" fontId="3" fillId="11" borderId="20" xfId="0" applyNumberFormat="1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wrapText="1"/>
      <protection locked="0"/>
    </xf>
    <xf numFmtId="0" fontId="51" fillId="0" borderId="27" xfId="0" applyFont="1" applyBorder="1" applyAlignment="1" applyProtection="1">
      <alignment horizontal="left" vertical="top" wrapText="1"/>
      <protection locked="0"/>
    </xf>
    <xf numFmtId="49" fontId="35" fillId="11" borderId="20" xfId="0" applyNumberFormat="1" applyFont="1" applyFill="1" applyBorder="1" applyAlignment="1" applyProtection="1">
      <alignment horizontal="left" vertical="center"/>
      <protection locked="0"/>
    </xf>
    <xf numFmtId="49" fontId="51" fillId="0" borderId="55" xfId="0" applyNumberFormat="1" applyFont="1" applyBorder="1" applyAlignment="1" applyProtection="1">
      <alignment horizontal="center" vertical="center" wrapText="1"/>
      <protection locked="0"/>
    </xf>
    <xf numFmtId="164" fontId="55" fillId="8" borderId="27" xfId="0" applyNumberFormat="1" applyFont="1" applyFill="1" applyBorder="1" applyAlignment="1" applyProtection="1">
      <alignment horizontal="center" vertical="center"/>
      <protection hidden="1"/>
    </xf>
    <xf numFmtId="164" fontId="55" fillId="0" borderId="54" xfId="0" applyNumberFormat="1" applyFont="1" applyBorder="1" applyAlignment="1" applyProtection="1">
      <alignment horizontal="center" vertical="center"/>
      <protection locked="0"/>
    </xf>
    <xf numFmtId="164" fontId="3" fillId="11" borderId="11" xfId="0" applyNumberFormat="1" applyFont="1" applyFill="1" applyBorder="1" applyAlignment="1" applyProtection="1">
      <alignment horizontal="center" vertical="center"/>
      <protection locked="0"/>
    </xf>
    <xf numFmtId="0" fontId="35" fillId="11" borderId="20" xfId="0" applyFont="1" applyFill="1" applyBorder="1" applyAlignment="1" applyProtection="1">
      <alignment horizontal="left" vertical="top" wrapText="1"/>
      <protection hidden="1"/>
    </xf>
    <xf numFmtId="0" fontId="61" fillId="0" borderId="0" xfId="0" applyFont="1"/>
    <xf numFmtId="0" fontId="6" fillId="11" borderId="3" xfId="0" applyFont="1" applyFill="1" applyBorder="1" applyAlignment="1" applyProtection="1">
      <alignment horizontal="left" vertical="center" wrapText="1"/>
      <protection hidden="1"/>
    </xf>
    <xf numFmtId="164" fontId="6" fillId="11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24" xfId="0" applyFont="1" applyFill="1" applyBorder="1" applyAlignment="1" applyProtection="1">
      <alignment horizontal="left" vertical="center" wrapText="1"/>
      <protection hidden="1"/>
    </xf>
    <xf numFmtId="0" fontId="6" fillId="11" borderId="29" xfId="0" applyFont="1" applyFill="1" applyBorder="1" applyAlignment="1" applyProtection="1">
      <alignment horizontal="left" vertical="center" wrapText="1"/>
      <protection hidden="1"/>
    </xf>
    <xf numFmtId="0" fontId="6" fillId="11" borderId="25" xfId="0" applyFont="1" applyFill="1" applyBorder="1" applyAlignment="1" applyProtection="1">
      <alignment horizontal="left" vertical="center" wrapText="1"/>
      <protection hidden="1"/>
    </xf>
    <xf numFmtId="0" fontId="6" fillId="11" borderId="23" xfId="0" applyFont="1" applyFill="1" applyBorder="1" applyAlignment="1" applyProtection="1">
      <alignment horizontal="left" vertical="center" wrapText="1"/>
      <protection hidden="1"/>
    </xf>
    <xf numFmtId="0" fontId="6" fillId="11" borderId="20" xfId="0" applyFont="1" applyFill="1" applyBorder="1" applyAlignment="1" applyProtection="1">
      <alignment horizontal="left" vertical="center" wrapText="1"/>
      <protection hidden="1"/>
    </xf>
    <xf numFmtId="164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0" xfId="0" applyFont="1" applyFill="1" applyBorder="1" applyAlignment="1" applyProtection="1">
      <alignment horizontal="center" vertical="center" wrapText="1"/>
      <protection hidden="1"/>
    </xf>
    <xf numFmtId="0" fontId="9" fillId="11" borderId="31" xfId="0" applyFont="1" applyFill="1" applyBorder="1" applyAlignment="1" applyProtection="1">
      <alignment horizontal="center" vertical="center" wrapText="1"/>
      <protection hidden="1"/>
    </xf>
    <xf numFmtId="0" fontId="9" fillId="11" borderId="32" xfId="0" applyFont="1" applyFill="1" applyBorder="1" applyAlignment="1" applyProtection="1">
      <alignment horizontal="center" vertical="center" wrapText="1"/>
      <protection hidden="1"/>
    </xf>
    <xf numFmtId="0" fontId="9" fillId="11" borderId="27" xfId="0" applyFont="1" applyFill="1" applyBorder="1" applyAlignment="1" applyProtection="1">
      <alignment horizontal="center" vertical="center" wrapText="1"/>
      <protection hidden="1"/>
    </xf>
    <xf numFmtId="49" fontId="6" fillId="11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32" xfId="0" applyFont="1" applyFill="1" applyBorder="1" applyAlignment="1" applyProtection="1">
      <alignment horizontal="left" vertical="center" wrapText="1" shrinkToFit="1"/>
      <protection hidden="1"/>
    </xf>
    <xf numFmtId="49" fontId="6" fillId="11" borderId="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56" xfId="0" applyFont="1" applyFill="1" applyBorder="1" applyAlignment="1" applyProtection="1">
      <alignment horizontal="left" vertical="center" wrapText="1" shrinkToFit="1"/>
      <protection hidden="1"/>
    </xf>
    <xf numFmtId="164" fontId="8" fillId="11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7" xfId="0" applyFont="1" applyFill="1" applyBorder="1" applyAlignment="1" applyProtection="1">
      <alignment horizontal="center" vertical="center" wrapText="1"/>
      <protection hidden="1"/>
    </xf>
    <xf numFmtId="0" fontId="8" fillId="11" borderId="18" xfId="0" applyFont="1" applyFill="1" applyBorder="1" applyAlignment="1" applyProtection="1">
      <alignment horizontal="center" vertical="center" wrapText="1"/>
      <protection hidden="1"/>
    </xf>
    <xf numFmtId="0" fontId="8" fillId="11" borderId="56" xfId="0" applyFont="1" applyFill="1" applyBorder="1" applyAlignment="1" applyProtection="1">
      <alignment horizontal="center" vertical="center" wrapText="1"/>
      <protection hidden="1"/>
    </xf>
    <xf numFmtId="49" fontId="97" fillId="0" borderId="27" xfId="0" applyNumberFormat="1" applyFont="1" applyBorder="1" applyAlignment="1" applyProtection="1">
      <alignment horizontal="left" vertical="top" wrapText="1"/>
      <protection locked="0"/>
    </xf>
    <xf numFmtId="49" fontId="55" fillId="0" borderId="16" xfId="0" applyNumberFormat="1" applyFont="1" applyBorder="1" applyAlignment="1" applyProtection="1">
      <alignment horizontal="center" vertical="center" wrapText="1"/>
      <protection locked="0"/>
    </xf>
    <xf numFmtId="49" fontId="55" fillId="0" borderId="27" xfId="0" applyNumberFormat="1" applyFont="1" applyBorder="1" applyAlignment="1" applyProtection="1">
      <alignment horizontal="center" vertical="center" wrapText="1"/>
      <protection locked="0"/>
    </xf>
    <xf numFmtId="49" fontId="55" fillId="0" borderId="35" xfId="0" applyNumberFormat="1" applyFont="1" applyBorder="1" applyAlignment="1" applyProtection="1">
      <alignment horizontal="center" vertical="center" wrapText="1"/>
      <protection locked="0"/>
    </xf>
    <xf numFmtId="49" fontId="5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98" fillId="0" borderId="16" xfId="0" applyFont="1" applyBorder="1" applyAlignment="1" applyProtection="1">
      <alignment horizontal="center" vertical="center" wrapText="1"/>
      <protection locked="0"/>
    </xf>
    <xf numFmtId="164" fontId="55" fillId="0" borderId="53" xfId="0" applyNumberFormat="1" applyFont="1" applyBorder="1" applyAlignment="1" applyProtection="1">
      <alignment horizontal="center" vertical="center"/>
      <protection locked="0"/>
    </xf>
    <xf numFmtId="164" fontId="55" fillId="6" borderId="27" xfId="0" applyNumberFormat="1" applyFont="1" applyFill="1" applyBorder="1" applyAlignment="1" applyProtection="1">
      <alignment horizontal="center" vertical="center"/>
      <protection locked="0"/>
    </xf>
    <xf numFmtId="164" fontId="55" fillId="0" borderId="37" xfId="0" applyNumberFormat="1" applyFont="1" applyBorder="1" applyAlignment="1" applyProtection="1">
      <alignment horizontal="center" vertical="center"/>
      <protection locked="0"/>
    </xf>
    <xf numFmtId="164" fontId="55" fillId="0" borderId="41" xfId="0" applyNumberFormat="1" applyFont="1" applyBorder="1" applyAlignment="1" applyProtection="1">
      <alignment horizontal="center" vertical="center"/>
      <protection locked="0"/>
    </xf>
    <xf numFmtId="49" fontId="97" fillId="0" borderId="16" xfId="0" applyNumberFormat="1" applyFont="1" applyBorder="1" applyAlignment="1" applyProtection="1">
      <alignment horizontal="left" vertical="top" wrapText="1"/>
      <protection locked="0"/>
    </xf>
    <xf numFmtId="1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97" fillId="0" borderId="36" xfId="0" applyNumberFormat="1" applyFont="1" applyBorder="1" applyAlignment="1" applyProtection="1">
      <alignment horizontal="left" vertical="top" wrapText="1"/>
      <protection locked="0"/>
    </xf>
    <xf numFmtId="164" fontId="53" fillId="13" borderId="16" xfId="0" applyNumberFormat="1" applyFont="1" applyFill="1" applyBorder="1" applyAlignment="1" applyProtection="1">
      <alignment horizontal="center" vertical="center"/>
      <protection locked="0"/>
    </xf>
    <xf numFmtId="1" fontId="88" fillId="0" borderId="27" xfId="0" applyNumberFormat="1" applyFont="1" applyBorder="1" applyAlignment="1" applyProtection="1">
      <alignment horizontal="center" vertical="center" wrapText="1"/>
      <protection locked="0"/>
    </xf>
    <xf numFmtId="49" fontId="8" fillId="11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11" borderId="59" xfId="0" applyNumberFormat="1" applyFont="1" applyFill="1" applyBorder="1" applyAlignment="1" applyProtection="1">
      <alignment horizontal="center" vertical="center" wrapText="1"/>
      <protection hidden="1"/>
    </xf>
    <xf numFmtId="164" fontId="54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9" fontId="99" fillId="0" borderId="16" xfId="0" applyNumberFormat="1" applyFont="1" applyBorder="1" applyAlignment="1" applyProtection="1">
      <alignment horizontal="left" vertical="top" wrapText="1"/>
      <protection locked="0"/>
    </xf>
    <xf numFmtId="164" fontId="55" fillId="8" borderId="26" xfId="0" applyNumberFormat="1" applyFont="1" applyFill="1" applyBorder="1" applyAlignment="1" applyProtection="1">
      <alignment horizontal="center" vertical="center"/>
      <protection hidden="1"/>
    </xf>
    <xf numFmtId="164" fontId="55" fillId="6" borderId="26" xfId="0" applyNumberFormat="1" applyFont="1" applyFill="1" applyBorder="1" applyAlignment="1" applyProtection="1">
      <alignment horizontal="center" vertical="center"/>
      <protection locked="0"/>
    </xf>
    <xf numFmtId="0" fontId="98" fillId="0" borderId="26" xfId="0" applyFont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/>
      <protection locked="0"/>
    </xf>
    <xf numFmtId="49" fontId="51" fillId="0" borderId="27" xfId="0" applyNumberFormat="1" applyFont="1" applyBorder="1" applyAlignment="1" applyProtection="1">
      <alignment horizontal="left" vertical="top" wrapText="1"/>
      <protection locked="0"/>
    </xf>
    <xf numFmtId="0" fontId="5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6" fillId="0" borderId="58" xfId="0" applyFont="1" applyBorder="1" applyAlignment="1" applyProtection="1">
      <alignment horizontal="center" wrapText="1"/>
      <protection hidden="1"/>
    </xf>
    <xf numFmtId="0" fontId="16" fillId="0" borderId="60" xfId="0" applyFont="1" applyBorder="1" applyAlignment="1" applyProtection="1">
      <alignment horizontal="center" wrapText="1"/>
      <protection hidden="1"/>
    </xf>
    <xf numFmtId="0" fontId="81" fillId="10" borderId="5" xfId="0" applyFont="1" applyFill="1" applyBorder="1" applyAlignment="1" applyProtection="1">
      <alignment horizontal="center" wrapText="1"/>
      <protection hidden="1"/>
    </xf>
    <xf numFmtId="49" fontId="53" fillId="0" borderId="36" xfId="0" applyNumberFormat="1" applyFont="1" applyBorder="1" applyAlignment="1" applyProtection="1">
      <alignment horizontal="left" vertical="top" wrapText="1"/>
      <protection locked="0"/>
    </xf>
    <xf numFmtId="49" fontId="53" fillId="0" borderId="16" xfId="0" applyNumberFormat="1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center" wrapText="1" shrinkToFit="1"/>
      <protection hidden="1"/>
    </xf>
    <xf numFmtId="49" fontId="8" fillId="0" borderId="61" xfId="0" applyNumberFormat="1" applyFont="1" applyBorder="1" applyAlignment="1" applyProtection="1">
      <alignment horizontal="left" vertical="center" wrapText="1"/>
      <protection hidden="1"/>
    </xf>
    <xf numFmtId="0" fontId="8" fillId="0" borderId="62" xfId="0" applyFont="1" applyBorder="1" applyAlignment="1" applyProtection="1">
      <alignment horizontal="left" vertical="center" wrapText="1" shrinkToFit="1"/>
      <protection hidden="1"/>
    </xf>
    <xf numFmtId="164" fontId="8" fillId="0" borderId="15" xfId="0" applyNumberFormat="1" applyFont="1" applyBorder="1" applyAlignment="1" applyProtection="1">
      <alignment horizontal="center" vertical="center" wrapText="1"/>
      <protection hidden="1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62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65" fillId="0" borderId="15" xfId="0" applyFont="1" applyBorder="1" applyAlignment="1" applyProtection="1">
      <alignment horizontal="center" vertical="center" wrapText="1"/>
      <protection hidden="1"/>
    </xf>
    <xf numFmtId="49" fontId="51" fillId="3" borderId="68" xfId="0" applyNumberFormat="1" applyFont="1" applyFill="1" applyBorder="1" applyProtection="1">
      <protection locked="0" hidden="1"/>
    </xf>
    <xf numFmtId="49" fontId="3" fillId="3" borderId="16" xfId="0" applyNumberFormat="1" applyFont="1" applyFill="1" applyBorder="1" applyAlignment="1" applyProtection="1">
      <alignment horizontal="left" vertical="top" wrapText="1"/>
      <protection locked="0" hidden="1"/>
    </xf>
    <xf numFmtId="49" fontId="51" fillId="3" borderId="16" xfId="0" applyNumberFormat="1" applyFont="1" applyFill="1" applyBorder="1" applyAlignment="1" applyProtection="1">
      <alignment horizontal="center" vertical="center"/>
      <protection locked="0" hidden="1"/>
    </xf>
    <xf numFmtId="49" fontId="53" fillId="3" borderId="16" xfId="0" applyNumberFormat="1" applyFont="1" applyFill="1" applyBorder="1" applyAlignment="1" applyProtection="1">
      <alignment horizontal="center" vertical="center"/>
      <protection locked="0" hidden="1"/>
    </xf>
    <xf numFmtId="49" fontId="51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64" fontId="53" fillId="3" borderId="26" xfId="0" applyNumberFormat="1" applyFont="1" applyFill="1" applyBorder="1" applyAlignment="1" applyProtection="1">
      <alignment horizontal="center" vertical="center"/>
      <protection hidden="1"/>
    </xf>
    <xf numFmtId="164" fontId="53" fillId="3" borderId="16" xfId="0" applyNumberFormat="1" applyFont="1" applyFill="1" applyBorder="1" applyAlignment="1" applyProtection="1">
      <alignment horizontal="center" vertical="center"/>
      <protection hidden="1"/>
    </xf>
    <xf numFmtId="164" fontId="53" fillId="3" borderId="16" xfId="0" applyNumberFormat="1" applyFont="1" applyFill="1" applyBorder="1" applyAlignment="1" applyProtection="1">
      <alignment horizontal="center" vertical="center"/>
      <protection locked="0" hidden="1"/>
    </xf>
    <xf numFmtId="49" fontId="8" fillId="15" borderId="12" xfId="0" applyNumberFormat="1" applyFont="1" applyFill="1" applyBorder="1" applyAlignment="1" applyProtection="1">
      <alignment horizontal="left" vertical="center" wrapText="1"/>
      <protection hidden="1"/>
    </xf>
    <xf numFmtId="0" fontId="9" fillId="15" borderId="32" xfId="0" applyFont="1" applyFill="1" applyBorder="1" applyAlignment="1" applyProtection="1">
      <alignment horizontal="left" vertical="center" wrapText="1" shrinkToFit="1"/>
      <protection hidden="1"/>
    </xf>
    <xf numFmtId="164" fontId="8" fillId="15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15" borderId="30" xfId="0" applyFont="1" applyFill="1" applyBorder="1" applyAlignment="1" applyProtection="1">
      <alignment horizontal="center" vertical="center" wrapText="1"/>
      <protection hidden="1"/>
    </xf>
    <xf numFmtId="0" fontId="8" fillId="15" borderId="31" xfId="0" applyFont="1" applyFill="1" applyBorder="1" applyAlignment="1" applyProtection="1">
      <alignment horizontal="center" vertical="center" wrapText="1"/>
      <protection hidden="1"/>
    </xf>
    <xf numFmtId="0" fontId="8" fillId="15" borderId="32" xfId="0" applyFont="1" applyFill="1" applyBorder="1" applyAlignment="1" applyProtection="1">
      <alignment horizontal="center" vertical="center" wrapText="1"/>
      <protection hidden="1"/>
    </xf>
    <xf numFmtId="0" fontId="8" fillId="15" borderId="27" xfId="0" applyFont="1" applyFill="1" applyBorder="1" applyAlignment="1" applyProtection="1">
      <alignment horizontal="center" vertical="center" wrapText="1"/>
      <protection hidden="1"/>
    </xf>
    <xf numFmtId="0" fontId="65" fillId="15" borderId="27" xfId="0" applyFont="1" applyFill="1" applyBorder="1" applyAlignment="1" applyProtection="1">
      <alignment horizontal="center" vertical="center" wrapText="1"/>
      <protection hidden="1"/>
    </xf>
    <xf numFmtId="9" fontId="23" fillId="4" borderId="11" xfId="1" applyFont="1" applyFill="1" applyBorder="1" applyAlignment="1" applyProtection="1">
      <alignment horizontal="center" vertical="center" wrapText="1"/>
      <protection hidden="1"/>
    </xf>
    <xf numFmtId="9" fontId="23" fillId="11" borderId="11" xfId="1" applyFont="1" applyFill="1" applyBorder="1" applyAlignment="1" applyProtection="1">
      <alignment horizontal="center" vertical="center" wrapText="1"/>
      <protection hidden="1"/>
    </xf>
    <xf numFmtId="9" fontId="65" fillId="11" borderId="21" xfId="1" applyFont="1" applyFill="1" applyBorder="1" applyAlignment="1" applyProtection="1">
      <alignment horizontal="center" vertical="center" wrapText="1"/>
      <protection hidden="1"/>
    </xf>
    <xf numFmtId="9" fontId="65" fillId="11" borderId="17" xfId="1" applyFont="1" applyFill="1" applyBorder="1" applyAlignment="1" applyProtection="1">
      <alignment horizontal="center" vertical="center" wrapText="1"/>
      <protection hidden="1"/>
    </xf>
    <xf numFmtId="164" fontId="53" fillId="0" borderId="37" xfId="0" applyNumberFormat="1" applyFont="1" applyBorder="1" applyAlignment="1" applyProtection="1">
      <alignment horizontal="center" vertical="center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49" fontId="53" fillId="0" borderId="27" xfId="0" applyNumberFormat="1" applyFont="1" applyBorder="1" applyAlignment="1" applyProtection="1">
      <alignment horizontal="center" vertical="center" wrapText="1"/>
      <protection locked="0"/>
    </xf>
    <xf numFmtId="49" fontId="53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16" xfId="0" applyNumberFormat="1" applyFont="1" applyBorder="1" applyAlignment="1" applyProtection="1">
      <alignment horizontal="center" vertical="center" wrapText="1"/>
      <protection locked="0"/>
    </xf>
    <xf numFmtId="49" fontId="53" fillId="0" borderId="16" xfId="0" applyNumberFormat="1" applyFont="1" applyBorder="1" applyAlignment="1" applyProtection="1">
      <alignment horizontal="left" vertical="center" wrapText="1"/>
      <protection locked="0"/>
    </xf>
    <xf numFmtId="0" fontId="53" fillId="0" borderId="16" xfId="0" applyFont="1" applyBorder="1" applyAlignment="1" applyProtection="1">
      <alignment horizontal="left" vertical="center" wrapText="1"/>
      <protection locked="0"/>
    </xf>
    <xf numFmtId="164" fontId="53" fillId="0" borderId="41" xfId="0" applyNumberFormat="1" applyFont="1" applyBorder="1" applyAlignment="1" applyProtection="1">
      <alignment horizontal="center" vertical="center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88" fillId="0" borderId="16" xfId="0" applyFont="1" applyBorder="1" applyAlignment="1" applyProtection="1">
      <alignment horizontal="center" vertical="center" wrapText="1"/>
      <protection locked="0"/>
    </xf>
    <xf numFmtId="1" fontId="88" fillId="0" borderId="27" xfId="0" applyNumberFormat="1" applyFont="1" applyBorder="1" applyAlignment="1" applyProtection="1">
      <alignment horizontal="center" vertical="center" wrapText="1"/>
      <protection locked="0"/>
    </xf>
    <xf numFmtId="0" fontId="88" fillId="0" borderId="27" xfId="0" applyFont="1" applyBorder="1" applyAlignment="1" applyProtection="1">
      <alignment horizontal="center" vertical="center" wrapText="1"/>
      <protection locked="0"/>
    </xf>
    <xf numFmtId="49" fontId="102" fillId="0" borderId="27" xfId="0" applyNumberFormat="1" applyFont="1" applyBorder="1" applyAlignment="1" applyProtection="1">
      <alignment horizontal="left" vertical="center"/>
      <protection locked="0"/>
    </xf>
    <xf numFmtId="164" fontId="53" fillId="6" borderId="27" xfId="0" applyNumberFormat="1" applyFont="1" applyFill="1" applyBorder="1" applyAlignment="1" applyProtection="1">
      <alignment horizontal="center" vertical="center"/>
      <protection locked="0"/>
    </xf>
    <xf numFmtId="164" fontId="53" fillId="0" borderId="16" xfId="0" applyNumberFormat="1" applyFont="1" applyBorder="1" applyAlignment="1" applyProtection="1">
      <alignment horizontal="center" vertical="center"/>
      <protection locked="0"/>
    </xf>
    <xf numFmtId="49" fontId="53" fillId="0" borderId="27" xfId="0" applyNumberFormat="1" applyFont="1" applyBorder="1" applyAlignment="1" applyProtection="1">
      <alignment horizontal="center" vertical="center" wrapText="1"/>
      <protection locked="0"/>
    </xf>
    <xf numFmtId="49" fontId="53" fillId="0" borderId="35" xfId="0" applyNumberFormat="1" applyFont="1" applyBorder="1" applyAlignment="1" applyProtection="1">
      <alignment horizontal="center" vertical="center" wrapText="1"/>
      <protection locked="0"/>
    </xf>
    <xf numFmtId="164" fontId="53" fillId="0" borderId="59" xfId="0" applyNumberFormat="1" applyFont="1" applyBorder="1" applyAlignment="1" applyProtection="1">
      <alignment horizontal="center" vertical="center"/>
      <protection locked="0"/>
    </xf>
    <xf numFmtId="164" fontId="53" fillId="0" borderId="17" xfId="0" applyNumberFormat="1" applyFont="1" applyBorder="1" applyAlignment="1" applyProtection="1">
      <alignment horizontal="center" vertical="center"/>
      <protection locked="0"/>
    </xf>
    <xf numFmtId="164" fontId="53" fillId="0" borderId="26" xfId="0" applyNumberFormat="1" applyFont="1" applyBorder="1" applyAlignment="1" applyProtection="1">
      <alignment horizontal="center" vertical="center"/>
      <protection locked="0"/>
    </xf>
    <xf numFmtId="49" fontId="53" fillId="0" borderId="16" xfId="0" applyNumberFormat="1" applyFont="1" applyBorder="1" applyAlignment="1" applyProtection="1">
      <alignment horizontal="center" vertical="center" wrapText="1"/>
      <protection locked="0"/>
    </xf>
    <xf numFmtId="164" fontId="53" fillId="0" borderId="45" xfId="0" applyNumberFormat="1" applyFont="1" applyBorder="1" applyAlignment="1" applyProtection="1">
      <alignment horizontal="center" vertical="center"/>
      <protection locked="0"/>
    </xf>
    <xf numFmtId="164" fontId="53" fillId="0" borderId="53" xfId="0" applyNumberFormat="1" applyFont="1" applyBorder="1" applyAlignment="1" applyProtection="1">
      <alignment horizontal="center" vertical="center"/>
      <protection locked="0"/>
    </xf>
    <xf numFmtId="164" fontId="53" fillId="0" borderId="27" xfId="0" applyNumberFormat="1" applyFont="1" applyBorder="1" applyAlignment="1" applyProtection="1">
      <alignment horizontal="center" vertical="center"/>
      <protection locked="0"/>
    </xf>
    <xf numFmtId="164" fontId="53" fillId="0" borderId="35" xfId="0" applyNumberFormat="1" applyFont="1" applyBorder="1" applyAlignment="1" applyProtection="1">
      <alignment horizontal="center" vertical="center"/>
      <protection locked="0"/>
    </xf>
    <xf numFmtId="164" fontId="53" fillId="6" borderId="16" xfId="0" applyNumberFormat="1" applyFont="1" applyFill="1" applyBorder="1" applyAlignment="1" applyProtection="1">
      <alignment horizontal="center" vertical="center"/>
      <protection locked="0"/>
    </xf>
    <xf numFmtId="49" fontId="105" fillId="0" borderId="16" xfId="0" applyNumberFormat="1" applyFont="1" applyBorder="1" applyAlignment="1" applyProtection="1">
      <alignment horizontal="center" vertical="center" wrapText="1"/>
      <protection locked="0"/>
    </xf>
    <xf numFmtId="164" fontId="105" fillId="0" borderId="16" xfId="0" applyNumberFormat="1" applyFont="1" applyBorder="1" applyAlignment="1" applyProtection="1">
      <alignment horizontal="center" vertical="center"/>
      <protection locked="0"/>
    </xf>
    <xf numFmtId="164" fontId="105" fillId="0" borderId="26" xfId="0" applyNumberFormat="1" applyFont="1" applyBorder="1" applyAlignment="1" applyProtection="1">
      <alignment horizontal="center" vertical="center"/>
      <protection locked="0"/>
    </xf>
    <xf numFmtId="164" fontId="105" fillId="6" borderId="16" xfId="0" applyNumberFormat="1" applyFont="1" applyFill="1" applyBorder="1" applyAlignment="1" applyProtection="1">
      <alignment horizontal="center" vertical="center"/>
      <protection locked="0"/>
    </xf>
    <xf numFmtId="49" fontId="105" fillId="0" borderId="27" xfId="0" applyNumberFormat="1" applyFont="1" applyBorder="1" applyAlignment="1" applyProtection="1">
      <alignment horizontal="center" vertical="center" wrapText="1"/>
      <protection locked="0"/>
    </xf>
    <xf numFmtId="49" fontId="105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16" xfId="0" applyNumberFormat="1" applyFont="1" applyBorder="1" applyAlignment="1" applyProtection="1">
      <alignment horizontal="left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 wrapText="1"/>
      <protection locked="0"/>
    </xf>
    <xf numFmtId="49" fontId="105" fillId="0" borderId="27" xfId="0" applyNumberFormat="1" applyFont="1" applyBorder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86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49" fontId="53" fillId="0" borderId="37" xfId="0" applyNumberFormat="1" applyFont="1" applyBorder="1" applyAlignment="1" applyProtection="1">
      <alignment horizontal="left" vertical="center" wrapText="1" shrinkToFit="1"/>
      <protection locked="0"/>
    </xf>
    <xf numFmtId="164" fontId="53" fillId="0" borderId="16" xfId="0" applyNumberFormat="1" applyFont="1" applyBorder="1" applyAlignment="1" applyProtection="1">
      <alignment horizontal="center" vertical="center" wrapText="1"/>
      <protection locked="0"/>
    </xf>
    <xf numFmtId="49" fontId="53" fillId="0" borderId="32" xfId="0" applyNumberFormat="1" applyFont="1" applyBorder="1" applyAlignment="1" applyProtection="1">
      <alignment horizontal="left" vertical="center" wrapText="1" shrinkToFi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106" fillId="0" borderId="16" xfId="0" applyFont="1" applyBorder="1" applyAlignment="1" applyProtection="1">
      <alignment horizontal="center" vertical="center" wrapText="1"/>
      <protection locked="0"/>
    </xf>
    <xf numFmtId="0" fontId="105" fillId="0" borderId="16" xfId="0" applyFont="1" applyBorder="1" applyAlignment="1" applyProtection="1">
      <alignment horizontal="left" vertical="center" wrapText="1"/>
      <protection locked="0"/>
    </xf>
    <xf numFmtId="164" fontId="54" fillId="8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/>
      <protection hidden="1"/>
    </xf>
    <xf numFmtId="164" fontId="53" fillId="0" borderId="54" xfId="0" applyNumberFormat="1" applyFont="1" applyBorder="1" applyAlignment="1" applyProtection="1">
      <alignment horizontal="center" vertical="center"/>
      <protection locked="0"/>
    </xf>
    <xf numFmtId="49" fontId="8" fillId="30" borderId="12" xfId="0" applyNumberFormat="1" applyFont="1" applyFill="1" applyBorder="1" applyAlignment="1" applyProtection="1">
      <alignment horizontal="left" vertical="center" wrapText="1"/>
      <protection hidden="1"/>
    </xf>
    <xf numFmtId="0" fontId="9" fillId="30" borderId="32" xfId="0" applyFont="1" applyFill="1" applyBorder="1" applyAlignment="1" applyProtection="1">
      <alignment horizontal="left" vertical="center" wrapText="1" shrinkToFit="1"/>
      <protection hidden="1"/>
    </xf>
    <xf numFmtId="164" fontId="8" fillId="30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30" borderId="30" xfId="0" applyFont="1" applyFill="1" applyBorder="1" applyAlignment="1" applyProtection="1">
      <alignment horizontal="center" vertical="center" wrapText="1"/>
      <protection hidden="1"/>
    </xf>
    <xf numFmtId="0" fontId="8" fillId="30" borderId="31" xfId="0" applyFont="1" applyFill="1" applyBorder="1" applyAlignment="1" applyProtection="1">
      <alignment horizontal="center" vertical="center" wrapText="1"/>
      <protection hidden="1"/>
    </xf>
    <xf numFmtId="0" fontId="8" fillId="30" borderId="32" xfId="0" applyFont="1" applyFill="1" applyBorder="1" applyAlignment="1" applyProtection="1">
      <alignment horizontal="center" vertical="center" wrapText="1"/>
      <protection hidden="1"/>
    </xf>
    <xf numFmtId="0" fontId="8" fillId="30" borderId="27" xfId="0" applyFont="1" applyFill="1" applyBorder="1" applyAlignment="1" applyProtection="1">
      <alignment horizontal="center" vertical="center" wrapText="1"/>
      <protection hidden="1"/>
    </xf>
    <xf numFmtId="0" fontId="65" fillId="30" borderId="27" xfId="0" applyFont="1" applyFill="1" applyBorder="1" applyAlignment="1" applyProtection="1">
      <alignment horizontal="center" vertical="center" wrapText="1"/>
      <protection hidden="1"/>
    </xf>
    <xf numFmtId="1" fontId="55" fillId="4" borderId="0" xfId="0" applyNumberFormat="1" applyFont="1" applyFill="1" applyAlignment="1" applyProtection="1">
      <alignment horizontal="center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top"/>
      <protection hidden="1"/>
    </xf>
    <xf numFmtId="164" fontId="55" fillId="4" borderId="0" xfId="0" applyNumberFormat="1" applyFont="1" applyFill="1" applyBorder="1" applyAlignment="1" applyProtection="1">
      <alignment horizontal="center"/>
      <protection hidden="1"/>
    </xf>
    <xf numFmtId="0" fontId="55" fillId="4" borderId="0" xfId="0" applyFont="1" applyFill="1" applyBorder="1" applyAlignment="1" applyProtection="1">
      <alignment horizontal="center"/>
      <protection hidden="1"/>
    </xf>
    <xf numFmtId="0" fontId="54" fillId="0" borderId="0" xfId="0" applyFont="1" applyProtection="1">
      <protection locked="0"/>
    </xf>
    <xf numFmtId="0" fontId="86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164" fontId="53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6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92" fillId="0" borderId="63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31" xfId="0" applyFont="1" applyBorder="1" applyAlignment="1"/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wrapText="1"/>
    </xf>
    <xf numFmtId="0" fontId="93" fillId="0" borderId="21" xfId="0" applyFont="1" applyBorder="1" applyAlignment="1">
      <alignment horizontal="center" vertical="center" wrapText="1"/>
    </xf>
    <xf numFmtId="0" fontId="93" fillId="0" borderId="15" xfId="0" applyFont="1" applyBorder="1" applyAlignment="1">
      <alignment horizontal="center" vertical="center" wrapText="1"/>
    </xf>
    <xf numFmtId="0" fontId="93" fillId="0" borderId="22" xfId="0" applyFont="1" applyBorder="1" applyAlignment="1">
      <alignment horizontal="center" vertical="center" wrapText="1"/>
    </xf>
    <xf numFmtId="0" fontId="93" fillId="0" borderId="23" xfId="0" applyFont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91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75" fillId="0" borderId="22" xfId="0" applyFont="1" applyBorder="1" applyAlignment="1" applyProtection="1">
      <alignment horizontal="center"/>
      <protection hidden="1"/>
    </xf>
    <xf numFmtId="0" fontId="75" fillId="0" borderId="23" xfId="0" applyFont="1" applyBorder="1" applyAlignment="1" applyProtection="1">
      <alignment horizontal="center"/>
      <protection hidden="1"/>
    </xf>
    <xf numFmtId="0" fontId="75" fillId="0" borderId="11" xfId="0" applyFont="1" applyBorder="1" applyAlignment="1" applyProtection="1">
      <alignment horizontal="center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39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6" fillId="0" borderId="38" xfId="0" applyNumberFormat="1" applyFont="1" applyBorder="1" applyAlignment="1" applyProtection="1">
      <alignment horizontal="center" vertical="center"/>
      <protection hidden="1"/>
    </xf>
    <xf numFmtId="1" fontId="6" fillId="0" borderId="42" xfId="0" applyNumberFormat="1" applyFont="1" applyBorder="1" applyAlignment="1" applyProtection="1">
      <alignment horizontal="center" vertical="center"/>
      <protection hidden="1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77" fillId="0" borderId="54" xfId="0" applyFont="1" applyBorder="1" applyAlignment="1" applyProtection="1">
      <alignment horizontal="center" vertical="top"/>
      <protection hidden="1"/>
    </xf>
    <xf numFmtId="0" fontId="75" fillId="0" borderId="22" xfId="0" applyFont="1" applyBorder="1" applyAlignment="1" applyProtection="1">
      <alignment horizontal="center" vertical="top"/>
      <protection hidden="1"/>
    </xf>
    <xf numFmtId="0" fontId="75" fillId="0" borderId="11" xfId="0" applyFont="1" applyBorder="1" applyAlignment="1" applyProtection="1">
      <alignment horizontal="center" vertical="top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6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164" fontId="17" fillId="0" borderId="40" xfId="0" applyNumberFormat="1" applyFont="1" applyBorder="1" applyAlignment="1" applyProtection="1">
      <alignment horizontal="center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hidden="1"/>
    </xf>
    <xf numFmtId="164" fontId="17" fillId="0" borderId="44" xfId="0" applyNumberFormat="1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49" fontId="6" fillId="0" borderId="54" xfId="0" applyNumberFormat="1" applyFont="1" applyBorder="1" applyAlignment="1" applyProtection="1">
      <alignment horizontal="left" wrapText="1"/>
      <protection locked="0"/>
    </xf>
    <xf numFmtId="0" fontId="6" fillId="0" borderId="54" xfId="0" applyFont="1" applyBorder="1" applyAlignment="1" applyProtection="1">
      <alignment horizontal="left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164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49" fontId="6" fillId="0" borderId="54" xfId="0" applyNumberFormat="1" applyFont="1" applyBorder="1" applyAlignment="1" applyProtection="1">
      <alignment horizontal="left"/>
      <protection locked="0"/>
    </xf>
    <xf numFmtId="0" fontId="6" fillId="0" borderId="54" xfId="0" applyFont="1" applyBorder="1" applyAlignment="1" applyProtection="1">
      <alignment horizontal="left"/>
      <protection locked="0"/>
    </xf>
    <xf numFmtId="1" fontId="6" fillId="14" borderId="20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49" fontId="27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16" fillId="0" borderId="20" xfId="0" applyNumberFormat="1" applyFont="1" applyBorder="1" applyAlignment="1" applyProtection="1">
      <alignment horizontal="center"/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1" fontId="6" fillId="14" borderId="22" xfId="0" applyNumberFormat="1" applyFont="1" applyFill="1" applyBorder="1" applyAlignment="1" applyProtection="1">
      <alignment horizontal="center"/>
      <protection hidden="1"/>
    </xf>
    <xf numFmtId="1" fontId="6" fillId="14" borderId="23" xfId="0" applyNumberFormat="1" applyFont="1" applyFill="1" applyBorder="1" applyAlignment="1" applyProtection="1">
      <alignment horizontal="center"/>
      <protection hidden="1"/>
    </xf>
    <xf numFmtId="1" fontId="6" fillId="14" borderId="11" xfId="0" applyNumberFormat="1" applyFont="1" applyFill="1" applyBorder="1" applyAlignment="1" applyProtection="1">
      <alignment horizontal="center"/>
      <protection hidden="1"/>
    </xf>
    <xf numFmtId="49" fontId="0" fillId="0" borderId="54" xfId="0" applyNumberFormat="1" applyBorder="1" applyAlignment="1" applyProtection="1">
      <alignment horizontal="left"/>
      <protection locked="0"/>
    </xf>
    <xf numFmtId="1" fontId="6" fillId="5" borderId="20" xfId="0" applyNumberFormat="1" applyFont="1" applyFill="1" applyBorder="1" applyAlignment="1" applyProtection="1">
      <alignment horizontal="center"/>
      <protection hidden="1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49" fontId="17" fillId="0" borderId="22" xfId="0" applyNumberFormat="1" applyFont="1" applyBorder="1" applyAlignment="1" applyProtection="1">
      <alignment horizontal="center" vertical="center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49" fontId="27" fillId="0" borderId="0" xfId="0" applyNumberFormat="1" applyFont="1" applyAlignment="1" applyProtection="1">
      <alignment horizontal="center" wrapText="1"/>
      <protection locked="0"/>
    </xf>
    <xf numFmtId="0" fontId="50" fillId="0" borderId="0" xfId="0" applyFont="1" applyAlignment="1">
      <alignment horizontal="center" wrapText="1"/>
    </xf>
    <xf numFmtId="49" fontId="8" fillId="0" borderId="38" xfId="0" applyNumberFormat="1" applyFont="1" applyBorder="1" applyAlignment="1" applyProtection="1">
      <alignment horizontal="left" vertical="center" wrapText="1"/>
      <protection locked="0"/>
    </xf>
    <xf numFmtId="49" fontId="8" fillId="0" borderId="42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164" fontId="6" fillId="0" borderId="38" xfId="0" applyNumberFormat="1" applyFont="1" applyBorder="1" applyAlignment="1" applyProtection="1">
      <alignment horizontal="center" vertical="center"/>
      <protection hidden="1"/>
    </xf>
    <xf numFmtId="164" fontId="6" fillId="0" borderId="42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textRotation="90"/>
      <protection hidden="1"/>
    </xf>
    <xf numFmtId="0" fontId="17" fillId="0" borderId="15" xfId="0" applyFont="1" applyBorder="1" applyAlignment="1" applyProtection="1">
      <alignment horizontal="center" vertical="center" textRotation="90"/>
      <protection hidden="1"/>
    </xf>
    <xf numFmtId="0" fontId="17" fillId="0" borderId="22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53" fillId="0" borderId="22" xfId="0" applyFont="1" applyBorder="1" applyAlignment="1" applyProtection="1">
      <alignment horizontal="center" vertical="top"/>
      <protection hidden="1"/>
    </xf>
    <xf numFmtId="0" fontId="53" fillId="0" borderId="11" xfId="0" applyFont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protection locked="0"/>
    </xf>
    <xf numFmtId="0" fontId="53" fillId="0" borderId="21" xfId="0" applyFont="1" applyBorder="1" applyAlignment="1" applyProtection="1">
      <alignment horizontal="center" textRotation="90"/>
      <protection hidden="1"/>
    </xf>
    <xf numFmtId="0" fontId="53" fillId="0" borderId="65" xfId="0" applyFont="1" applyBorder="1" applyAlignment="1" applyProtection="1">
      <alignment horizontal="center" textRotation="90"/>
      <protection hidden="1"/>
    </xf>
    <xf numFmtId="0" fontId="53" fillId="0" borderId="15" xfId="0" applyFont="1" applyBorder="1" applyAlignment="1" applyProtection="1">
      <alignment horizontal="center" textRotation="90"/>
      <protection hidden="1"/>
    </xf>
    <xf numFmtId="1" fontId="55" fillId="4" borderId="0" xfId="0" applyNumberFormat="1" applyFont="1" applyFill="1" applyAlignment="1" applyProtection="1">
      <alignment horizontal="center" vertical="center"/>
      <protection locked="0"/>
    </xf>
    <xf numFmtId="164" fontId="55" fillId="4" borderId="22" xfId="0" applyNumberFormat="1" applyFont="1" applyFill="1" applyBorder="1" applyAlignment="1" applyProtection="1">
      <alignment horizontal="center"/>
      <protection hidden="1"/>
    </xf>
    <xf numFmtId="0" fontId="55" fillId="4" borderId="11" xfId="0" applyFont="1" applyFill="1" applyBorder="1" applyAlignment="1" applyProtection="1">
      <alignment horizontal="center"/>
      <protection hidden="1"/>
    </xf>
    <xf numFmtId="1" fontId="55" fillId="0" borderId="22" xfId="0" applyNumberFormat="1" applyFont="1" applyBorder="1" applyAlignment="1" applyProtection="1">
      <alignment horizontal="center" vertical="center"/>
      <protection locked="0"/>
    </xf>
    <xf numFmtId="1" fontId="55" fillId="0" borderId="11" xfId="0" applyNumberFormat="1" applyFont="1" applyBorder="1" applyAlignment="1" applyProtection="1">
      <alignment horizontal="center" vertical="center"/>
      <protection locked="0"/>
    </xf>
    <xf numFmtId="0" fontId="53" fillId="0" borderId="38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0" xfId="0" applyFont="1" applyBorder="1" applyAlignment="1" applyProtection="1">
      <alignment horizontal="center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164" fontId="55" fillId="3" borderId="22" xfId="0" applyNumberFormat="1" applyFont="1" applyFill="1" applyBorder="1" applyAlignment="1" applyProtection="1">
      <alignment horizontal="center" vertical="center"/>
      <protection hidden="1"/>
    </xf>
    <xf numFmtId="164" fontId="55" fillId="3" borderId="11" xfId="0" applyNumberFormat="1" applyFont="1" applyFill="1" applyBorder="1" applyAlignment="1" applyProtection="1">
      <alignment horizontal="center" vertical="center"/>
      <protection hidden="1"/>
    </xf>
    <xf numFmtId="49" fontId="54" fillId="0" borderId="22" xfId="0" applyNumberFormat="1" applyFont="1" applyBorder="1" applyAlignment="1" applyProtection="1">
      <alignment horizontal="left" vertical="top"/>
      <protection hidden="1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11" xfId="0" applyNumberFormat="1" applyFont="1" applyBorder="1" applyAlignment="1" applyProtection="1">
      <alignment horizontal="left" vertical="top"/>
      <protection hidden="1"/>
    </xf>
    <xf numFmtId="49" fontId="35" fillId="4" borderId="22" xfId="0" applyNumberFormat="1" applyFont="1" applyFill="1" applyBorder="1" applyAlignment="1" applyProtection="1">
      <alignment horizontal="left" vertical="top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70" fillId="0" borderId="0" xfId="0" applyFont="1" applyAlignment="1" applyProtection="1">
      <protection hidden="1"/>
    </xf>
    <xf numFmtId="0" fontId="68" fillId="0" borderId="0" xfId="0" applyFont="1" applyAlignment="1" applyProtection="1">
      <alignment horizontal="center"/>
      <protection hidden="1"/>
    </xf>
    <xf numFmtId="0" fontId="53" fillId="0" borderId="42" xfId="0" applyFont="1" applyBorder="1" applyAlignment="1" applyProtection="1">
      <alignment horizontal="center" textRotation="90"/>
      <protection hidden="1"/>
    </xf>
    <xf numFmtId="0" fontId="53" fillId="0" borderId="0" xfId="0" applyFont="1" applyAlignment="1" applyProtection="1">
      <alignment horizontal="center" textRotation="90"/>
      <protection hidden="1"/>
    </xf>
    <xf numFmtId="0" fontId="53" fillId="0" borderId="43" xfId="0" applyFont="1" applyBorder="1" applyAlignment="1" applyProtection="1">
      <alignment horizontal="center" textRotation="90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53" fillId="0" borderId="22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top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65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 textRotation="90"/>
      <protection hidden="1"/>
    </xf>
    <xf numFmtId="0" fontId="53" fillId="0" borderId="65" xfId="0" applyFont="1" applyBorder="1" applyAlignment="1" applyProtection="1">
      <alignment horizontal="center"/>
      <protection hidden="1"/>
    </xf>
    <xf numFmtId="0" fontId="53" fillId="0" borderId="15" xfId="0" applyFont="1" applyBorder="1" applyAlignment="1" applyProtection="1">
      <alignment horizontal="center"/>
      <protection hidden="1"/>
    </xf>
    <xf numFmtId="49" fontId="54" fillId="4" borderId="22" xfId="0" applyNumberFormat="1" applyFont="1" applyFill="1" applyBorder="1" applyAlignment="1" applyProtection="1">
      <alignment horizontal="left" vertical="top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11" xfId="0" applyNumberFormat="1" applyFont="1" applyFill="1" applyBorder="1" applyAlignment="1" applyProtection="1">
      <alignment horizontal="left" vertical="top"/>
      <protection hidden="1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11" xfId="0" applyFont="1" applyBorder="1" applyAlignment="1" applyProtection="1">
      <alignment horizontal="center"/>
      <protection locked="0"/>
    </xf>
    <xf numFmtId="0" fontId="54" fillId="0" borderId="0" xfId="0" applyFont="1" applyProtection="1">
      <protection locked="0"/>
    </xf>
    <xf numFmtId="0" fontId="0" fillId="0" borderId="0" xfId="0"/>
    <xf numFmtId="0" fontId="5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55" fillId="0" borderId="22" xfId="0" applyFont="1" applyBorder="1" applyAlignment="1" applyProtection="1">
      <alignment horizontal="center" vertical="center"/>
      <protection hidden="1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45" xfId="0" applyFont="1" applyBorder="1" applyAlignment="1" applyProtection="1">
      <alignment vertical="center"/>
      <protection hidden="1"/>
    </xf>
    <xf numFmtId="0" fontId="55" fillId="0" borderId="26" xfId="0" applyFont="1" applyBorder="1" applyAlignment="1" applyProtection="1">
      <alignment vertical="center"/>
      <protection hidden="1"/>
    </xf>
    <xf numFmtId="0" fontId="55" fillId="0" borderId="43" xfId="0" applyFont="1" applyBorder="1" applyAlignment="1" applyProtection="1">
      <alignment horizontal="left"/>
      <protection locked="0"/>
    </xf>
    <xf numFmtId="0" fontId="55" fillId="0" borderId="44" xfId="0" applyFont="1" applyBorder="1" applyAlignment="1" applyProtection="1">
      <alignment horizontal="left"/>
      <protection locked="0"/>
    </xf>
    <xf numFmtId="0" fontId="107" fillId="0" borderId="0" xfId="0" applyFont="1" applyProtection="1">
      <protection locked="0"/>
    </xf>
    <xf numFmtId="0" fontId="108" fillId="0" borderId="0" xfId="0" applyFont="1"/>
    <xf numFmtId="0" fontId="5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9" fillId="0" borderId="0" xfId="0" applyFont="1"/>
    <xf numFmtId="0" fontId="100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00" fillId="0" borderId="0" xfId="0" applyFont="1" applyAlignment="1" applyProtection="1">
      <alignment horizontal="left" vertical="justify"/>
      <protection locked="0"/>
    </xf>
    <xf numFmtId="0" fontId="55" fillId="0" borderId="59" xfId="0" applyFont="1" applyBorder="1" applyAlignment="1" applyProtection="1">
      <alignment vertical="center"/>
      <protection hidden="1"/>
    </xf>
    <xf numFmtId="0" fontId="55" fillId="0" borderId="64" xfId="0" applyFont="1" applyBorder="1" applyAlignment="1" applyProtection="1">
      <alignment vertical="center"/>
      <protection hidden="1"/>
    </xf>
    <xf numFmtId="0" fontId="55" fillId="0" borderId="45" xfId="0" applyFont="1" applyBorder="1" applyAlignment="1" applyProtection="1">
      <alignment vertical="center" wrapText="1"/>
      <protection hidden="1"/>
    </xf>
    <xf numFmtId="0" fontId="55" fillId="0" borderId="26" xfId="0" applyFont="1" applyBorder="1" applyAlignment="1" applyProtection="1">
      <alignment vertical="center" wrapText="1"/>
      <protection hidden="1"/>
    </xf>
    <xf numFmtId="0" fontId="67" fillId="0" borderId="0" xfId="0" applyFont="1" applyAlignment="1" applyProtection="1">
      <protection locked="0"/>
    </xf>
    <xf numFmtId="0" fontId="86" fillId="0" borderId="0" xfId="0" applyFont="1" applyAlignment="1" applyProtection="1">
      <alignment horizontal="left" vertical="justify"/>
      <protection locked="0"/>
    </xf>
    <xf numFmtId="0" fontId="10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1" fillId="0" borderId="0" xfId="0" applyFont="1" applyAlignment="1" applyProtection="1">
      <alignment horizontal="center" vertical="top"/>
      <protection locked="0"/>
    </xf>
    <xf numFmtId="0" fontId="54" fillId="0" borderId="0" xfId="0" applyFont="1" applyAlignment="1" applyProtection="1">
      <protection locked="0"/>
    </xf>
    <xf numFmtId="0" fontId="0" fillId="0" borderId="0" xfId="0" applyAlignment="1"/>
    <xf numFmtId="0" fontId="53" fillId="0" borderId="22" xfId="0" applyFont="1" applyBorder="1" applyAlignment="1" applyProtection="1">
      <alignment horizontal="center" vertical="center"/>
      <protection locked="0" hidden="1"/>
    </xf>
    <xf numFmtId="0" fontId="53" fillId="0" borderId="23" xfId="0" applyFont="1" applyBorder="1" applyAlignment="1" applyProtection="1">
      <alignment horizontal="center" vertical="center"/>
      <protection locked="0" hidden="1"/>
    </xf>
    <xf numFmtId="0" fontId="53" fillId="0" borderId="11" xfId="0" applyFont="1" applyBorder="1" applyAlignment="1" applyProtection="1">
      <alignment horizontal="center" vertical="center"/>
      <protection locked="0" hidden="1"/>
    </xf>
    <xf numFmtId="0" fontId="53" fillId="0" borderId="21" xfId="0" applyFont="1" applyBorder="1" applyAlignment="1" applyProtection="1">
      <alignment horizontal="center" textRotation="90"/>
      <protection locked="0" hidden="1"/>
    </xf>
    <xf numFmtId="0" fontId="53" fillId="0" borderId="65" xfId="0" applyFont="1" applyBorder="1" applyAlignment="1" applyProtection="1">
      <alignment horizontal="center" textRotation="90"/>
      <protection locked="0" hidden="1"/>
    </xf>
    <xf numFmtId="0" fontId="53" fillId="0" borderId="15" xfId="0" applyFont="1" applyBorder="1" applyAlignment="1" applyProtection="1">
      <alignment horizontal="center" textRotation="90"/>
      <protection locked="0" hidden="1"/>
    </xf>
    <xf numFmtId="0" fontId="70" fillId="0" borderId="0" xfId="0" applyFont="1" applyAlignment="1" applyProtection="1">
      <protection locked="0" hidden="1"/>
    </xf>
    <xf numFmtId="0" fontId="53" fillId="0" borderId="22" xfId="0" applyFont="1" applyBorder="1" applyAlignment="1" applyProtection="1">
      <alignment horizontal="center" vertical="top"/>
      <protection locked="0" hidden="1"/>
    </xf>
    <xf numFmtId="0" fontId="53" fillId="0" borderId="11" xfId="0" applyFont="1" applyBorder="1" applyAlignment="1" applyProtection="1">
      <alignment horizontal="center" vertical="top"/>
      <protection locked="0" hidden="1"/>
    </xf>
    <xf numFmtId="0" fontId="68" fillId="0" borderId="0" xfId="0" applyFont="1" applyAlignment="1" applyProtection="1">
      <alignment horizontal="center"/>
      <protection locked="0" hidden="1"/>
    </xf>
    <xf numFmtId="0" fontId="53" fillId="0" borderId="42" xfId="0" applyFont="1" applyBorder="1" applyAlignment="1" applyProtection="1">
      <alignment horizontal="center" textRotation="90"/>
      <protection locked="0" hidden="1"/>
    </xf>
    <xf numFmtId="0" fontId="53" fillId="0" borderId="0" xfId="0" applyFont="1" applyAlignment="1" applyProtection="1">
      <alignment horizontal="center" textRotation="90"/>
      <protection locked="0" hidden="1"/>
    </xf>
    <xf numFmtId="0" fontId="53" fillId="0" borderId="43" xfId="0" applyFont="1" applyBorder="1" applyAlignment="1" applyProtection="1">
      <alignment horizontal="center" textRotation="90"/>
      <protection locked="0" hidden="1"/>
    </xf>
    <xf numFmtId="0" fontId="53" fillId="0" borderId="22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Border="1" applyAlignment="1" applyProtection="1">
      <alignment horizontal="center" vertical="center" wrapText="1"/>
      <protection locked="0" hidden="1"/>
    </xf>
    <xf numFmtId="0" fontId="53" fillId="0" borderId="11" xfId="0" applyFont="1" applyBorder="1" applyAlignment="1" applyProtection="1">
      <alignment horizontal="center" vertical="center" wrapText="1"/>
      <protection locked="0" hidden="1"/>
    </xf>
    <xf numFmtId="0" fontId="53" fillId="0" borderId="21" xfId="0" applyFont="1" applyBorder="1" applyAlignment="1" applyProtection="1">
      <alignment horizontal="center" vertical="center"/>
      <protection locked="0" hidden="1"/>
    </xf>
    <xf numFmtId="0" fontId="53" fillId="0" borderId="65" xfId="0" applyFont="1" applyBorder="1" applyAlignment="1" applyProtection="1">
      <alignment horizontal="center" vertical="center"/>
      <protection locked="0" hidden="1"/>
    </xf>
    <xf numFmtId="0" fontId="53" fillId="0" borderId="15" xfId="0" applyFont="1" applyBorder="1" applyAlignment="1" applyProtection="1">
      <alignment horizontal="center" vertical="center"/>
      <protection locked="0" hidden="1"/>
    </xf>
    <xf numFmtId="0" fontId="53" fillId="0" borderId="38" xfId="0" applyFont="1" applyBorder="1" applyAlignment="1" applyProtection="1">
      <alignment horizontal="center" vertical="center"/>
      <protection locked="0" hidden="1"/>
    </xf>
    <xf numFmtId="0" fontId="53" fillId="0" borderId="42" xfId="0" applyFont="1" applyBorder="1" applyAlignment="1" applyProtection="1">
      <alignment horizontal="center" vertical="center"/>
      <protection locked="0" hidden="1"/>
    </xf>
    <xf numFmtId="0" fontId="53" fillId="0" borderId="6" xfId="0" applyFont="1" applyBorder="1" applyAlignment="1" applyProtection="1">
      <alignment horizontal="center" vertical="center"/>
      <protection locked="0" hidden="1"/>
    </xf>
    <xf numFmtId="0" fontId="53" fillId="0" borderId="40" xfId="0" applyFont="1" applyBorder="1" applyAlignment="1" applyProtection="1">
      <alignment horizontal="center" vertical="center"/>
      <protection locked="0" hidden="1"/>
    </xf>
    <xf numFmtId="0" fontId="53" fillId="0" borderId="43" xfId="0" applyFont="1" applyBorder="1" applyAlignment="1" applyProtection="1">
      <alignment horizontal="center" vertical="center"/>
      <protection locked="0" hidden="1"/>
    </xf>
    <xf numFmtId="0" fontId="53" fillId="0" borderId="44" xfId="0" applyFont="1" applyBorder="1" applyAlignment="1" applyProtection="1">
      <alignment horizontal="center" vertical="center"/>
      <protection locked="0" hidden="1"/>
    </xf>
    <xf numFmtId="0" fontId="53" fillId="0" borderId="23" xfId="0" applyFont="1" applyBorder="1" applyAlignment="1" applyProtection="1">
      <alignment horizontal="center" vertical="top"/>
      <protection locked="0" hidden="1"/>
    </xf>
    <xf numFmtId="0" fontId="8" fillId="0" borderId="0" xfId="0" applyFont="1" applyAlignment="1"/>
    <xf numFmtId="0" fontId="1" fillId="0" borderId="0" xfId="0" applyFont="1" applyAlignment="1"/>
    <xf numFmtId="49" fontId="9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62" xfId="0" applyFont="1" applyBorder="1" applyAlignment="1" applyProtection="1">
      <alignment horizontal="center" vertical="center" wrapText="1"/>
      <protection hidden="1"/>
    </xf>
    <xf numFmtId="0" fontId="11" fillId="0" borderId="44" xfId="0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11" fillId="0" borderId="66" xfId="0" applyFont="1" applyBorder="1" applyAlignment="1" applyProtection="1">
      <alignment horizontal="center" vertical="center" wrapText="1"/>
      <protection hidden="1"/>
    </xf>
    <xf numFmtId="0" fontId="11" fillId="0" borderId="59" xfId="0" applyFont="1" applyBorder="1" applyAlignment="1" applyProtection="1">
      <alignment horizontal="center" vertical="center" wrapText="1"/>
      <protection hidden="1"/>
    </xf>
    <xf numFmtId="0" fontId="11" fillId="0" borderId="45" xfId="0" applyFont="1" applyBorder="1" applyAlignment="1" applyProtection="1">
      <alignment horizontal="center" vertical="center" wrapText="1"/>
      <protection hidden="1"/>
    </xf>
    <xf numFmtId="0" fontId="11" fillId="0" borderId="67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Font="1" applyAlignment="1" applyProtection="1">
      <alignment horizontal="left" wrapText="1"/>
      <protection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6" fillId="0" borderId="0" xfId="0" applyFont="1" applyAlignment="1">
      <alignment horizontal="center" wrapText="1"/>
    </xf>
    <xf numFmtId="0" fontId="96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20">
    <cellStyle name="20% — акцент1 2" xfId="2" xr:uid="{88EB74A7-E168-4992-97E1-522B9CB3B5BD}"/>
    <cellStyle name="20% — акцент2 2" xfId="3" xr:uid="{E52A9B1F-9B1C-4B8D-9086-1D68104ECA3D}"/>
    <cellStyle name="20% — акцент3 2" xfId="4" xr:uid="{6CD53353-9ADD-4880-A766-09AFD45CFDD3}"/>
    <cellStyle name="20% — акцент4 2" xfId="5" xr:uid="{0555854B-9682-40EF-A9D1-44F1471903F7}"/>
    <cellStyle name="20% — акцент5 2" xfId="6" xr:uid="{4FE2DA12-1BA6-4B13-BB0E-247252DD7770}"/>
    <cellStyle name="20% — акцент6 2" xfId="7" xr:uid="{9612516F-06CD-4E3C-A2F8-59EE819B232E}"/>
    <cellStyle name="40% — акцент1 2" xfId="8" xr:uid="{59557ADA-2717-4FF7-88D0-6FFA21BF9D5C}"/>
    <cellStyle name="40% — акцент2 2" xfId="9" xr:uid="{C768676D-A64E-48FA-BA9D-EDD7E1CD09AB}"/>
    <cellStyle name="40% — акцент3 2" xfId="10" xr:uid="{A3F93940-DD4B-4871-A945-01216859F885}"/>
    <cellStyle name="40% — акцент4 2" xfId="11" xr:uid="{1E354DF7-7BF0-44C2-AC2B-28DF1BA27687}"/>
    <cellStyle name="40% — акцент5 2" xfId="12" xr:uid="{B0348192-C0A9-4B2D-BBAF-B987458622AE}"/>
    <cellStyle name="40% — акцент6 2" xfId="13" xr:uid="{A98119EA-3765-45FB-AE36-ACA7AAC5C98F}"/>
    <cellStyle name="60% — акцент1 2" xfId="14" xr:uid="{6B0B1B5B-9D5F-4664-B33A-541888B13835}"/>
    <cellStyle name="60% — акцент2 2" xfId="15" xr:uid="{B014C6D0-C768-4C59-8D8F-6C99F129B645}"/>
    <cellStyle name="60% — акцент3 2" xfId="16" xr:uid="{4E17CA1D-C1DE-4A89-B3D7-66A62B9ED036}"/>
    <cellStyle name="60% — акцент4 2" xfId="17" xr:uid="{4D074D96-927F-4557-822A-5FE622B66A4A}"/>
    <cellStyle name="60% — акцент5 2" xfId="18" xr:uid="{0162AD14-8BD7-4AF1-9836-C8095730A657}"/>
    <cellStyle name="60% — акцент6 2" xfId="19" xr:uid="{E0452848-EBB7-49CC-A1B3-B276FA3339FA}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797" name="Picture 1" descr="kpi_logo">
          <a:extLst>
            <a:ext uri="{FF2B5EF4-FFF2-40B4-BE49-F238E27FC236}">
              <a16:creationId xmlns:a16="http://schemas.microsoft.com/office/drawing/2014/main" id="{00000000-0008-0000-0300-0000D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798" name="Picture 6" descr="logo">
          <a:extLst>
            <a:ext uri="{FF2B5EF4-FFF2-40B4-BE49-F238E27FC236}">
              <a16:creationId xmlns:a16="http://schemas.microsoft.com/office/drawing/2014/main" id="{00000000-0008-0000-0300-0000D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799" name="Picture 1" descr="kpi_logo">
          <a:extLst>
            <a:ext uri="{FF2B5EF4-FFF2-40B4-BE49-F238E27FC236}">
              <a16:creationId xmlns:a16="http://schemas.microsoft.com/office/drawing/2014/main" id="{00000000-0008-0000-0300-0000D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800" name="Picture 6" descr="logo">
          <a:extLst>
            <a:ext uri="{FF2B5EF4-FFF2-40B4-BE49-F238E27FC236}">
              <a16:creationId xmlns:a16="http://schemas.microsoft.com/office/drawing/2014/main" id="{00000000-0008-0000-0300-0000E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27756" name="Picture 44">
          <a:extLst>
            <a:ext uri="{FF2B5EF4-FFF2-40B4-BE49-F238E27FC236}">
              <a16:creationId xmlns:a16="http://schemas.microsoft.com/office/drawing/2014/main" id="{00000000-0008-0000-0400-00006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4312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27757" name="Picture 45">
          <a:extLst>
            <a:ext uri="{FF2B5EF4-FFF2-40B4-BE49-F238E27FC236}">
              <a16:creationId xmlns:a16="http://schemas.microsoft.com/office/drawing/2014/main" id="{00000000-0008-0000-0400-00006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4312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58" name="Picture 46">
          <a:extLst>
            <a:ext uri="{FF2B5EF4-FFF2-40B4-BE49-F238E27FC236}">
              <a16:creationId xmlns:a16="http://schemas.microsoft.com/office/drawing/2014/main" id="{00000000-0008-0000-0400-00006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59" name="Picture 47">
          <a:extLst>
            <a:ext uri="{FF2B5EF4-FFF2-40B4-BE49-F238E27FC236}">
              <a16:creationId xmlns:a16="http://schemas.microsoft.com/office/drawing/2014/main" id="{00000000-0008-0000-0400-00006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60" name="Picture 48">
          <a:extLst>
            <a:ext uri="{FF2B5EF4-FFF2-40B4-BE49-F238E27FC236}">
              <a16:creationId xmlns:a16="http://schemas.microsoft.com/office/drawing/2014/main" id="{00000000-0008-0000-0400-00007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61" name="Picture 49">
          <a:extLst>
            <a:ext uri="{FF2B5EF4-FFF2-40B4-BE49-F238E27FC236}">
              <a16:creationId xmlns:a16="http://schemas.microsoft.com/office/drawing/2014/main" id="{00000000-0008-0000-0400-00007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2" name="Picture 50">
          <a:extLst>
            <a:ext uri="{FF2B5EF4-FFF2-40B4-BE49-F238E27FC236}">
              <a16:creationId xmlns:a16="http://schemas.microsoft.com/office/drawing/2014/main" id="{00000000-0008-0000-0400-00007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3" name="Picture 51">
          <a:extLst>
            <a:ext uri="{FF2B5EF4-FFF2-40B4-BE49-F238E27FC236}">
              <a16:creationId xmlns:a16="http://schemas.microsoft.com/office/drawing/2014/main" id="{00000000-0008-0000-0400-00007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64" name="Picture 52">
          <a:extLst>
            <a:ext uri="{FF2B5EF4-FFF2-40B4-BE49-F238E27FC236}">
              <a16:creationId xmlns:a16="http://schemas.microsoft.com/office/drawing/2014/main" id="{00000000-0008-0000-0400-00007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27765" name="Picture 53">
          <a:extLst>
            <a:ext uri="{FF2B5EF4-FFF2-40B4-BE49-F238E27FC236}">
              <a16:creationId xmlns:a16="http://schemas.microsoft.com/office/drawing/2014/main" id="{00000000-0008-0000-0400-00007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10883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6" name="Picture 54">
          <a:extLst>
            <a:ext uri="{FF2B5EF4-FFF2-40B4-BE49-F238E27FC236}">
              <a16:creationId xmlns:a16="http://schemas.microsoft.com/office/drawing/2014/main" id="{00000000-0008-0000-0400-00007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7" name="Picture 55">
          <a:extLst>
            <a:ext uri="{FF2B5EF4-FFF2-40B4-BE49-F238E27FC236}">
              <a16:creationId xmlns:a16="http://schemas.microsoft.com/office/drawing/2014/main" id="{00000000-0008-0000-0400-00007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8" name="Picture 56">
          <a:extLst>
            <a:ext uri="{FF2B5EF4-FFF2-40B4-BE49-F238E27FC236}">
              <a16:creationId xmlns:a16="http://schemas.microsoft.com/office/drawing/2014/main" id="{00000000-0008-0000-0400-00007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27769" name="Picture 57">
          <a:extLst>
            <a:ext uri="{FF2B5EF4-FFF2-40B4-BE49-F238E27FC236}">
              <a16:creationId xmlns:a16="http://schemas.microsoft.com/office/drawing/2014/main" id="{00000000-0008-0000-0400-00007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454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27770" name="Picture 58">
          <a:extLst>
            <a:ext uri="{FF2B5EF4-FFF2-40B4-BE49-F238E27FC236}">
              <a16:creationId xmlns:a16="http://schemas.microsoft.com/office/drawing/2014/main" id="{00000000-0008-0000-0400-00007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4025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27771" name="Picture 59">
          <a:extLst>
            <a:ext uri="{FF2B5EF4-FFF2-40B4-BE49-F238E27FC236}">
              <a16:creationId xmlns:a16="http://schemas.microsoft.com/office/drawing/2014/main" id="{00000000-0008-0000-0400-00007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4025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18" name="Picture 46">
          <a:extLst>
            <a:ext uri="{FF2B5EF4-FFF2-40B4-BE49-F238E27FC236}">
              <a16:creationId xmlns:a16="http://schemas.microsoft.com/office/drawing/2014/main" id="{88F62EC9-AF70-4488-8898-89A9D282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19" name="Picture 47">
          <a:extLst>
            <a:ext uri="{FF2B5EF4-FFF2-40B4-BE49-F238E27FC236}">
              <a16:creationId xmlns:a16="http://schemas.microsoft.com/office/drawing/2014/main" id="{F86F1725-3E56-45FA-9B34-65194D57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0" name="Picture 48">
          <a:extLst>
            <a:ext uri="{FF2B5EF4-FFF2-40B4-BE49-F238E27FC236}">
              <a16:creationId xmlns:a16="http://schemas.microsoft.com/office/drawing/2014/main" id="{34063DA9-0CCD-47D4-9EC1-D7980283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1" name="Picture 49">
          <a:extLst>
            <a:ext uri="{FF2B5EF4-FFF2-40B4-BE49-F238E27FC236}">
              <a16:creationId xmlns:a16="http://schemas.microsoft.com/office/drawing/2014/main" id="{B79F58EB-7928-4615-9C93-22521E2B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2" name="Picture 52">
          <a:extLst>
            <a:ext uri="{FF2B5EF4-FFF2-40B4-BE49-F238E27FC236}">
              <a16:creationId xmlns:a16="http://schemas.microsoft.com/office/drawing/2014/main" id="{F94D7207-FF8B-4921-90D7-67C5D67D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3" name="Picture 53">
          <a:extLst>
            <a:ext uri="{FF2B5EF4-FFF2-40B4-BE49-F238E27FC236}">
              <a16:creationId xmlns:a16="http://schemas.microsoft.com/office/drawing/2014/main" id="{3E076160-375E-46B3-8234-0125B109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4" name="Picture 46">
          <a:extLst>
            <a:ext uri="{FF2B5EF4-FFF2-40B4-BE49-F238E27FC236}">
              <a16:creationId xmlns:a16="http://schemas.microsoft.com/office/drawing/2014/main" id="{7D0B4130-B8E5-4B5E-8F48-605967F2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5" name="Picture 47">
          <a:extLst>
            <a:ext uri="{FF2B5EF4-FFF2-40B4-BE49-F238E27FC236}">
              <a16:creationId xmlns:a16="http://schemas.microsoft.com/office/drawing/2014/main" id="{0A730930-3CE0-45FE-A8DB-12D8B3A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6" name="Picture 48">
          <a:extLst>
            <a:ext uri="{FF2B5EF4-FFF2-40B4-BE49-F238E27FC236}">
              <a16:creationId xmlns:a16="http://schemas.microsoft.com/office/drawing/2014/main" id="{CA010521-CF84-4446-9CBE-2917B8E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7" name="Picture 49">
          <a:extLst>
            <a:ext uri="{FF2B5EF4-FFF2-40B4-BE49-F238E27FC236}">
              <a16:creationId xmlns:a16="http://schemas.microsoft.com/office/drawing/2014/main" id="{AA24D754-DE85-49BB-AC6A-852C9BE7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8" name="Picture 52">
          <a:extLst>
            <a:ext uri="{FF2B5EF4-FFF2-40B4-BE49-F238E27FC236}">
              <a16:creationId xmlns:a16="http://schemas.microsoft.com/office/drawing/2014/main" id="{4D7AAA89-404E-45CE-8647-8799D1C2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29" name="Picture 53">
          <a:extLst>
            <a:ext uri="{FF2B5EF4-FFF2-40B4-BE49-F238E27FC236}">
              <a16:creationId xmlns:a16="http://schemas.microsoft.com/office/drawing/2014/main" id="{26BC96BB-1CD3-448D-BF96-199ACAF4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0" name="Picture 44">
          <a:extLst>
            <a:ext uri="{FF2B5EF4-FFF2-40B4-BE49-F238E27FC236}">
              <a16:creationId xmlns:a16="http://schemas.microsoft.com/office/drawing/2014/main" id="{DAB18C1C-08E6-46E5-800A-8008960F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1" name="Picture 45">
          <a:extLst>
            <a:ext uri="{FF2B5EF4-FFF2-40B4-BE49-F238E27FC236}">
              <a16:creationId xmlns:a16="http://schemas.microsoft.com/office/drawing/2014/main" id="{C570AA63-2932-47F9-A851-C94319D4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2" name="Picture 44">
          <a:extLst>
            <a:ext uri="{FF2B5EF4-FFF2-40B4-BE49-F238E27FC236}">
              <a16:creationId xmlns:a16="http://schemas.microsoft.com/office/drawing/2014/main" id="{E28A008F-724F-486C-8CE3-4E71AE0C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3" name="Picture 45">
          <a:extLst>
            <a:ext uri="{FF2B5EF4-FFF2-40B4-BE49-F238E27FC236}">
              <a16:creationId xmlns:a16="http://schemas.microsoft.com/office/drawing/2014/main" id="{C8132221-3326-4B8C-81AB-AD3A9AE9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4" name="Picture 46">
          <a:extLst>
            <a:ext uri="{FF2B5EF4-FFF2-40B4-BE49-F238E27FC236}">
              <a16:creationId xmlns:a16="http://schemas.microsoft.com/office/drawing/2014/main" id="{DC6B4809-E0CC-4415-96D6-0E6E389F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5" name="Picture 47">
          <a:extLst>
            <a:ext uri="{FF2B5EF4-FFF2-40B4-BE49-F238E27FC236}">
              <a16:creationId xmlns:a16="http://schemas.microsoft.com/office/drawing/2014/main" id="{9B3DFC43-6C31-4F71-A74D-1A2A9F49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6" name="Picture 48">
          <a:extLst>
            <a:ext uri="{FF2B5EF4-FFF2-40B4-BE49-F238E27FC236}">
              <a16:creationId xmlns:a16="http://schemas.microsoft.com/office/drawing/2014/main" id="{DB5009FD-CEBC-4520-83B2-211A0660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7" name="Picture 49">
          <a:extLst>
            <a:ext uri="{FF2B5EF4-FFF2-40B4-BE49-F238E27FC236}">
              <a16:creationId xmlns:a16="http://schemas.microsoft.com/office/drawing/2014/main" id="{E4AC0CE3-EF33-4744-AAB3-A8E5102E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8" name="Picture 52">
          <a:extLst>
            <a:ext uri="{FF2B5EF4-FFF2-40B4-BE49-F238E27FC236}">
              <a16:creationId xmlns:a16="http://schemas.microsoft.com/office/drawing/2014/main" id="{E7EEFB67-AA63-419D-ABDF-7FB0D3A4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39" name="Picture 53">
          <a:extLst>
            <a:ext uri="{FF2B5EF4-FFF2-40B4-BE49-F238E27FC236}">
              <a16:creationId xmlns:a16="http://schemas.microsoft.com/office/drawing/2014/main" id="{B3F3A808-8FE0-4EB5-A12D-F41659E0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0" name="Picture 46">
          <a:extLst>
            <a:ext uri="{FF2B5EF4-FFF2-40B4-BE49-F238E27FC236}">
              <a16:creationId xmlns:a16="http://schemas.microsoft.com/office/drawing/2014/main" id="{303AFEBE-7C5C-4F26-A464-F5B751B8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1" name="Picture 47">
          <a:extLst>
            <a:ext uri="{FF2B5EF4-FFF2-40B4-BE49-F238E27FC236}">
              <a16:creationId xmlns:a16="http://schemas.microsoft.com/office/drawing/2014/main" id="{7A1A6885-B73C-4158-9BC4-E8E05BD0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2" name="Picture 48">
          <a:extLst>
            <a:ext uri="{FF2B5EF4-FFF2-40B4-BE49-F238E27FC236}">
              <a16:creationId xmlns:a16="http://schemas.microsoft.com/office/drawing/2014/main" id="{80C18915-23EA-4DAE-97EC-C90DD7A9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3" name="Picture 49">
          <a:extLst>
            <a:ext uri="{FF2B5EF4-FFF2-40B4-BE49-F238E27FC236}">
              <a16:creationId xmlns:a16="http://schemas.microsoft.com/office/drawing/2014/main" id="{F6BAF21E-FAB8-4F44-89F2-AEE97362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4" name="Picture 52">
          <a:extLst>
            <a:ext uri="{FF2B5EF4-FFF2-40B4-BE49-F238E27FC236}">
              <a16:creationId xmlns:a16="http://schemas.microsoft.com/office/drawing/2014/main" id="{514B909F-7A47-4479-841C-20041DA9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5" name="Picture 53">
          <a:extLst>
            <a:ext uri="{FF2B5EF4-FFF2-40B4-BE49-F238E27FC236}">
              <a16:creationId xmlns:a16="http://schemas.microsoft.com/office/drawing/2014/main" id="{6334EC25-0A1F-4BC7-BCA2-0293082C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6" name="Picture 44">
          <a:extLst>
            <a:ext uri="{FF2B5EF4-FFF2-40B4-BE49-F238E27FC236}">
              <a16:creationId xmlns:a16="http://schemas.microsoft.com/office/drawing/2014/main" id="{899D33D5-49E1-4171-A8AB-0A480F7F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7" name="Picture 45">
          <a:extLst>
            <a:ext uri="{FF2B5EF4-FFF2-40B4-BE49-F238E27FC236}">
              <a16:creationId xmlns:a16="http://schemas.microsoft.com/office/drawing/2014/main" id="{ECE4D2D1-9234-4E3B-A0BD-01B67CF6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8" name="Picture 44">
          <a:extLst>
            <a:ext uri="{FF2B5EF4-FFF2-40B4-BE49-F238E27FC236}">
              <a16:creationId xmlns:a16="http://schemas.microsoft.com/office/drawing/2014/main" id="{EDCD0391-005E-44E8-BB3E-0D17A838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123825</xdr:colOff>
      <xdr:row>50</xdr:row>
      <xdr:rowOff>123825</xdr:rowOff>
    </xdr:to>
    <xdr:pic>
      <xdr:nvPicPr>
        <xdr:cNvPr id="49" name="Picture 45">
          <a:extLst>
            <a:ext uri="{FF2B5EF4-FFF2-40B4-BE49-F238E27FC236}">
              <a16:creationId xmlns:a16="http://schemas.microsoft.com/office/drawing/2014/main" id="{B38BD675-E8B7-472B-8C41-B262BD86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744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50" name="Picture 44">
          <a:extLst>
            <a:ext uri="{FF2B5EF4-FFF2-40B4-BE49-F238E27FC236}">
              <a16:creationId xmlns:a16="http://schemas.microsoft.com/office/drawing/2014/main" id="{B56B3A9A-49D5-45C4-8165-3ECE6C3E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51" name="Picture 45">
          <a:extLst>
            <a:ext uri="{FF2B5EF4-FFF2-40B4-BE49-F238E27FC236}">
              <a16:creationId xmlns:a16="http://schemas.microsoft.com/office/drawing/2014/main" id="{97EF112F-7BB4-4BC9-A1EA-3A22D4D8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2" name="Picture 46">
          <a:extLst>
            <a:ext uri="{FF2B5EF4-FFF2-40B4-BE49-F238E27FC236}">
              <a16:creationId xmlns:a16="http://schemas.microsoft.com/office/drawing/2014/main" id="{88EC5168-9ECA-4746-B7C1-CD1E4A8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3" name="Picture 47">
          <a:extLst>
            <a:ext uri="{FF2B5EF4-FFF2-40B4-BE49-F238E27FC236}">
              <a16:creationId xmlns:a16="http://schemas.microsoft.com/office/drawing/2014/main" id="{81FB89CF-A66C-43DC-A918-BFE2C47F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4" name="Picture 48">
          <a:extLst>
            <a:ext uri="{FF2B5EF4-FFF2-40B4-BE49-F238E27FC236}">
              <a16:creationId xmlns:a16="http://schemas.microsoft.com/office/drawing/2014/main" id="{036A5ACC-F2FE-46BA-B8FE-70FE520E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5" name="Picture 49">
          <a:extLst>
            <a:ext uri="{FF2B5EF4-FFF2-40B4-BE49-F238E27FC236}">
              <a16:creationId xmlns:a16="http://schemas.microsoft.com/office/drawing/2014/main" id="{B63E035D-E776-4CEE-85BD-78BBDB86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56" name="Picture 50">
          <a:extLst>
            <a:ext uri="{FF2B5EF4-FFF2-40B4-BE49-F238E27FC236}">
              <a16:creationId xmlns:a16="http://schemas.microsoft.com/office/drawing/2014/main" id="{4D866228-1F6E-4267-BEDB-04C1EF0E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57" name="Picture 51">
          <a:extLst>
            <a:ext uri="{FF2B5EF4-FFF2-40B4-BE49-F238E27FC236}">
              <a16:creationId xmlns:a16="http://schemas.microsoft.com/office/drawing/2014/main" id="{76981774-6FB9-482E-BB0B-1C43C7EB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8" name="Picture 52">
          <a:extLst>
            <a:ext uri="{FF2B5EF4-FFF2-40B4-BE49-F238E27FC236}">
              <a16:creationId xmlns:a16="http://schemas.microsoft.com/office/drawing/2014/main" id="{65BD508E-DA2E-4AFB-B1DA-F936C8E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59" name="Picture 53">
          <a:extLst>
            <a:ext uri="{FF2B5EF4-FFF2-40B4-BE49-F238E27FC236}">
              <a16:creationId xmlns:a16="http://schemas.microsoft.com/office/drawing/2014/main" id="{2286CB0B-29F8-40EE-A517-E16D645D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0" name="Picture 54">
          <a:extLst>
            <a:ext uri="{FF2B5EF4-FFF2-40B4-BE49-F238E27FC236}">
              <a16:creationId xmlns:a16="http://schemas.microsoft.com/office/drawing/2014/main" id="{5F689A7E-E371-4405-9768-207BE39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1" name="Picture 55">
          <a:extLst>
            <a:ext uri="{FF2B5EF4-FFF2-40B4-BE49-F238E27FC236}">
              <a16:creationId xmlns:a16="http://schemas.microsoft.com/office/drawing/2014/main" id="{001031A0-F3EB-4C59-A5D4-C8E50CE0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2" name="Picture 56">
          <a:extLst>
            <a:ext uri="{FF2B5EF4-FFF2-40B4-BE49-F238E27FC236}">
              <a16:creationId xmlns:a16="http://schemas.microsoft.com/office/drawing/2014/main" id="{8075B9F7-7C0E-4F09-B0D8-87469517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3" name="Picture 57">
          <a:extLst>
            <a:ext uri="{FF2B5EF4-FFF2-40B4-BE49-F238E27FC236}">
              <a16:creationId xmlns:a16="http://schemas.microsoft.com/office/drawing/2014/main" id="{FE4AB7C3-F809-41AF-BD40-31AEED5D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64" name="Picture 58">
          <a:extLst>
            <a:ext uri="{FF2B5EF4-FFF2-40B4-BE49-F238E27FC236}">
              <a16:creationId xmlns:a16="http://schemas.microsoft.com/office/drawing/2014/main" id="{D222C303-CEAC-4F67-ADC0-8F8F7722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65" name="Picture 59">
          <a:extLst>
            <a:ext uri="{FF2B5EF4-FFF2-40B4-BE49-F238E27FC236}">
              <a16:creationId xmlns:a16="http://schemas.microsoft.com/office/drawing/2014/main" id="{3D829451-A044-436F-8B4B-21E5F6F7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66" name="Picture 44">
          <a:extLst>
            <a:ext uri="{FF2B5EF4-FFF2-40B4-BE49-F238E27FC236}">
              <a16:creationId xmlns:a16="http://schemas.microsoft.com/office/drawing/2014/main" id="{7547FD49-E426-4FE8-B88F-4ADCC042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67" name="Picture 45">
          <a:extLst>
            <a:ext uri="{FF2B5EF4-FFF2-40B4-BE49-F238E27FC236}">
              <a16:creationId xmlns:a16="http://schemas.microsoft.com/office/drawing/2014/main" id="{63C12BC8-3451-40EA-880D-D28DAF9B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68" name="Picture 46">
          <a:extLst>
            <a:ext uri="{FF2B5EF4-FFF2-40B4-BE49-F238E27FC236}">
              <a16:creationId xmlns:a16="http://schemas.microsoft.com/office/drawing/2014/main" id="{BF8EFED8-8C33-4FD9-B1F1-FCC50190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69" name="Picture 47">
          <a:extLst>
            <a:ext uri="{FF2B5EF4-FFF2-40B4-BE49-F238E27FC236}">
              <a16:creationId xmlns:a16="http://schemas.microsoft.com/office/drawing/2014/main" id="{FA8DDCD4-35C3-41EA-89AF-29DFF785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70" name="Picture 48">
          <a:extLst>
            <a:ext uri="{FF2B5EF4-FFF2-40B4-BE49-F238E27FC236}">
              <a16:creationId xmlns:a16="http://schemas.microsoft.com/office/drawing/2014/main" id="{81C433B4-835F-423C-B7E4-CEDA1C9F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71" name="Picture 49">
          <a:extLst>
            <a:ext uri="{FF2B5EF4-FFF2-40B4-BE49-F238E27FC236}">
              <a16:creationId xmlns:a16="http://schemas.microsoft.com/office/drawing/2014/main" id="{4A57D878-B7B6-45F0-8366-8532EE3C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2" name="Picture 50">
          <a:extLst>
            <a:ext uri="{FF2B5EF4-FFF2-40B4-BE49-F238E27FC236}">
              <a16:creationId xmlns:a16="http://schemas.microsoft.com/office/drawing/2014/main" id="{945F524C-030E-4894-B20B-BF695813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3" name="Picture 51">
          <a:extLst>
            <a:ext uri="{FF2B5EF4-FFF2-40B4-BE49-F238E27FC236}">
              <a16:creationId xmlns:a16="http://schemas.microsoft.com/office/drawing/2014/main" id="{B67B9305-DF12-462A-896D-23279F90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74" name="Picture 52">
          <a:extLst>
            <a:ext uri="{FF2B5EF4-FFF2-40B4-BE49-F238E27FC236}">
              <a16:creationId xmlns:a16="http://schemas.microsoft.com/office/drawing/2014/main" id="{8121CBE0-D84B-4534-A8A9-7AF0517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75" name="Picture 53">
          <a:extLst>
            <a:ext uri="{FF2B5EF4-FFF2-40B4-BE49-F238E27FC236}">
              <a16:creationId xmlns:a16="http://schemas.microsoft.com/office/drawing/2014/main" id="{D35ACD69-1918-4D6B-8433-82E99E8D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6" name="Picture 54">
          <a:extLst>
            <a:ext uri="{FF2B5EF4-FFF2-40B4-BE49-F238E27FC236}">
              <a16:creationId xmlns:a16="http://schemas.microsoft.com/office/drawing/2014/main" id="{CC8E2078-2389-4060-B47C-20C6D334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7" name="Picture 55">
          <a:extLst>
            <a:ext uri="{FF2B5EF4-FFF2-40B4-BE49-F238E27FC236}">
              <a16:creationId xmlns:a16="http://schemas.microsoft.com/office/drawing/2014/main" id="{807FEEF2-1ED7-4DF6-BAF0-FC3EC265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8" name="Picture 56">
          <a:extLst>
            <a:ext uri="{FF2B5EF4-FFF2-40B4-BE49-F238E27FC236}">
              <a16:creationId xmlns:a16="http://schemas.microsoft.com/office/drawing/2014/main" id="{640BA573-F28E-4982-BD94-4805FCF4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79" name="Picture 57">
          <a:extLst>
            <a:ext uri="{FF2B5EF4-FFF2-40B4-BE49-F238E27FC236}">
              <a16:creationId xmlns:a16="http://schemas.microsoft.com/office/drawing/2014/main" id="{318D2D4C-4409-4E56-AF82-DBC553A5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80" name="Picture 58">
          <a:extLst>
            <a:ext uri="{FF2B5EF4-FFF2-40B4-BE49-F238E27FC236}">
              <a16:creationId xmlns:a16="http://schemas.microsoft.com/office/drawing/2014/main" id="{D1F54F44-6B7A-4AD8-8C34-7246E1E2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81" name="Picture 59">
          <a:extLst>
            <a:ext uri="{FF2B5EF4-FFF2-40B4-BE49-F238E27FC236}">
              <a16:creationId xmlns:a16="http://schemas.microsoft.com/office/drawing/2014/main" id="{FB23488C-7D56-4E81-AD60-E3672674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82" name="Picture 44">
          <a:extLst>
            <a:ext uri="{FF2B5EF4-FFF2-40B4-BE49-F238E27FC236}">
              <a16:creationId xmlns:a16="http://schemas.microsoft.com/office/drawing/2014/main" id="{EBA5B7A5-7668-421D-885E-42FBC2E1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83" name="Picture 45">
          <a:extLst>
            <a:ext uri="{FF2B5EF4-FFF2-40B4-BE49-F238E27FC236}">
              <a16:creationId xmlns:a16="http://schemas.microsoft.com/office/drawing/2014/main" id="{1F6B52EE-DD06-4544-97EA-5F93C979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84" name="Picture 46">
          <a:extLst>
            <a:ext uri="{FF2B5EF4-FFF2-40B4-BE49-F238E27FC236}">
              <a16:creationId xmlns:a16="http://schemas.microsoft.com/office/drawing/2014/main" id="{9233FA26-6FAA-4B67-B061-C8030BAE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85" name="Picture 47">
          <a:extLst>
            <a:ext uri="{FF2B5EF4-FFF2-40B4-BE49-F238E27FC236}">
              <a16:creationId xmlns:a16="http://schemas.microsoft.com/office/drawing/2014/main" id="{37A480A1-591D-4834-BE2E-02BAA3DB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86" name="Picture 48">
          <a:extLst>
            <a:ext uri="{FF2B5EF4-FFF2-40B4-BE49-F238E27FC236}">
              <a16:creationId xmlns:a16="http://schemas.microsoft.com/office/drawing/2014/main" id="{C79959F9-A12F-4ACB-B5AC-C0E70627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87" name="Picture 49">
          <a:extLst>
            <a:ext uri="{FF2B5EF4-FFF2-40B4-BE49-F238E27FC236}">
              <a16:creationId xmlns:a16="http://schemas.microsoft.com/office/drawing/2014/main" id="{65916A86-DDCA-4DDA-9222-4A65B769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88" name="Picture 50">
          <a:extLst>
            <a:ext uri="{FF2B5EF4-FFF2-40B4-BE49-F238E27FC236}">
              <a16:creationId xmlns:a16="http://schemas.microsoft.com/office/drawing/2014/main" id="{63EBEF18-FFA8-4720-9A48-3D89051C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89" name="Picture 51">
          <a:extLst>
            <a:ext uri="{FF2B5EF4-FFF2-40B4-BE49-F238E27FC236}">
              <a16:creationId xmlns:a16="http://schemas.microsoft.com/office/drawing/2014/main" id="{A249F13D-9E11-4CA5-AB97-364E538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90" name="Picture 52">
          <a:extLst>
            <a:ext uri="{FF2B5EF4-FFF2-40B4-BE49-F238E27FC236}">
              <a16:creationId xmlns:a16="http://schemas.microsoft.com/office/drawing/2014/main" id="{DFE309AD-B9F1-443C-BBE5-F646DC29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91" name="Picture 53">
          <a:extLst>
            <a:ext uri="{FF2B5EF4-FFF2-40B4-BE49-F238E27FC236}">
              <a16:creationId xmlns:a16="http://schemas.microsoft.com/office/drawing/2014/main" id="{EDFCEE15-DCDD-4FE7-AF7C-E1949913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92" name="Picture 54">
          <a:extLst>
            <a:ext uri="{FF2B5EF4-FFF2-40B4-BE49-F238E27FC236}">
              <a16:creationId xmlns:a16="http://schemas.microsoft.com/office/drawing/2014/main" id="{C40D58DE-63BB-48B8-A35A-9AE4C4E8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93" name="Picture 55">
          <a:extLst>
            <a:ext uri="{FF2B5EF4-FFF2-40B4-BE49-F238E27FC236}">
              <a16:creationId xmlns:a16="http://schemas.microsoft.com/office/drawing/2014/main" id="{088C4AD0-7E0F-40CC-AE08-1017852B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94" name="Picture 56">
          <a:extLst>
            <a:ext uri="{FF2B5EF4-FFF2-40B4-BE49-F238E27FC236}">
              <a16:creationId xmlns:a16="http://schemas.microsoft.com/office/drawing/2014/main" id="{FA60C6D8-5BB6-4B54-9534-BC438CFA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95" name="Picture 57">
          <a:extLst>
            <a:ext uri="{FF2B5EF4-FFF2-40B4-BE49-F238E27FC236}">
              <a16:creationId xmlns:a16="http://schemas.microsoft.com/office/drawing/2014/main" id="{77FBC9AD-1499-4B8A-AAB0-52DC291E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96" name="Picture 44">
          <a:extLst>
            <a:ext uri="{FF2B5EF4-FFF2-40B4-BE49-F238E27FC236}">
              <a16:creationId xmlns:a16="http://schemas.microsoft.com/office/drawing/2014/main" id="{C38DF303-DA1F-4EA0-9722-23B5CA14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97" name="Picture 45">
          <a:extLst>
            <a:ext uri="{FF2B5EF4-FFF2-40B4-BE49-F238E27FC236}">
              <a16:creationId xmlns:a16="http://schemas.microsoft.com/office/drawing/2014/main" id="{E66489B8-CAB4-448B-B5B6-F14440E1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98" name="Picture 46">
          <a:extLst>
            <a:ext uri="{FF2B5EF4-FFF2-40B4-BE49-F238E27FC236}">
              <a16:creationId xmlns:a16="http://schemas.microsoft.com/office/drawing/2014/main" id="{412CB974-7BB6-4A06-9BD4-5A71868A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99" name="Picture 47">
          <a:extLst>
            <a:ext uri="{FF2B5EF4-FFF2-40B4-BE49-F238E27FC236}">
              <a16:creationId xmlns:a16="http://schemas.microsoft.com/office/drawing/2014/main" id="{22F5F66C-EB9F-47F2-9705-6AEB10A5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00" name="Picture 48">
          <a:extLst>
            <a:ext uri="{FF2B5EF4-FFF2-40B4-BE49-F238E27FC236}">
              <a16:creationId xmlns:a16="http://schemas.microsoft.com/office/drawing/2014/main" id="{8C54330A-D140-4801-AB7C-3DD1D327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01" name="Picture 49">
          <a:extLst>
            <a:ext uri="{FF2B5EF4-FFF2-40B4-BE49-F238E27FC236}">
              <a16:creationId xmlns:a16="http://schemas.microsoft.com/office/drawing/2014/main" id="{90F836CA-680F-4B75-9CFE-0769A32E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2" name="Picture 50">
          <a:extLst>
            <a:ext uri="{FF2B5EF4-FFF2-40B4-BE49-F238E27FC236}">
              <a16:creationId xmlns:a16="http://schemas.microsoft.com/office/drawing/2014/main" id="{4E9A6F2E-CE5B-4BCB-AEB7-1D86B321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3" name="Picture 51">
          <a:extLst>
            <a:ext uri="{FF2B5EF4-FFF2-40B4-BE49-F238E27FC236}">
              <a16:creationId xmlns:a16="http://schemas.microsoft.com/office/drawing/2014/main" id="{9D9FA55D-992E-4440-8211-A2F5B525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04" name="Picture 52">
          <a:extLst>
            <a:ext uri="{FF2B5EF4-FFF2-40B4-BE49-F238E27FC236}">
              <a16:creationId xmlns:a16="http://schemas.microsoft.com/office/drawing/2014/main" id="{60E5A9A9-8484-4B2E-B255-404EB1EB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05" name="Picture 53">
          <a:extLst>
            <a:ext uri="{FF2B5EF4-FFF2-40B4-BE49-F238E27FC236}">
              <a16:creationId xmlns:a16="http://schemas.microsoft.com/office/drawing/2014/main" id="{7D9CDCC1-6CC4-4949-A378-4DCAB3D4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6" name="Picture 54">
          <a:extLst>
            <a:ext uri="{FF2B5EF4-FFF2-40B4-BE49-F238E27FC236}">
              <a16:creationId xmlns:a16="http://schemas.microsoft.com/office/drawing/2014/main" id="{22755DED-DF14-4B4C-9BD1-57C5F9D1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7" name="Picture 55">
          <a:extLst>
            <a:ext uri="{FF2B5EF4-FFF2-40B4-BE49-F238E27FC236}">
              <a16:creationId xmlns:a16="http://schemas.microsoft.com/office/drawing/2014/main" id="{BDA21D1C-7655-41B1-B44A-35BD57BB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8" name="Picture 56">
          <a:extLst>
            <a:ext uri="{FF2B5EF4-FFF2-40B4-BE49-F238E27FC236}">
              <a16:creationId xmlns:a16="http://schemas.microsoft.com/office/drawing/2014/main" id="{43E33332-4456-4327-BD12-5F924BA0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133350</xdr:rowOff>
    </xdr:to>
    <xdr:pic>
      <xdr:nvPicPr>
        <xdr:cNvPr id="109" name="Picture 57">
          <a:extLst>
            <a:ext uri="{FF2B5EF4-FFF2-40B4-BE49-F238E27FC236}">
              <a16:creationId xmlns:a16="http://schemas.microsoft.com/office/drawing/2014/main" id="{77F62070-F963-46D1-99EF-A3E7025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46872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0" name="Picture 46">
          <a:extLst>
            <a:ext uri="{FF2B5EF4-FFF2-40B4-BE49-F238E27FC236}">
              <a16:creationId xmlns:a16="http://schemas.microsoft.com/office/drawing/2014/main" id="{572A3028-9125-41C2-BE5F-CAB0CEAD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1" name="Picture 47">
          <a:extLst>
            <a:ext uri="{FF2B5EF4-FFF2-40B4-BE49-F238E27FC236}">
              <a16:creationId xmlns:a16="http://schemas.microsoft.com/office/drawing/2014/main" id="{875CC20C-00E4-4DC2-8A4F-F9356899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2" name="Picture 48">
          <a:extLst>
            <a:ext uri="{FF2B5EF4-FFF2-40B4-BE49-F238E27FC236}">
              <a16:creationId xmlns:a16="http://schemas.microsoft.com/office/drawing/2014/main" id="{5129DA6B-1A64-46D6-BFAE-2F3661DE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3" name="Picture 49">
          <a:extLst>
            <a:ext uri="{FF2B5EF4-FFF2-40B4-BE49-F238E27FC236}">
              <a16:creationId xmlns:a16="http://schemas.microsoft.com/office/drawing/2014/main" id="{FC37109F-D1A3-4FFA-B16A-5B03E1D4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4" name="Picture 52">
          <a:extLst>
            <a:ext uri="{FF2B5EF4-FFF2-40B4-BE49-F238E27FC236}">
              <a16:creationId xmlns:a16="http://schemas.microsoft.com/office/drawing/2014/main" id="{FD8045E4-A7C9-4F68-B754-742A2EC6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5" name="Picture 53">
          <a:extLst>
            <a:ext uri="{FF2B5EF4-FFF2-40B4-BE49-F238E27FC236}">
              <a16:creationId xmlns:a16="http://schemas.microsoft.com/office/drawing/2014/main" id="{39C68E79-CA14-4F17-B282-297360D3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6" name="Picture 46">
          <a:extLst>
            <a:ext uri="{FF2B5EF4-FFF2-40B4-BE49-F238E27FC236}">
              <a16:creationId xmlns:a16="http://schemas.microsoft.com/office/drawing/2014/main" id="{856E354F-98E4-43C4-A138-CD0F19FA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7" name="Picture 47">
          <a:extLst>
            <a:ext uri="{FF2B5EF4-FFF2-40B4-BE49-F238E27FC236}">
              <a16:creationId xmlns:a16="http://schemas.microsoft.com/office/drawing/2014/main" id="{C2A36049-2BF1-445F-8D47-A8A247D8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8" name="Picture 48">
          <a:extLst>
            <a:ext uri="{FF2B5EF4-FFF2-40B4-BE49-F238E27FC236}">
              <a16:creationId xmlns:a16="http://schemas.microsoft.com/office/drawing/2014/main" id="{43AD31E6-B0F4-4B6B-A0BC-AF22F9DA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19" name="Picture 49">
          <a:extLst>
            <a:ext uri="{FF2B5EF4-FFF2-40B4-BE49-F238E27FC236}">
              <a16:creationId xmlns:a16="http://schemas.microsoft.com/office/drawing/2014/main" id="{72EA2648-25CE-4DED-924B-80FA8BC5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0" name="Picture 52">
          <a:extLst>
            <a:ext uri="{FF2B5EF4-FFF2-40B4-BE49-F238E27FC236}">
              <a16:creationId xmlns:a16="http://schemas.microsoft.com/office/drawing/2014/main" id="{D2D3668B-F4D0-4E0A-B310-094B2383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1" name="Picture 53">
          <a:extLst>
            <a:ext uri="{FF2B5EF4-FFF2-40B4-BE49-F238E27FC236}">
              <a16:creationId xmlns:a16="http://schemas.microsoft.com/office/drawing/2014/main" id="{8CE37F6D-2F68-4F8F-A316-02457026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2" name="Picture 44">
          <a:extLst>
            <a:ext uri="{FF2B5EF4-FFF2-40B4-BE49-F238E27FC236}">
              <a16:creationId xmlns:a16="http://schemas.microsoft.com/office/drawing/2014/main" id="{9E8C5F14-7624-44BC-8079-6535CF17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3" name="Picture 45">
          <a:extLst>
            <a:ext uri="{FF2B5EF4-FFF2-40B4-BE49-F238E27FC236}">
              <a16:creationId xmlns:a16="http://schemas.microsoft.com/office/drawing/2014/main" id="{CAC980F2-DB31-4B33-9A46-1C320188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4" name="Picture 44">
          <a:extLst>
            <a:ext uri="{FF2B5EF4-FFF2-40B4-BE49-F238E27FC236}">
              <a16:creationId xmlns:a16="http://schemas.microsoft.com/office/drawing/2014/main" id="{30700F76-A36D-467E-A63B-8EF3398F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25" name="Picture 45">
          <a:extLst>
            <a:ext uri="{FF2B5EF4-FFF2-40B4-BE49-F238E27FC236}">
              <a16:creationId xmlns:a16="http://schemas.microsoft.com/office/drawing/2014/main" id="{A58852E2-5214-4D46-A7D1-A0C8D1F9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126" name="Picture 44">
          <a:extLst>
            <a:ext uri="{FF2B5EF4-FFF2-40B4-BE49-F238E27FC236}">
              <a16:creationId xmlns:a16="http://schemas.microsoft.com/office/drawing/2014/main" id="{A9DF0378-62B4-4A4C-BD98-FAFCFD78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127" name="Picture 45">
          <a:extLst>
            <a:ext uri="{FF2B5EF4-FFF2-40B4-BE49-F238E27FC236}">
              <a16:creationId xmlns:a16="http://schemas.microsoft.com/office/drawing/2014/main" id="{1767D020-562C-406E-ACA6-F2D5613F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81070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28" name="Picture 46">
          <a:extLst>
            <a:ext uri="{FF2B5EF4-FFF2-40B4-BE49-F238E27FC236}">
              <a16:creationId xmlns:a16="http://schemas.microsoft.com/office/drawing/2014/main" id="{A38BE4DB-043A-404C-B361-7CAD4422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29" name="Picture 47">
          <a:extLst>
            <a:ext uri="{FF2B5EF4-FFF2-40B4-BE49-F238E27FC236}">
              <a16:creationId xmlns:a16="http://schemas.microsoft.com/office/drawing/2014/main" id="{19E144AD-D8A8-478E-BE34-02E79766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30" name="Picture 48">
          <a:extLst>
            <a:ext uri="{FF2B5EF4-FFF2-40B4-BE49-F238E27FC236}">
              <a16:creationId xmlns:a16="http://schemas.microsoft.com/office/drawing/2014/main" id="{C8240591-643C-4EDB-AFA8-35CF3D93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31" name="Picture 49">
          <a:extLst>
            <a:ext uri="{FF2B5EF4-FFF2-40B4-BE49-F238E27FC236}">
              <a16:creationId xmlns:a16="http://schemas.microsoft.com/office/drawing/2014/main" id="{A1C258A1-E03F-4F1F-A1A0-92D3EE48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2" name="Picture 50">
          <a:extLst>
            <a:ext uri="{FF2B5EF4-FFF2-40B4-BE49-F238E27FC236}">
              <a16:creationId xmlns:a16="http://schemas.microsoft.com/office/drawing/2014/main" id="{87673D4A-2667-4E19-A74C-554E973E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3" name="Picture 51">
          <a:extLst>
            <a:ext uri="{FF2B5EF4-FFF2-40B4-BE49-F238E27FC236}">
              <a16:creationId xmlns:a16="http://schemas.microsoft.com/office/drawing/2014/main" id="{250B98B9-5F98-4402-BFF2-7CCC23CB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34" name="Picture 52">
          <a:extLst>
            <a:ext uri="{FF2B5EF4-FFF2-40B4-BE49-F238E27FC236}">
              <a16:creationId xmlns:a16="http://schemas.microsoft.com/office/drawing/2014/main" id="{CAD35CB8-4B78-4EFB-8448-56BD90C7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35" name="Picture 53">
          <a:extLst>
            <a:ext uri="{FF2B5EF4-FFF2-40B4-BE49-F238E27FC236}">
              <a16:creationId xmlns:a16="http://schemas.microsoft.com/office/drawing/2014/main" id="{1D6CC21D-C771-42FC-B495-7E6F5D85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6" name="Picture 54">
          <a:extLst>
            <a:ext uri="{FF2B5EF4-FFF2-40B4-BE49-F238E27FC236}">
              <a16:creationId xmlns:a16="http://schemas.microsoft.com/office/drawing/2014/main" id="{42FAC675-3EDA-4FB2-B941-17FC724A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7" name="Picture 55">
          <a:extLst>
            <a:ext uri="{FF2B5EF4-FFF2-40B4-BE49-F238E27FC236}">
              <a16:creationId xmlns:a16="http://schemas.microsoft.com/office/drawing/2014/main" id="{0EF88F79-8F36-4304-98EE-54BFDDC3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8" name="Picture 56">
          <a:extLst>
            <a:ext uri="{FF2B5EF4-FFF2-40B4-BE49-F238E27FC236}">
              <a16:creationId xmlns:a16="http://schemas.microsoft.com/office/drawing/2014/main" id="{9BCC25B2-8E0F-4A5C-A645-CE7F8D7C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39" name="Picture 57">
          <a:extLst>
            <a:ext uri="{FF2B5EF4-FFF2-40B4-BE49-F238E27FC236}">
              <a16:creationId xmlns:a16="http://schemas.microsoft.com/office/drawing/2014/main" id="{CDE154FB-AD95-4BAF-A5A6-E6AAD603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40" name="Picture 58">
          <a:extLst>
            <a:ext uri="{FF2B5EF4-FFF2-40B4-BE49-F238E27FC236}">
              <a16:creationId xmlns:a16="http://schemas.microsoft.com/office/drawing/2014/main" id="{CC0442BF-A44B-44FA-914C-61653108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41" name="Picture 59">
          <a:extLst>
            <a:ext uri="{FF2B5EF4-FFF2-40B4-BE49-F238E27FC236}">
              <a16:creationId xmlns:a16="http://schemas.microsoft.com/office/drawing/2014/main" id="{1559B23E-CC36-4639-8B71-065A89C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2" name="Picture 46">
          <a:extLst>
            <a:ext uri="{FF2B5EF4-FFF2-40B4-BE49-F238E27FC236}">
              <a16:creationId xmlns:a16="http://schemas.microsoft.com/office/drawing/2014/main" id="{2AA53161-D663-40BF-988F-E63C6FAD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3" name="Picture 47">
          <a:extLst>
            <a:ext uri="{FF2B5EF4-FFF2-40B4-BE49-F238E27FC236}">
              <a16:creationId xmlns:a16="http://schemas.microsoft.com/office/drawing/2014/main" id="{A35EA145-89BF-42D1-BADE-91859F8C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4" name="Picture 48">
          <a:extLst>
            <a:ext uri="{FF2B5EF4-FFF2-40B4-BE49-F238E27FC236}">
              <a16:creationId xmlns:a16="http://schemas.microsoft.com/office/drawing/2014/main" id="{D1C05510-5808-42EC-B0CC-414F579F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5" name="Picture 49">
          <a:extLst>
            <a:ext uri="{FF2B5EF4-FFF2-40B4-BE49-F238E27FC236}">
              <a16:creationId xmlns:a16="http://schemas.microsoft.com/office/drawing/2014/main" id="{280CECBA-8CAA-418E-BB52-CF75C096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46" name="Picture 50">
          <a:extLst>
            <a:ext uri="{FF2B5EF4-FFF2-40B4-BE49-F238E27FC236}">
              <a16:creationId xmlns:a16="http://schemas.microsoft.com/office/drawing/2014/main" id="{484D3F23-9370-429A-B53A-44362835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47" name="Picture 51">
          <a:extLst>
            <a:ext uri="{FF2B5EF4-FFF2-40B4-BE49-F238E27FC236}">
              <a16:creationId xmlns:a16="http://schemas.microsoft.com/office/drawing/2014/main" id="{CC64AA47-4270-4BAE-9C95-B202739E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8" name="Picture 52">
          <a:extLst>
            <a:ext uri="{FF2B5EF4-FFF2-40B4-BE49-F238E27FC236}">
              <a16:creationId xmlns:a16="http://schemas.microsoft.com/office/drawing/2014/main" id="{A0BE4290-AF3D-4256-91BF-0DA3926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49" name="Picture 53">
          <a:extLst>
            <a:ext uri="{FF2B5EF4-FFF2-40B4-BE49-F238E27FC236}">
              <a16:creationId xmlns:a16="http://schemas.microsoft.com/office/drawing/2014/main" id="{3B05D737-F529-4CD7-AD72-0EE190A2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50" name="Picture 54">
          <a:extLst>
            <a:ext uri="{FF2B5EF4-FFF2-40B4-BE49-F238E27FC236}">
              <a16:creationId xmlns:a16="http://schemas.microsoft.com/office/drawing/2014/main" id="{B72409F8-0D44-456F-86FD-D7EC65C5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51" name="Picture 55">
          <a:extLst>
            <a:ext uri="{FF2B5EF4-FFF2-40B4-BE49-F238E27FC236}">
              <a16:creationId xmlns:a16="http://schemas.microsoft.com/office/drawing/2014/main" id="{DDCFB9AC-6D8A-4D74-A370-44827749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52" name="Picture 56">
          <a:extLst>
            <a:ext uri="{FF2B5EF4-FFF2-40B4-BE49-F238E27FC236}">
              <a16:creationId xmlns:a16="http://schemas.microsoft.com/office/drawing/2014/main" id="{3946DB9F-ED6C-4EF5-BCD9-93EB57D4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53" name="Picture 57">
          <a:extLst>
            <a:ext uri="{FF2B5EF4-FFF2-40B4-BE49-F238E27FC236}">
              <a16:creationId xmlns:a16="http://schemas.microsoft.com/office/drawing/2014/main" id="{A7006E4F-C7F9-4B3A-8C36-EECD4491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54" name="Picture 58">
          <a:extLst>
            <a:ext uri="{FF2B5EF4-FFF2-40B4-BE49-F238E27FC236}">
              <a16:creationId xmlns:a16="http://schemas.microsoft.com/office/drawing/2014/main" id="{C41230C8-18C0-49B9-8E5D-54727B10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55" name="Picture 59">
          <a:extLst>
            <a:ext uri="{FF2B5EF4-FFF2-40B4-BE49-F238E27FC236}">
              <a16:creationId xmlns:a16="http://schemas.microsoft.com/office/drawing/2014/main" id="{3CE02227-0C42-4F39-9679-CBA820B8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56" name="Picture 46">
          <a:extLst>
            <a:ext uri="{FF2B5EF4-FFF2-40B4-BE49-F238E27FC236}">
              <a16:creationId xmlns:a16="http://schemas.microsoft.com/office/drawing/2014/main" id="{E27C6E69-ACB1-4875-B3AA-6D656F0F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57" name="Picture 47">
          <a:extLst>
            <a:ext uri="{FF2B5EF4-FFF2-40B4-BE49-F238E27FC236}">
              <a16:creationId xmlns:a16="http://schemas.microsoft.com/office/drawing/2014/main" id="{CCD93B28-CA05-4A46-8EC0-B7CD6F4F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58" name="Picture 48">
          <a:extLst>
            <a:ext uri="{FF2B5EF4-FFF2-40B4-BE49-F238E27FC236}">
              <a16:creationId xmlns:a16="http://schemas.microsoft.com/office/drawing/2014/main" id="{F51355D8-D9D1-4448-91D8-D2CCC347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59" name="Picture 49">
          <a:extLst>
            <a:ext uri="{FF2B5EF4-FFF2-40B4-BE49-F238E27FC236}">
              <a16:creationId xmlns:a16="http://schemas.microsoft.com/office/drawing/2014/main" id="{97BFD44A-8680-449E-87B6-575F3179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0" name="Picture 50">
          <a:extLst>
            <a:ext uri="{FF2B5EF4-FFF2-40B4-BE49-F238E27FC236}">
              <a16:creationId xmlns:a16="http://schemas.microsoft.com/office/drawing/2014/main" id="{6A8E048E-AAA3-4976-81C7-20FC87A5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1" name="Picture 51">
          <a:extLst>
            <a:ext uri="{FF2B5EF4-FFF2-40B4-BE49-F238E27FC236}">
              <a16:creationId xmlns:a16="http://schemas.microsoft.com/office/drawing/2014/main" id="{1F7050F0-6272-4BF7-B309-9BE233FF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62" name="Picture 52">
          <a:extLst>
            <a:ext uri="{FF2B5EF4-FFF2-40B4-BE49-F238E27FC236}">
              <a16:creationId xmlns:a16="http://schemas.microsoft.com/office/drawing/2014/main" id="{CAF84AC4-7193-461A-9CD4-6A7CF9A4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63" name="Picture 53">
          <a:extLst>
            <a:ext uri="{FF2B5EF4-FFF2-40B4-BE49-F238E27FC236}">
              <a16:creationId xmlns:a16="http://schemas.microsoft.com/office/drawing/2014/main" id="{D17E5A93-8515-4AFC-A4A8-2F5423E3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4593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4" name="Picture 54">
          <a:extLst>
            <a:ext uri="{FF2B5EF4-FFF2-40B4-BE49-F238E27FC236}">
              <a16:creationId xmlns:a16="http://schemas.microsoft.com/office/drawing/2014/main" id="{D9FF9514-69EA-45ED-AE86-568A535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5" name="Picture 55">
          <a:extLst>
            <a:ext uri="{FF2B5EF4-FFF2-40B4-BE49-F238E27FC236}">
              <a16:creationId xmlns:a16="http://schemas.microsoft.com/office/drawing/2014/main" id="{771DCC03-6AF9-4B26-B9E2-694D26FA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6" name="Picture 56">
          <a:extLst>
            <a:ext uri="{FF2B5EF4-FFF2-40B4-BE49-F238E27FC236}">
              <a16:creationId xmlns:a16="http://schemas.microsoft.com/office/drawing/2014/main" id="{9923496C-835D-408A-8326-1C710C0E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167" name="Picture 57">
          <a:extLst>
            <a:ext uri="{FF2B5EF4-FFF2-40B4-BE49-F238E27FC236}">
              <a16:creationId xmlns:a16="http://schemas.microsoft.com/office/drawing/2014/main" id="{6D26B94A-EEEF-44AC-9D90-91B362E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8116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68" name="Picture 58">
          <a:extLst>
            <a:ext uri="{FF2B5EF4-FFF2-40B4-BE49-F238E27FC236}">
              <a16:creationId xmlns:a16="http://schemas.microsoft.com/office/drawing/2014/main" id="{066D0C96-5CD2-486E-9BD7-6C457E97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169" name="Picture 59">
          <a:extLst>
            <a:ext uri="{FF2B5EF4-FFF2-40B4-BE49-F238E27FC236}">
              <a16:creationId xmlns:a16="http://schemas.microsoft.com/office/drawing/2014/main" id="{1E286696-0745-43EA-BDE4-C39B2593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4687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107</xdr:row>
      <xdr:rowOff>0</xdr:rowOff>
    </xdr:from>
    <xdr:ext cx="123825" cy="123825"/>
    <xdr:pic>
      <xdr:nvPicPr>
        <xdr:cNvPr id="170" name="Picture 44">
          <a:extLst>
            <a:ext uri="{FF2B5EF4-FFF2-40B4-BE49-F238E27FC236}">
              <a16:creationId xmlns:a16="http://schemas.microsoft.com/office/drawing/2014/main" id="{8B578480-3DC1-42FA-B245-CB10BF57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3366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123825" cy="123825"/>
    <xdr:pic>
      <xdr:nvPicPr>
        <xdr:cNvPr id="171" name="Picture 45">
          <a:extLst>
            <a:ext uri="{FF2B5EF4-FFF2-40B4-BE49-F238E27FC236}">
              <a16:creationId xmlns:a16="http://schemas.microsoft.com/office/drawing/2014/main" id="{8CA0FFE8-92F4-43B1-BA0E-56235D1D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3366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2" name="Picture 46">
          <a:extLst>
            <a:ext uri="{FF2B5EF4-FFF2-40B4-BE49-F238E27FC236}">
              <a16:creationId xmlns:a16="http://schemas.microsoft.com/office/drawing/2014/main" id="{81EDA1A9-B136-4BDD-A222-214DBBED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3" name="Picture 47">
          <a:extLst>
            <a:ext uri="{FF2B5EF4-FFF2-40B4-BE49-F238E27FC236}">
              <a16:creationId xmlns:a16="http://schemas.microsoft.com/office/drawing/2014/main" id="{D1912A42-D41B-4CE3-9F13-524B2001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4" name="Picture 48">
          <a:extLst>
            <a:ext uri="{FF2B5EF4-FFF2-40B4-BE49-F238E27FC236}">
              <a16:creationId xmlns:a16="http://schemas.microsoft.com/office/drawing/2014/main" id="{890DCEB3-E184-4EDE-A7CC-87335473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5" name="Picture 49">
          <a:extLst>
            <a:ext uri="{FF2B5EF4-FFF2-40B4-BE49-F238E27FC236}">
              <a16:creationId xmlns:a16="http://schemas.microsoft.com/office/drawing/2014/main" id="{C3D0296A-27CE-4449-844D-9D167D95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76" name="Picture 50">
          <a:extLst>
            <a:ext uri="{FF2B5EF4-FFF2-40B4-BE49-F238E27FC236}">
              <a16:creationId xmlns:a16="http://schemas.microsoft.com/office/drawing/2014/main" id="{B6F5442D-B363-4E74-9333-7CDA996D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77" name="Picture 51">
          <a:extLst>
            <a:ext uri="{FF2B5EF4-FFF2-40B4-BE49-F238E27FC236}">
              <a16:creationId xmlns:a16="http://schemas.microsoft.com/office/drawing/2014/main" id="{5463169A-9B24-4E85-B65B-905F1AD7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8" name="Picture 52">
          <a:extLst>
            <a:ext uri="{FF2B5EF4-FFF2-40B4-BE49-F238E27FC236}">
              <a16:creationId xmlns:a16="http://schemas.microsoft.com/office/drawing/2014/main" id="{34364476-25B7-4266-A6B2-A55A7D0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79" name="Picture 53">
          <a:extLst>
            <a:ext uri="{FF2B5EF4-FFF2-40B4-BE49-F238E27FC236}">
              <a16:creationId xmlns:a16="http://schemas.microsoft.com/office/drawing/2014/main" id="{BBAE1360-FA6F-4098-BF9A-92F40640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80" name="Picture 54">
          <a:extLst>
            <a:ext uri="{FF2B5EF4-FFF2-40B4-BE49-F238E27FC236}">
              <a16:creationId xmlns:a16="http://schemas.microsoft.com/office/drawing/2014/main" id="{1506FF6F-CCC7-4856-AA62-E656EC65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81" name="Picture 55">
          <a:extLst>
            <a:ext uri="{FF2B5EF4-FFF2-40B4-BE49-F238E27FC236}">
              <a16:creationId xmlns:a16="http://schemas.microsoft.com/office/drawing/2014/main" id="{5BD7C4CB-A402-4D6D-BFEF-98B58DF4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82" name="Picture 56">
          <a:extLst>
            <a:ext uri="{FF2B5EF4-FFF2-40B4-BE49-F238E27FC236}">
              <a16:creationId xmlns:a16="http://schemas.microsoft.com/office/drawing/2014/main" id="{8F08F180-959F-4B94-A9DE-AEB62CFC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83" name="Picture 57">
          <a:extLst>
            <a:ext uri="{FF2B5EF4-FFF2-40B4-BE49-F238E27FC236}">
              <a16:creationId xmlns:a16="http://schemas.microsoft.com/office/drawing/2014/main" id="{50303DA6-F426-4A0F-B80A-B4B4502B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184" name="Picture 58">
          <a:extLst>
            <a:ext uri="{FF2B5EF4-FFF2-40B4-BE49-F238E27FC236}">
              <a16:creationId xmlns:a16="http://schemas.microsoft.com/office/drawing/2014/main" id="{03BCBB29-715A-46ED-B93F-B8348F22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185" name="Picture 59">
          <a:extLst>
            <a:ext uri="{FF2B5EF4-FFF2-40B4-BE49-F238E27FC236}">
              <a16:creationId xmlns:a16="http://schemas.microsoft.com/office/drawing/2014/main" id="{87FD0556-2CBD-4060-8119-C02A2312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123825" cy="123825"/>
    <xdr:pic>
      <xdr:nvPicPr>
        <xdr:cNvPr id="186" name="Picture 44">
          <a:extLst>
            <a:ext uri="{FF2B5EF4-FFF2-40B4-BE49-F238E27FC236}">
              <a16:creationId xmlns:a16="http://schemas.microsoft.com/office/drawing/2014/main" id="{5FA9B993-DF4E-4F66-BBEF-3CB96E32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3366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123825" cy="123825"/>
    <xdr:pic>
      <xdr:nvPicPr>
        <xdr:cNvPr id="187" name="Picture 45">
          <a:extLst>
            <a:ext uri="{FF2B5EF4-FFF2-40B4-BE49-F238E27FC236}">
              <a16:creationId xmlns:a16="http://schemas.microsoft.com/office/drawing/2014/main" id="{8538DFA4-9C33-4CB3-A203-3D80FF1D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3366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88" name="Picture 46">
          <a:extLst>
            <a:ext uri="{FF2B5EF4-FFF2-40B4-BE49-F238E27FC236}">
              <a16:creationId xmlns:a16="http://schemas.microsoft.com/office/drawing/2014/main" id="{BBFED5A2-10BA-4280-858E-E1912954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89" name="Picture 47">
          <a:extLst>
            <a:ext uri="{FF2B5EF4-FFF2-40B4-BE49-F238E27FC236}">
              <a16:creationId xmlns:a16="http://schemas.microsoft.com/office/drawing/2014/main" id="{2F94F23E-008B-47EA-BF51-7596800E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90" name="Picture 48">
          <a:extLst>
            <a:ext uri="{FF2B5EF4-FFF2-40B4-BE49-F238E27FC236}">
              <a16:creationId xmlns:a16="http://schemas.microsoft.com/office/drawing/2014/main" id="{5B69A00E-447F-4449-A26A-079ABD07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91" name="Picture 49">
          <a:extLst>
            <a:ext uri="{FF2B5EF4-FFF2-40B4-BE49-F238E27FC236}">
              <a16:creationId xmlns:a16="http://schemas.microsoft.com/office/drawing/2014/main" id="{0372C6B8-434E-486E-A638-70758172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2" name="Picture 50">
          <a:extLst>
            <a:ext uri="{FF2B5EF4-FFF2-40B4-BE49-F238E27FC236}">
              <a16:creationId xmlns:a16="http://schemas.microsoft.com/office/drawing/2014/main" id="{817D21ED-CB72-4531-9AF8-54313DA1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3" name="Picture 51">
          <a:extLst>
            <a:ext uri="{FF2B5EF4-FFF2-40B4-BE49-F238E27FC236}">
              <a16:creationId xmlns:a16="http://schemas.microsoft.com/office/drawing/2014/main" id="{1481C996-E032-413B-91D6-16C1C98D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94" name="Picture 52">
          <a:extLst>
            <a:ext uri="{FF2B5EF4-FFF2-40B4-BE49-F238E27FC236}">
              <a16:creationId xmlns:a16="http://schemas.microsoft.com/office/drawing/2014/main" id="{F99BF398-8D5E-4D86-9DD7-3343CB44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195" name="Picture 53">
          <a:extLst>
            <a:ext uri="{FF2B5EF4-FFF2-40B4-BE49-F238E27FC236}">
              <a16:creationId xmlns:a16="http://schemas.microsoft.com/office/drawing/2014/main" id="{595CD1B2-5C0D-4B40-81B9-E43E087E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6" name="Picture 54">
          <a:extLst>
            <a:ext uri="{FF2B5EF4-FFF2-40B4-BE49-F238E27FC236}">
              <a16:creationId xmlns:a16="http://schemas.microsoft.com/office/drawing/2014/main" id="{40179925-010B-43DB-842E-CEF48B31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7" name="Picture 55">
          <a:extLst>
            <a:ext uri="{FF2B5EF4-FFF2-40B4-BE49-F238E27FC236}">
              <a16:creationId xmlns:a16="http://schemas.microsoft.com/office/drawing/2014/main" id="{3B89761B-82B2-453E-BF5F-CC66F1DE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8" name="Picture 56">
          <a:extLst>
            <a:ext uri="{FF2B5EF4-FFF2-40B4-BE49-F238E27FC236}">
              <a16:creationId xmlns:a16="http://schemas.microsoft.com/office/drawing/2014/main" id="{4FE0B012-C002-457E-BE92-AEAA17C7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199" name="Picture 57">
          <a:extLst>
            <a:ext uri="{FF2B5EF4-FFF2-40B4-BE49-F238E27FC236}">
              <a16:creationId xmlns:a16="http://schemas.microsoft.com/office/drawing/2014/main" id="{FCA186F7-85B0-4A0D-85F3-2C23692D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00" name="Picture 58">
          <a:extLst>
            <a:ext uri="{FF2B5EF4-FFF2-40B4-BE49-F238E27FC236}">
              <a16:creationId xmlns:a16="http://schemas.microsoft.com/office/drawing/2014/main" id="{17F1FBD8-416E-444D-BA63-F08CDD1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01" name="Picture 59">
          <a:extLst>
            <a:ext uri="{FF2B5EF4-FFF2-40B4-BE49-F238E27FC236}">
              <a16:creationId xmlns:a16="http://schemas.microsoft.com/office/drawing/2014/main" id="{DDA73DE0-70F3-48FB-B46C-CBE4421C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202" name="Picture 44">
          <a:extLst>
            <a:ext uri="{FF2B5EF4-FFF2-40B4-BE49-F238E27FC236}">
              <a16:creationId xmlns:a16="http://schemas.microsoft.com/office/drawing/2014/main" id="{BE0C1FB1-1984-4B92-9603-967457D7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203" name="Picture 45">
          <a:extLst>
            <a:ext uri="{FF2B5EF4-FFF2-40B4-BE49-F238E27FC236}">
              <a16:creationId xmlns:a16="http://schemas.microsoft.com/office/drawing/2014/main" id="{54521EEE-2B3B-4835-BBCD-D9501C50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04" name="Picture 46">
          <a:extLst>
            <a:ext uri="{FF2B5EF4-FFF2-40B4-BE49-F238E27FC236}">
              <a16:creationId xmlns:a16="http://schemas.microsoft.com/office/drawing/2014/main" id="{9FCB1A0E-87D9-4B31-9329-F0F52A3D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05" name="Picture 47">
          <a:extLst>
            <a:ext uri="{FF2B5EF4-FFF2-40B4-BE49-F238E27FC236}">
              <a16:creationId xmlns:a16="http://schemas.microsoft.com/office/drawing/2014/main" id="{2E6AD792-B40F-428A-9C21-DF17368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06" name="Picture 48">
          <a:extLst>
            <a:ext uri="{FF2B5EF4-FFF2-40B4-BE49-F238E27FC236}">
              <a16:creationId xmlns:a16="http://schemas.microsoft.com/office/drawing/2014/main" id="{729DD088-BB3B-450E-A010-AD44F39E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07" name="Picture 49">
          <a:extLst>
            <a:ext uri="{FF2B5EF4-FFF2-40B4-BE49-F238E27FC236}">
              <a16:creationId xmlns:a16="http://schemas.microsoft.com/office/drawing/2014/main" id="{C48A1D3D-12C9-4274-9724-DB8A1183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08" name="Picture 50">
          <a:extLst>
            <a:ext uri="{FF2B5EF4-FFF2-40B4-BE49-F238E27FC236}">
              <a16:creationId xmlns:a16="http://schemas.microsoft.com/office/drawing/2014/main" id="{D31743A2-D776-425B-90B3-FD8E54C5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09" name="Picture 51">
          <a:extLst>
            <a:ext uri="{FF2B5EF4-FFF2-40B4-BE49-F238E27FC236}">
              <a16:creationId xmlns:a16="http://schemas.microsoft.com/office/drawing/2014/main" id="{A1AF2B1F-59F8-4618-BD8F-6C3A7FCE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10" name="Picture 52">
          <a:extLst>
            <a:ext uri="{FF2B5EF4-FFF2-40B4-BE49-F238E27FC236}">
              <a16:creationId xmlns:a16="http://schemas.microsoft.com/office/drawing/2014/main" id="{1AB77776-91A2-423A-A74A-8B7A2A57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11" name="Picture 53">
          <a:extLst>
            <a:ext uri="{FF2B5EF4-FFF2-40B4-BE49-F238E27FC236}">
              <a16:creationId xmlns:a16="http://schemas.microsoft.com/office/drawing/2014/main" id="{5E82E89D-2BFE-4566-92C2-F76AE1C1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12" name="Picture 54">
          <a:extLst>
            <a:ext uri="{FF2B5EF4-FFF2-40B4-BE49-F238E27FC236}">
              <a16:creationId xmlns:a16="http://schemas.microsoft.com/office/drawing/2014/main" id="{28F73F05-FBB0-48A3-B8C6-124282E3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13" name="Picture 55">
          <a:extLst>
            <a:ext uri="{FF2B5EF4-FFF2-40B4-BE49-F238E27FC236}">
              <a16:creationId xmlns:a16="http://schemas.microsoft.com/office/drawing/2014/main" id="{CD33C98D-CE14-40C7-A62B-55F3406A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14" name="Picture 56">
          <a:extLst>
            <a:ext uri="{FF2B5EF4-FFF2-40B4-BE49-F238E27FC236}">
              <a16:creationId xmlns:a16="http://schemas.microsoft.com/office/drawing/2014/main" id="{8A3A62BF-43A0-4239-9737-C2758D62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15" name="Picture 57">
          <a:extLst>
            <a:ext uri="{FF2B5EF4-FFF2-40B4-BE49-F238E27FC236}">
              <a16:creationId xmlns:a16="http://schemas.microsoft.com/office/drawing/2014/main" id="{7D9DF065-AD43-4F8F-A242-FDA85550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216" name="Picture 44">
          <a:extLst>
            <a:ext uri="{FF2B5EF4-FFF2-40B4-BE49-F238E27FC236}">
              <a16:creationId xmlns:a16="http://schemas.microsoft.com/office/drawing/2014/main" id="{9AACCF9A-57D3-4DC7-B1E0-FF6012A7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123825" cy="123825"/>
    <xdr:pic>
      <xdr:nvPicPr>
        <xdr:cNvPr id="217" name="Picture 45">
          <a:extLst>
            <a:ext uri="{FF2B5EF4-FFF2-40B4-BE49-F238E27FC236}">
              <a16:creationId xmlns:a16="http://schemas.microsoft.com/office/drawing/2014/main" id="{D6ED32EA-B7F4-4CD1-B254-7F1189F1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718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18" name="Picture 46">
          <a:extLst>
            <a:ext uri="{FF2B5EF4-FFF2-40B4-BE49-F238E27FC236}">
              <a16:creationId xmlns:a16="http://schemas.microsoft.com/office/drawing/2014/main" id="{535765A8-FCAB-41F0-9296-7F709544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19" name="Picture 47">
          <a:extLst>
            <a:ext uri="{FF2B5EF4-FFF2-40B4-BE49-F238E27FC236}">
              <a16:creationId xmlns:a16="http://schemas.microsoft.com/office/drawing/2014/main" id="{F5FCAB7F-26EC-4503-BBC8-B46D56CE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20" name="Picture 48">
          <a:extLst>
            <a:ext uri="{FF2B5EF4-FFF2-40B4-BE49-F238E27FC236}">
              <a16:creationId xmlns:a16="http://schemas.microsoft.com/office/drawing/2014/main" id="{B0B7F1C5-F0A2-4399-B50F-1D80070F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21" name="Picture 49">
          <a:extLst>
            <a:ext uri="{FF2B5EF4-FFF2-40B4-BE49-F238E27FC236}">
              <a16:creationId xmlns:a16="http://schemas.microsoft.com/office/drawing/2014/main" id="{478E3C87-21FB-4EB5-9922-0A2D6E0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2" name="Picture 50">
          <a:extLst>
            <a:ext uri="{FF2B5EF4-FFF2-40B4-BE49-F238E27FC236}">
              <a16:creationId xmlns:a16="http://schemas.microsoft.com/office/drawing/2014/main" id="{68B1EFD5-ED8E-4E0F-91C7-269AC82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3" name="Picture 51">
          <a:extLst>
            <a:ext uri="{FF2B5EF4-FFF2-40B4-BE49-F238E27FC236}">
              <a16:creationId xmlns:a16="http://schemas.microsoft.com/office/drawing/2014/main" id="{710E11DD-6951-4579-BD61-815E44D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24" name="Picture 52">
          <a:extLst>
            <a:ext uri="{FF2B5EF4-FFF2-40B4-BE49-F238E27FC236}">
              <a16:creationId xmlns:a16="http://schemas.microsoft.com/office/drawing/2014/main" id="{A21E3509-A798-4CD7-9F1F-65106A59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25" name="Picture 53">
          <a:extLst>
            <a:ext uri="{FF2B5EF4-FFF2-40B4-BE49-F238E27FC236}">
              <a16:creationId xmlns:a16="http://schemas.microsoft.com/office/drawing/2014/main" id="{F042331C-CEB1-4DB6-8F3C-697DFA9F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6" name="Picture 54">
          <a:extLst>
            <a:ext uri="{FF2B5EF4-FFF2-40B4-BE49-F238E27FC236}">
              <a16:creationId xmlns:a16="http://schemas.microsoft.com/office/drawing/2014/main" id="{C71C06B9-40E6-4D4C-AAF3-DAC83F10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7" name="Picture 55">
          <a:extLst>
            <a:ext uri="{FF2B5EF4-FFF2-40B4-BE49-F238E27FC236}">
              <a16:creationId xmlns:a16="http://schemas.microsoft.com/office/drawing/2014/main" id="{9CA1D6BD-C8BE-40BE-8A2F-8A0B901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8" name="Picture 56">
          <a:extLst>
            <a:ext uri="{FF2B5EF4-FFF2-40B4-BE49-F238E27FC236}">
              <a16:creationId xmlns:a16="http://schemas.microsoft.com/office/drawing/2014/main" id="{E48BC26B-B605-4B3F-8822-AC0E81C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123825" cy="133350"/>
    <xdr:pic>
      <xdr:nvPicPr>
        <xdr:cNvPr id="229" name="Picture 57">
          <a:extLst>
            <a:ext uri="{FF2B5EF4-FFF2-40B4-BE49-F238E27FC236}">
              <a16:creationId xmlns:a16="http://schemas.microsoft.com/office/drawing/2014/main" id="{30C10817-B852-45CE-8F48-15CD4213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17277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0" name="Picture 46">
          <a:extLst>
            <a:ext uri="{FF2B5EF4-FFF2-40B4-BE49-F238E27FC236}">
              <a16:creationId xmlns:a16="http://schemas.microsoft.com/office/drawing/2014/main" id="{ED03A1D5-1E62-4D5B-BDB0-BD76558D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1" name="Picture 47">
          <a:extLst>
            <a:ext uri="{FF2B5EF4-FFF2-40B4-BE49-F238E27FC236}">
              <a16:creationId xmlns:a16="http://schemas.microsoft.com/office/drawing/2014/main" id="{14CEF70D-8E50-4C3F-990B-27AE5F95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2" name="Picture 48">
          <a:extLst>
            <a:ext uri="{FF2B5EF4-FFF2-40B4-BE49-F238E27FC236}">
              <a16:creationId xmlns:a16="http://schemas.microsoft.com/office/drawing/2014/main" id="{6E5B0A22-620C-4A19-ACA5-504C8C11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3" name="Picture 49">
          <a:extLst>
            <a:ext uri="{FF2B5EF4-FFF2-40B4-BE49-F238E27FC236}">
              <a16:creationId xmlns:a16="http://schemas.microsoft.com/office/drawing/2014/main" id="{D341411A-D26E-49FC-BC85-A79E76DA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4" name="Picture 52">
          <a:extLst>
            <a:ext uri="{FF2B5EF4-FFF2-40B4-BE49-F238E27FC236}">
              <a16:creationId xmlns:a16="http://schemas.microsoft.com/office/drawing/2014/main" id="{F0A3B01D-80A8-4B89-A3B9-E1964E97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5" name="Picture 53">
          <a:extLst>
            <a:ext uri="{FF2B5EF4-FFF2-40B4-BE49-F238E27FC236}">
              <a16:creationId xmlns:a16="http://schemas.microsoft.com/office/drawing/2014/main" id="{D30D1698-75DB-4F89-8FB6-D967713A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6" name="Picture 46">
          <a:extLst>
            <a:ext uri="{FF2B5EF4-FFF2-40B4-BE49-F238E27FC236}">
              <a16:creationId xmlns:a16="http://schemas.microsoft.com/office/drawing/2014/main" id="{D7ECB6D9-A1E7-442B-88AE-FE211F9D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7" name="Picture 47">
          <a:extLst>
            <a:ext uri="{FF2B5EF4-FFF2-40B4-BE49-F238E27FC236}">
              <a16:creationId xmlns:a16="http://schemas.microsoft.com/office/drawing/2014/main" id="{79E5E80B-8F6E-48E2-811A-E25A0C3F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8" name="Picture 48">
          <a:extLst>
            <a:ext uri="{FF2B5EF4-FFF2-40B4-BE49-F238E27FC236}">
              <a16:creationId xmlns:a16="http://schemas.microsoft.com/office/drawing/2014/main" id="{A4771AB0-AA2A-4303-8C5E-F3C0B318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39" name="Picture 49">
          <a:extLst>
            <a:ext uri="{FF2B5EF4-FFF2-40B4-BE49-F238E27FC236}">
              <a16:creationId xmlns:a16="http://schemas.microsoft.com/office/drawing/2014/main" id="{73F5ADA8-2157-4A41-9A78-CBDB6451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0" name="Picture 52">
          <a:extLst>
            <a:ext uri="{FF2B5EF4-FFF2-40B4-BE49-F238E27FC236}">
              <a16:creationId xmlns:a16="http://schemas.microsoft.com/office/drawing/2014/main" id="{A3AF80B5-9C61-4985-AEB2-98CD167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1" name="Picture 53">
          <a:extLst>
            <a:ext uri="{FF2B5EF4-FFF2-40B4-BE49-F238E27FC236}">
              <a16:creationId xmlns:a16="http://schemas.microsoft.com/office/drawing/2014/main" id="{455B34BE-94D0-43DC-9355-06855EEE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2" name="Picture 44">
          <a:extLst>
            <a:ext uri="{FF2B5EF4-FFF2-40B4-BE49-F238E27FC236}">
              <a16:creationId xmlns:a16="http://schemas.microsoft.com/office/drawing/2014/main" id="{4869472B-9F88-49A4-B175-3D270BD1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3" name="Picture 45">
          <a:extLst>
            <a:ext uri="{FF2B5EF4-FFF2-40B4-BE49-F238E27FC236}">
              <a16:creationId xmlns:a16="http://schemas.microsoft.com/office/drawing/2014/main" id="{83F0960E-049A-4407-91FE-CC5BE062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4" name="Picture 44">
          <a:extLst>
            <a:ext uri="{FF2B5EF4-FFF2-40B4-BE49-F238E27FC236}">
              <a16:creationId xmlns:a16="http://schemas.microsoft.com/office/drawing/2014/main" id="{D1F74D84-072E-4CEF-B094-C538893F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123825" cy="123825"/>
    <xdr:pic>
      <xdr:nvPicPr>
        <xdr:cNvPr id="245" name="Picture 45">
          <a:extLst>
            <a:ext uri="{FF2B5EF4-FFF2-40B4-BE49-F238E27FC236}">
              <a16:creationId xmlns:a16="http://schemas.microsoft.com/office/drawing/2014/main" id="{408CA9DD-8B8F-42CE-A20D-D8FDCCA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75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129</xdr:row>
      <xdr:rowOff>0</xdr:rowOff>
    </xdr:from>
    <xdr:to>
      <xdr:col>1</xdr:col>
      <xdr:colOff>123825</xdr:colOff>
      <xdr:row>129</xdr:row>
      <xdr:rowOff>123825</xdr:rowOff>
    </xdr:to>
    <xdr:pic>
      <xdr:nvPicPr>
        <xdr:cNvPr id="246" name="Picture 44">
          <a:extLst>
            <a:ext uri="{FF2B5EF4-FFF2-40B4-BE49-F238E27FC236}">
              <a16:creationId xmlns:a16="http://schemas.microsoft.com/office/drawing/2014/main" id="{77DC3834-35A8-4E4B-9BE3-CF31B573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9097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123825</xdr:colOff>
      <xdr:row>129</xdr:row>
      <xdr:rowOff>123825</xdr:rowOff>
    </xdr:to>
    <xdr:pic>
      <xdr:nvPicPr>
        <xdr:cNvPr id="247" name="Picture 45">
          <a:extLst>
            <a:ext uri="{FF2B5EF4-FFF2-40B4-BE49-F238E27FC236}">
              <a16:creationId xmlns:a16="http://schemas.microsoft.com/office/drawing/2014/main" id="{6CB0BBDC-0A17-42C3-B9F5-55F6EB3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9097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48" name="Picture 46">
          <a:extLst>
            <a:ext uri="{FF2B5EF4-FFF2-40B4-BE49-F238E27FC236}">
              <a16:creationId xmlns:a16="http://schemas.microsoft.com/office/drawing/2014/main" id="{2356C076-DFDB-48C4-B7CE-180C909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49" name="Picture 47">
          <a:extLst>
            <a:ext uri="{FF2B5EF4-FFF2-40B4-BE49-F238E27FC236}">
              <a16:creationId xmlns:a16="http://schemas.microsoft.com/office/drawing/2014/main" id="{C1A3A4D7-B3FC-4C17-A1E8-8161C359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50" name="Picture 48">
          <a:extLst>
            <a:ext uri="{FF2B5EF4-FFF2-40B4-BE49-F238E27FC236}">
              <a16:creationId xmlns:a16="http://schemas.microsoft.com/office/drawing/2014/main" id="{0D8D0B8C-AFB1-473B-977A-B78C4521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51" name="Picture 49">
          <a:extLst>
            <a:ext uri="{FF2B5EF4-FFF2-40B4-BE49-F238E27FC236}">
              <a16:creationId xmlns:a16="http://schemas.microsoft.com/office/drawing/2014/main" id="{83EE0E90-1A44-4DC6-8DAA-E2D3F1A1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2" name="Picture 50">
          <a:extLst>
            <a:ext uri="{FF2B5EF4-FFF2-40B4-BE49-F238E27FC236}">
              <a16:creationId xmlns:a16="http://schemas.microsoft.com/office/drawing/2014/main" id="{88114968-780F-4CAE-AC8E-36C83795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3" name="Picture 51">
          <a:extLst>
            <a:ext uri="{FF2B5EF4-FFF2-40B4-BE49-F238E27FC236}">
              <a16:creationId xmlns:a16="http://schemas.microsoft.com/office/drawing/2014/main" id="{1D8011F6-582E-49BD-8FB6-01B892C0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54" name="Picture 52">
          <a:extLst>
            <a:ext uri="{FF2B5EF4-FFF2-40B4-BE49-F238E27FC236}">
              <a16:creationId xmlns:a16="http://schemas.microsoft.com/office/drawing/2014/main" id="{0D2CA381-9392-4572-B5AE-15151FF0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55" name="Picture 53">
          <a:extLst>
            <a:ext uri="{FF2B5EF4-FFF2-40B4-BE49-F238E27FC236}">
              <a16:creationId xmlns:a16="http://schemas.microsoft.com/office/drawing/2014/main" id="{57CE65A5-3D48-496C-9E20-88CE1C22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6" name="Picture 54">
          <a:extLst>
            <a:ext uri="{FF2B5EF4-FFF2-40B4-BE49-F238E27FC236}">
              <a16:creationId xmlns:a16="http://schemas.microsoft.com/office/drawing/2014/main" id="{C75694A6-84DC-49CB-9002-7A9C9954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7" name="Picture 55">
          <a:extLst>
            <a:ext uri="{FF2B5EF4-FFF2-40B4-BE49-F238E27FC236}">
              <a16:creationId xmlns:a16="http://schemas.microsoft.com/office/drawing/2014/main" id="{CB799C40-C5C9-4C15-84F6-9F8EABC2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8" name="Picture 56">
          <a:extLst>
            <a:ext uri="{FF2B5EF4-FFF2-40B4-BE49-F238E27FC236}">
              <a16:creationId xmlns:a16="http://schemas.microsoft.com/office/drawing/2014/main" id="{5544862E-9922-4CF5-9853-199AF3C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59" name="Picture 57">
          <a:extLst>
            <a:ext uri="{FF2B5EF4-FFF2-40B4-BE49-F238E27FC236}">
              <a16:creationId xmlns:a16="http://schemas.microsoft.com/office/drawing/2014/main" id="{BE02B2D6-8414-4C9C-B175-97C67A80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60" name="Picture 58">
          <a:extLst>
            <a:ext uri="{FF2B5EF4-FFF2-40B4-BE49-F238E27FC236}">
              <a16:creationId xmlns:a16="http://schemas.microsoft.com/office/drawing/2014/main" id="{0CDAA396-1737-40D3-8EF5-E18164CC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61" name="Picture 59">
          <a:extLst>
            <a:ext uri="{FF2B5EF4-FFF2-40B4-BE49-F238E27FC236}">
              <a16:creationId xmlns:a16="http://schemas.microsoft.com/office/drawing/2014/main" id="{A6202BE0-D7CD-40B0-B095-6B89F377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123825</xdr:colOff>
      <xdr:row>129</xdr:row>
      <xdr:rowOff>123825</xdr:rowOff>
    </xdr:to>
    <xdr:pic>
      <xdr:nvPicPr>
        <xdr:cNvPr id="262" name="Picture 44">
          <a:extLst>
            <a:ext uri="{FF2B5EF4-FFF2-40B4-BE49-F238E27FC236}">
              <a16:creationId xmlns:a16="http://schemas.microsoft.com/office/drawing/2014/main" id="{FAAC143D-1DA7-41D8-8B4F-D305A0C9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9097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123825</xdr:colOff>
      <xdr:row>129</xdr:row>
      <xdr:rowOff>123825</xdr:rowOff>
    </xdr:to>
    <xdr:pic>
      <xdr:nvPicPr>
        <xdr:cNvPr id="263" name="Picture 45">
          <a:extLst>
            <a:ext uri="{FF2B5EF4-FFF2-40B4-BE49-F238E27FC236}">
              <a16:creationId xmlns:a16="http://schemas.microsoft.com/office/drawing/2014/main" id="{CE425E44-FB81-44D2-AC95-FFA61526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9097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64" name="Picture 46">
          <a:extLst>
            <a:ext uri="{FF2B5EF4-FFF2-40B4-BE49-F238E27FC236}">
              <a16:creationId xmlns:a16="http://schemas.microsoft.com/office/drawing/2014/main" id="{C9EE8545-C4F8-4DB6-9B50-FFE12341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65" name="Picture 47">
          <a:extLst>
            <a:ext uri="{FF2B5EF4-FFF2-40B4-BE49-F238E27FC236}">
              <a16:creationId xmlns:a16="http://schemas.microsoft.com/office/drawing/2014/main" id="{D464EC33-FF74-4AB8-B1C0-62BDE67B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66" name="Picture 48">
          <a:extLst>
            <a:ext uri="{FF2B5EF4-FFF2-40B4-BE49-F238E27FC236}">
              <a16:creationId xmlns:a16="http://schemas.microsoft.com/office/drawing/2014/main" id="{8F162314-D0E6-4A42-8DBF-03B7410F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67" name="Picture 49">
          <a:extLst>
            <a:ext uri="{FF2B5EF4-FFF2-40B4-BE49-F238E27FC236}">
              <a16:creationId xmlns:a16="http://schemas.microsoft.com/office/drawing/2014/main" id="{12B7EE8D-7E77-4DFD-B933-9A4D0342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68" name="Picture 50">
          <a:extLst>
            <a:ext uri="{FF2B5EF4-FFF2-40B4-BE49-F238E27FC236}">
              <a16:creationId xmlns:a16="http://schemas.microsoft.com/office/drawing/2014/main" id="{A17A74B6-BC18-4E87-A451-17C9AD98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69" name="Picture 51">
          <a:extLst>
            <a:ext uri="{FF2B5EF4-FFF2-40B4-BE49-F238E27FC236}">
              <a16:creationId xmlns:a16="http://schemas.microsoft.com/office/drawing/2014/main" id="{3C5EDD6D-1535-4E2C-B984-34425BD9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70" name="Picture 52">
          <a:extLst>
            <a:ext uri="{FF2B5EF4-FFF2-40B4-BE49-F238E27FC236}">
              <a16:creationId xmlns:a16="http://schemas.microsoft.com/office/drawing/2014/main" id="{79C19DE7-CEE7-477E-8DA0-BDF73B72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71" name="Picture 53">
          <a:extLst>
            <a:ext uri="{FF2B5EF4-FFF2-40B4-BE49-F238E27FC236}">
              <a16:creationId xmlns:a16="http://schemas.microsoft.com/office/drawing/2014/main" id="{757BB1BD-ECAC-4381-BD20-3763FE87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72" name="Picture 54">
          <a:extLst>
            <a:ext uri="{FF2B5EF4-FFF2-40B4-BE49-F238E27FC236}">
              <a16:creationId xmlns:a16="http://schemas.microsoft.com/office/drawing/2014/main" id="{06B19A3E-FE61-4469-83A0-25209FD0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73" name="Picture 55">
          <a:extLst>
            <a:ext uri="{FF2B5EF4-FFF2-40B4-BE49-F238E27FC236}">
              <a16:creationId xmlns:a16="http://schemas.microsoft.com/office/drawing/2014/main" id="{C5C48695-EEEC-409D-BBEB-D56E48B0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74" name="Picture 56">
          <a:extLst>
            <a:ext uri="{FF2B5EF4-FFF2-40B4-BE49-F238E27FC236}">
              <a16:creationId xmlns:a16="http://schemas.microsoft.com/office/drawing/2014/main" id="{20345533-FB05-4E06-AB6E-B4072A45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75" name="Picture 57">
          <a:extLst>
            <a:ext uri="{FF2B5EF4-FFF2-40B4-BE49-F238E27FC236}">
              <a16:creationId xmlns:a16="http://schemas.microsoft.com/office/drawing/2014/main" id="{A480B9EC-C41C-4276-BAF7-CE03F4FC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76" name="Picture 58">
          <a:extLst>
            <a:ext uri="{FF2B5EF4-FFF2-40B4-BE49-F238E27FC236}">
              <a16:creationId xmlns:a16="http://schemas.microsoft.com/office/drawing/2014/main" id="{D6F8B3CB-EDE0-468E-9ECE-F674DC79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77" name="Picture 59">
          <a:extLst>
            <a:ext uri="{FF2B5EF4-FFF2-40B4-BE49-F238E27FC236}">
              <a16:creationId xmlns:a16="http://schemas.microsoft.com/office/drawing/2014/main" id="{6A24AE5E-4311-4598-BA56-5D50A95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78" name="Picture 44">
          <a:extLst>
            <a:ext uri="{FF2B5EF4-FFF2-40B4-BE49-F238E27FC236}">
              <a16:creationId xmlns:a16="http://schemas.microsoft.com/office/drawing/2014/main" id="{5928DB0A-FEBA-43E3-93E4-B29AB96B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79" name="Picture 45">
          <a:extLst>
            <a:ext uri="{FF2B5EF4-FFF2-40B4-BE49-F238E27FC236}">
              <a16:creationId xmlns:a16="http://schemas.microsoft.com/office/drawing/2014/main" id="{DC5F347B-5541-46E5-A8E5-165E71B2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0" name="Picture 46">
          <a:extLst>
            <a:ext uri="{FF2B5EF4-FFF2-40B4-BE49-F238E27FC236}">
              <a16:creationId xmlns:a16="http://schemas.microsoft.com/office/drawing/2014/main" id="{C1657629-5CA8-4384-ACA2-48E3056C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1" name="Picture 47">
          <a:extLst>
            <a:ext uri="{FF2B5EF4-FFF2-40B4-BE49-F238E27FC236}">
              <a16:creationId xmlns:a16="http://schemas.microsoft.com/office/drawing/2014/main" id="{4163FE61-0576-41B0-A8ED-CB6A2345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2" name="Picture 48">
          <a:extLst>
            <a:ext uri="{FF2B5EF4-FFF2-40B4-BE49-F238E27FC236}">
              <a16:creationId xmlns:a16="http://schemas.microsoft.com/office/drawing/2014/main" id="{CBF985FB-E31F-4193-80E5-EA401EEC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3" name="Picture 49">
          <a:extLst>
            <a:ext uri="{FF2B5EF4-FFF2-40B4-BE49-F238E27FC236}">
              <a16:creationId xmlns:a16="http://schemas.microsoft.com/office/drawing/2014/main" id="{CEF9C671-01FC-4A40-9FF5-E2C8DD11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84" name="Picture 50">
          <a:extLst>
            <a:ext uri="{FF2B5EF4-FFF2-40B4-BE49-F238E27FC236}">
              <a16:creationId xmlns:a16="http://schemas.microsoft.com/office/drawing/2014/main" id="{37E8235A-91D6-43C7-82D1-87B12964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85" name="Picture 51">
          <a:extLst>
            <a:ext uri="{FF2B5EF4-FFF2-40B4-BE49-F238E27FC236}">
              <a16:creationId xmlns:a16="http://schemas.microsoft.com/office/drawing/2014/main" id="{B677AD66-284F-434B-B88A-975531E5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6" name="Picture 52">
          <a:extLst>
            <a:ext uri="{FF2B5EF4-FFF2-40B4-BE49-F238E27FC236}">
              <a16:creationId xmlns:a16="http://schemas.microsoft.com/office/drawing/2014/main" id="{AD021A7F-37B1-4931-8795-41F5BB40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87" name="Picture 53">
          <a:extLst>
            <a:ext uri="{FF2B5EF4-FFF2-40B4-BE49-F238E27FC236}">
              <a16:creationId xmlns:a16="http://schemas.microsoft.com/office/drawing/2014/main" id="{C648B309-3F59-48D5-AF67-0CE56E03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88" name="Picture 54">
          <a:extLst>
            <a:ext uri="{FF2B5EF4-FFF2-40B4-BE49-F238E27FC236}">
              <a16:creationId xmlns:a16="http://schemas.microsoft.com/office/drawing/2014/main" id="{A29C0D9E-FB53-46FC-94FB-1D0C4DCA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89" name="Picture 55">
          <a:extLst>
            <a:ext uri="{FF2B5EF4-FFF2-40B4-BE49-F238E27FC236}">
              <a16:creationId xmlns:a16="http://schemas.microsoft.com/office/drawing/2014/main" id="{2D587F93-403A-43B5-A858-E71FC269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90" name="Picture 56">
          <a:extLst>
            <a:ext uri="{FF2B5EF4-FFF2-40B4-BE49-F238E27FC236}">
              <a16:creationId xmlns:a16="http://schemas.microsoft.com/office/drawing/2014/main" id="{9FE06AD0-6501-45B9-93B4-DA7ACE76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91" name="Picture 57">
          <a:extLst>
            <a:ext uri="{FF2B5EF4-FFF2-40B4-BE49-F238E27FC236}">
              <a16:creationId xmlns:a16="http://schemas.microsoft.com/office/drawing/2014/main" id="{BD47591A-48B2-4FF0-B26E-24080FF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92" name="Picture 44">
          <a:extLst>
            <a:ext uri="{FF2B5EF4-FFF2-40B4-BE49-F238E27FC236}">
              <a16:creationId xmlns:a16="http://schemas.microsoft.com/office/drawing/2014/main" id="{62FBC362-BCBC-4956-A4FD-20636257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293" name="Picture 45">
          <a:extLst>
            <a:ext uri="{FF2B5EF4-FFF2-40B4-BE49-F238E27FC236}">
              <a16:creationId xmlns:a16="http://schemas.microsoft.com/office/drawing/2014/main" id="{256BCBAC-46C5-4BE6-BE8F-34DC0989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9262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94" name="Picture 46">
          <a:extLst>
            <a:ext uri="{FF2B5EF4-FFF2-40B4-BE49-F238E27FC236}">
              <a16:creationId xmlns:a16="http://schemas.microsoft.com/office/drawing/2014/main" id="{E0C7BF8F-5CF9-4403-B943-F71703F8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95" name="Picture 47">
          <a:extLst>
            <a:ext uri="{FF2B5EF4-FFF2-40B4-BE49-F238E27FC236}">
              <a16:creationId xmlns:a16="http://schemas.microsoft.com/office/drawing/2014/main" id="{17DF31B7-DAAE-443C-83BA-2764038E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96" name="Picture 48">
          <a:extLst>
            <a:ext uri="{FF2B5EF4-FFF2-40B4-BE49-F238E27FC236}">
              <a16:creationId xmlns:a16="http://schemas.microsoft.com/office/drawing/2014/main" id="{D12EEA26-A398-4293-80D9-BBC89C98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297" name="Picture 49">
          <a:extLst>
            <a:ext uri="{FF2B5EF4-FFF2-40B4-BE49-F238E27FC236}">
              <a16:creationId xmlns:a16="http://schemas.microsoft.com/office/drawing/2014/main" id="{142F88D3-900C-4BF3-8C27-87DF7543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98" name="Picture 50">
          <a:extLst>
            <a:ext uri="{FF2B5EF4-FFF2-40B4-BE49-F238E27FC236}">
              <a16:creationId xmlns:a16="http://schemas.microsoft.com/office/drawing/2014/main" id="{B7FBC9AB-5301-4966-868E-7A2308D5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299" name="Picture 51">
          <a:extLst>
            <a:ext uri="{FF2B5EF4-FFF2-40B4-BE49-F238E27FC236}">
              <a16:creationId xmlns:a16="http://schemas.microsoft.com/office/drawing/2014/main" id="{5C3EC4AC-C4B8-4BF5-AC3F-83597A1F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0" name="Picture 52">
          <a:extLst>
            <a:ext uri="{FF2B5EF4-FFF2-40B4-BE49-F238E27FC236}">
              <a16:creationId xmlns:a16="http://schemas.microsoft.com/office/drawing/2014/main" id="{FF0EEB86-0E8A-40F8-A3BE-DA1EF885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1" name="Picture 53">
          <a:extLst>
            <a:ext uri="{FF2B5EF4-FFF2-40B4-BE49-F238E27FC236}">
              <a16:creationId xmlns:a16="http://schemas.microsoft.com/office/drawing/2014/main" id="{7188D492-1336-49BA-A424-A4C2DC7B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302" name="Picture 54">
          <a:extLst>
            <a:ext uri="{FF2B5EF4-FFF2-40B4-BE49-F238E27FC236}">
              <a16:creationId xmlns:a16="http://schemas.microsoft.com/office/drawing/2014/main" id="{47DA87C2-F282-460B-BA52-2CBBBB24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303" name="Picture 55">
          <a:extLst>
            <a:ext uri="{FF2B5EF4-FFF2-40B4-BE49-F238E27FC236}">
              <a16:creationId xmlns:a16="http://schemas.microsoft.com/office/drawing/2014/main" id="{0DBC49A6-7694-4363-83E5-45380E58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304" name="Picture 56">
          <a:extLst>
            <a:ext uri="{FF2B5EF4-FFF2-40B4-BE49-F238E27FC236}">
              <a16:creationId xmlns:a16="http://schemas.microsoft.com/office/drawing/2014/main" id="{F45FB304-D35C-4BF9-B8FC-79176A0F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123825</xdr:colOff>
      <xdr:row>126</xdr:row>
      <xdr:rowOff>133350</xdr:rowOff>
    </xdr:to>
    <xdr:pic>
      <xdr:nvPicPr>
        <xdr:cNvPr id="305" name="Picture 57">
          <a:extLst>
            <a:ext uri="{FF2B5EF4-FFF2-40B4-BE49-F238E27FC236}">
              <a16:creationId xmlns:a16="http://schemas.microsoft.com/office/drawing/2014/main" id="{62DEEB93-531D-4291-966E-D1B85766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27145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6" name="Picture 46">
          <a:extLst>
            <a:ext uri="{FF2B5EF4-FFF2-40B4-BE49-F238E27FC236}">
              <a16:creationId xmlns:a16="http://schemas.microsoft.com/office/drawing/2014/main" id="{AE951E84-B7B4-469E-A578-FE1EA00F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7" name="Picture 47">
          <a:extLst>
            <a:ext uri="{FF2B5EF4-FFF2-40B4-BE49-F238E27FC236}">
              <a16:creationId xmlns:a16="http://schemas.microsoft.com/office/drawing/2014/main" id="{29297F15-6377-4483-B7E1-AED4A685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8" name="Picture 48">
          <a:extLst>
            <a:ext uri="{FF2B5EF4-FFF2-40B4-BE49-F238E27FC236}">
              <a16:creationId xmlns:a16="http://schemas.microsoft.com/office/drawing/2014/main" id="{AEF31991-9A0D-453B-8BE0-9568D2E6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09" name="Picture 49">
          <a:extLst>
            <a:ext uri="{FF2B5EF4-FFF2-40B4-BE49-F238E27FC236}">
              <a16:creationId xmlns:a16="http://schemas.microsoft.com/office/drawing/2014/main" id="{927A5B38-6F03-47C6-AA0B-9612CAE9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0" name="Picture 52">
          <a:extLst>
            <a:ext uri="{FF2B5EF4-FFF2-40B4-BE49-F238E27FC236}">
              <a16:creationId xmlns:a16="http://schemas.microsoft.com/office/drawing/2014/main" id="{3C73A98E-D3BA-4939-B437-00123DD9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1" name="Picture 53">
          <a:extLst>
            <a:ext uri="{FF2B5EF4-FFF2-40B4-BE49-F238E27FC236}">
              <a16:creationId xmlns:a16="http://schemas.microsoft.com/office/drawing/2014/main" id="{B2AF402D-61C6-48B8-BAC5-5689927A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2" name="Picture 46">
          <a:extLst>
            <a:ext uri="{FF2B5EF4-FFF2-40B4-BE49-F238E27FC236}">
              <a16:creationId xmlns:a16="http://schemas.microsoft.com/office/drawing/2014/main" id="{B6CDB918-084F-4E34-9CF6-25B60974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3" name="Picture 47">
          <a:extLst>
            <a:ext uri="{FF2B5EF4-FFF2-40B4-BE49-F238E27FC236}">
              <a16:creationId xmlns:a16="http://schemas.microsoft.com/office/drawing/2014/main" id="{B3B961F5-6CDB-46B4-B53E-BEEB7A2C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4" name="Picture 48">
          <a:extLst>
            <a:ext uri="{FF2B5EF4-FFF2-40B4-BE49-F238E27FC236}">
              <a16:creationId xmlns:a16="http://schemas.microsoft.com/office/drawing/2014/main" id="{AD20049B-222F-4352-A255-68958850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5" name="Picture 49">
          <a:extLst>
            <a:ext uri="{FF2B5EF4-FFF2-40B4-BE49-F238E27FC236}">
              <a16:creationId xmlns:a16="http://schemas.microsoft.com/office/drawing/2014/main" id="{BCDB0870-2095-43CA-B9FE-8EFF737C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6" name="Picture 52">
          <a:extLst>
            <a:ext uri="{FF2B5EF4-FFF2-40B4-BE49-F238E27FC236}">
              <a16:creationId xmlns:a16="http://schemas.microsoft.com/office/drawing/2014/main" id="{8B8D6A40-4C99-443E-A7B0-27386124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7" name="Picture 53">
          <a:extLst>
            <a:ext uri="{FF2B5EF4-FFF2-40B4-BE49-F238E27FC236}">
              <a16:creationId xmlns:a16="http://schemas.microsoft.com/office/drawing/2014/main" id="{D5E04270-1B0B-40E0-BDFB-24A9F85E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8" name="Picture 44">
          <a:extLst>
            <a:ext uri="{FF2B5EF4-FFF2-40B4-BE49-F238E27FC236}">
              <a16:creationId xmlns:a16="http://schemas.microsoft.com/office/drawing/2014/main" id="{8A5281A7-3979-42F3-B1C3-3D6D5479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19" name="Picture 45">
          <a:extLst>
            <a:ext uri="{FF2B5EF4-FFF2-40B4-BE49-F238E27FC236}">
              <a16:creationId xmlns:a16="http://schemas.microsoft.com/office/drawing/2014/main" id="{CCE20F96-D390-4CCD-8E8B-33252BBD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20" name="Picture 44">
          <a:extLst>
            <a:ext uri="{FF2B5EF4-FFF2-40B4-BE49-F238E27FC236}">
              <a16:creationId xmlns:a16="http://schemas.microsoft.com/office/drawing/2014/main" id="{5EFD7FBB-18EB-41BD-990B-EE2E035F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123825</xdr:colOff>
      <xdr:row>127</xdr:row>
      <xdr:rowOff>123825</xdr:rowOff>
    </xdr:to>
    <xdr:pic>
      <xdr:nvPicPr>
        <xdr:cNvPr id="321" name="Picture 45">
          <a:extLst>
            <a:ext uri="{FF2B5EF4-FFF2-40B4-BE49-F238E27FC236}">
              <a16:creationId xmlns:a16="http://schemas.microsoft.com/office/drawing/2014/main" id="{F1D94BE4-81BC-4957-96F9-D70BA455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9191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5157439</xdr:colOff>
      <xdr:row>261</xdr:row>
      <xdr:rowOff>952501</xdr:rowOff>
    </xdr:from>
    <xdr:to>
      <xdr:col>4</xdr:col>
      <xdr:colOff>784654</xdr:colOff>
      <xdr:row>264</xdr:row>
      <xdr:rowOff>613512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26A41355-B883-469E-9E21-72213FD10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5793" y="67534574"/>
          <a:ext cx="3595690" cy="1380158"/>
        </a:xfrm>
        <a:prstGeom prst="rect">
          <a:avLst/>
        </a:prstGeom>
      </xdr:spPr>
    </xdr:pic>
    <xdr:clientData/>
  </xdr:twoCellAnchor>
  <xdr:twoCellAnchor editAs="oneCell">
    <xdr:from>
      <xdr:col>2</xdr:col>
      <xdr:colOff>604025</xdr:colOff>
      <xdr:row>265</xdr:row>
      <xdr:rowOff>116159</xdr:rowOff>
    </xdr:from>
    <xdr:to>
      <xdr:col>4</xdr:col>
      <xdr:colOff>266704</xdr:colOff>
      <xdr:row>267</xdr:row>
      <xdr:rowOff>1006708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FF9015E8-7EFB-4979-9673-34862048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3537" y="69114330"/>
          <a:ext cx="1799996" cy="158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836342</xdr:colOff>
      <xdr:row>264</xdr:row>
      <xdr:rowOff>92926</xdr:rowOff>
    </xdr:from>
    <xdr:to>
      <xdr:col>17</xdr:col>
      <xdr:colOff>727274</xdr:colOff>
      <xdr:row>267</xdr:row>
      <xdr:rowOff>278504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C74F47F6-08B0-46BA-B5D2-BECE3769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0366" y="68394146"/>
          <a:ext cx="3003981" cy="157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836341</xdr:colOff>
      <xdr:row>254</xdr:row>
      <xdr:rowOff>46464</xdr:rowOff>
    </xdr:from>
    <xdr:to>
      <xdr:col>17</xdr:col>
      <xdr:colOff>858204</xdr:colOff>
      <xdr:row>258</xdr:row>
      <xdr:rowOff>39096</xdr:rowOff>
    </xdr:to>
    <xdr:pic>
      <xdr:nvPicPr>
        <xdr:cNvPr id="325" name="Рисунок 324">
          <a:extLst>
            <a:ext uri="{FF2B5EF4-FFF2-40B4-BE49-F238E27FC236}">
              <a16:creationId xmlns:a16="http://schemas.microsoft.com/office/drawing/2014/main" id="{0C79687A-DB20-4776-B30F-EF5BA7FB5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5487" y="62888232"/>
          <a:ext cx="2019790" cy="2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22" name="Picture 44">
          <a:extLst>
            <a:ext uri="{FF2B5EF4-FFF2-40B4-BE49-F238E27FC236}">
              <a16:creationId xmlns:a16="http://schemas.microsoft.com/office/drawing/2014/main" id="{8A9A1796-05EB-47CE-B511-9ABDD635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23" name="Picture 45">
          <a:extLst>
            <a:ext uri="{FF2B5EF4-FFF2-40B4-BE49-F238E27FC236}">
              <a16:creationId xmlns:a16="http://schemas.microsoft.com/office/drawing/2014/main" id="{2774E7EE-FEA7-44EA-91D2-618AE558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24" name="Picture 44">
          <a:extLst>
            <a:ext uri="{FF2B5EF4-FFF2-40B4-BE49-F238E27FC236}">
              <a16:creationId xmlns:a16="http://schemas.microsoft.com/office/drawing/2014/main" id="{04D19CA0-7126-46B7-919F-79B25D21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0129F04E-DD97-4F5B-BED7-2D26A6B4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133350</xdr:rowOff>
    </xdr:to>
    <xdr:pic>
      <xdr:nvPicPr>
        <xdr:cNvPr id="26" name="Picture 58">
          <a:extLst>
            <a:ext uri="{FF2B5EF4-FFF2-40B4-BE49-F238E27FC236}">
              <a16:creationId xmlns:a16="http://schemas.microsoft.com/office/drawing/2014/main" id="{4585DEAE-EBE3-4FB7-ADC0-5862DE2F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84847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133350</xdr:rowOff>
    </xdr:to>
    <xdr:pic>
      <xdr:nvPicPr>
        <xdr:cNvPr id="27" name="Picture 59">
          <a:extLst>
            <a:ext uri="{FF2B5EF4-FFF2-40B4-BE49-F238E27FC236}">
              <a16:creationId xmlns:a16="http://schemas.microsoft.com/office/drawing/2014/main" id="{FE739527-1041-41DD-972B-F02B330D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84847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133350</xdr:rowOff>
    </xdr:to>
    <xdr:pic>
      <xdr:nvPicPr>
        <xdr:cNvPr id="28" name="Picture 58">
          <a:extLst>
            <a:ext uri="{FF2B5EF4-FFF2-40B4-BE49-F238E27FC236}">
              <a16:creationId xmlns:a16="http://schemas.microsoft.com/office/drawing/2014/main" id="{D136A7ED-C16D-4F9A-9454-DA2B9D9F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84847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133350</xdr:rowOff>
    </xdr:to>
    <xdr:pic>
      <xdr:nvPicPr>
        <xdr:cNvPr id="29" name="Picture 59">
          <a:extLst>
            <a:ext uri="{FF2B5EF4-FFF2-40B4-BE49-F238E27FC236}">
              <a16:creationId xmlns:a16="http://schemas.microsoft.com/office/drawing/2014/main" id="{0C476CA3-C659-4CB0-98E0-706D89D1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84847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123825</xdr:colOff>
      <xdr:row>17</xdr:row>
      <xdr:rowOff>123825</xdr:rowOff>
    </xdr:to>
    <xdr:pic>
      <xdr:nvPicPr>
        <xdr:cNvPr id="30" name="Picture 44">
          <a:extLst>
            <a:ext uri="{FF2B5EF4-FFF2-40B4-BE49-F238E27FC236}">
              <a16:creationId xmlns:a16="http://schemas.microsoft.com/office/drawing/2014/main" id="{F468B955-B935-48BA-AE30-537BF5BA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1154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123825</xdr:colOff>
      <xdr:row>17</xdr:row>
      <xdr:rowOff>123825</xdr:rowOff>
    </xdr:to>
    <xdr:pic>
      <xdr:nvPicPr>
        <xdr:cNvPr id="31" name="Picture 45">
          <a:extLst>
            <a:ext uri="{FF2B5EF4-FFF2-40B4-BE49-F238E27FC236}">
              <a16:creationId xmlns:a16="http://schemas.microsoft.com/office/drawing/2014/main" id="{F09C76C8-5AE7-4F1C-A8B9-E72F6D08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1154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123825</xdr:colOff>
      <xdr:row>17</xdr:row>
      <xdr:rowOff>123825</xdr:rowOff>
    </xdr:to>
    <xdr:pic>
      <xdr:nvPicPr>
        <xdr:cNvPr id="32" name="Picture 44">
          <a:extLst>
            <a:ext uri="{FF2B5EF4-FFF2-40B4-BE49-F238E27FC236}">
              <a16:creationId xmlns:a16="http://schemas.microsoft.com/office/drawing/2014/main" id="{D82989B9-42C1-44D3-BCB5-4341B6E0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1154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123825</xdr:colOff>
      <xdr:row>17</xdr:row>
      <xdr:rowOff>123825</xdr:rowOff>
    </xdr:to>
    <xdr:pic>
      <xdr:nvPicPr>
        <xdr:cNvPr id="33" name="Picture 45">
          <a:extLst>
            <a:ext uri="{FF2B5EF4-FFF2-40B4-BE49-F238E27FC236}">
              <a16:creationId xmlns:a16="http://schemas.microsoft.com/office/drawing/2014/main" id="{F094A2D3-3E4B-44F9-934E-E1BE61F8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1154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1CF71503-B1AE-480C-BF65-C83A046E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5" name="Picture 45">
          <a:extLst>
            <a:ext uri="{FF2B5EF4-FFF2-40B4-BE49-F238E27FC236}">
              <a16:creationId xmlns:a16="http://schemas.microsoft.com/office/drawing/2014/main" id="{A2E6B83D-58C5-4B6B-AAC0-A76C8FA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6" name="Picture 44">
          <a:extLst>
            <a:ext uri="{FF2B5EF4-FFF2-40B4-BE49-F238E27FC236}">
              <a16:creationId xmlns:a16="http://schemas.microsoft.com/office/drawing/2014/main" id="{E32B8EC7-39FF-42C9-BBCE-20CEB57B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7" name="Picture 45">
          <a:extLst>
            <a:ext uri="{FF2B5EF4-FFF2-40B4-BE49-F238E27FC236}">
              <a16:creationId xmlns:a16="http://schemas.microsoft.com/office/drawing/2014/main" id="{68DDA451-AD36-4402-A13C-A34D5C41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8" name="Picture 44">
          <a:extLst>
            <a:ext uri="{FF2B5EF4-FFF2-40B4-BE49-F238E27FC236}">
              <a16:creationId xmlns:a16="http://schemas.microsoft.com/office/drawing/2014/main" id="{EE883D32-04C5-44ED-ABF8-C194D34D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39" name="Picture 45">
          <a:extLst>
            <a:ext uri="{FF2B5EF4-FFF2-40B4-BE49-F238E27FC236}">
              <a16:creationId xmlns:a16="http://schemas.microsoft.com/office/drawing/2014/main" id="{D95EB7CB-4B04-463F-8D74-6AEA1321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40" name="Picture 44">
          <a:extLst>
            <a:ext uri="{FF2B5EF4-FFF2-40B4-BE49-F238E27FC236}">
              <a16:creationId xmlns:a16="http://schemas.microsoft.com/office/drawing/2014/main" id="{036C1C0C-B6D6-4AD6-A971-BA2162D4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41" name="Picture 45">
          <a:extLst>
            <a:ext uri="{FF2B5EF4-FFF2-40B4-BE49-F238E27FC236}">
              <a16:creationId xmlns:a16="http://schemas.microsoft.com/office/drawing/2014/main" id="{315F7C2F-F51A-43A6-A5E3-F0EB7E67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7438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D299"/>
  <sheetViews>
    <sheetView view="pageBreakPreview" topLeftCell="A58" zoomScaleSheetLayoutView="100" workbookViewId="0">
      <selection activeCell="C60" sqref="C60"/>
    </sheetView>
  </sheetViews>
  <sheetFormatPr defaultRowHeight="14.25" x14ac:dyDescent="0.2"/>
  <cols>
    <col min="1" max="1" width="7.7109375" customWidth="1"/>
    <col min="2" max="2" width="8.5703125" customWidth="1"/>
    <col min="3" max="3" width="69.140625" customWidth="1"/>
    <col min="4" max="4" width="6.85546875" style="434" customWidth="1"/>
  </cols>
  <sheetData>
    <row r="2" spans="1:4" x14ac:dyDescent="0.2">
      <c r="C2" s="436"/>
      <c r="D2" s="435"/>
    </row>
    <row r="3" spans="1:4" ht="12.75" customHeight="1" x14ac:dyDescent="0.2">
      <c r="A3" s="642" t="s">
        <v>0</v>
      </c>
      <c r="B3" s="644" t="s">
        <v>1</v>
      </c>
      <c r="C3" s="646" t="s">
        <v>2</v>
      </c>
      <c r="D3" s="647" t="s">
        <v>3</v>
      </c>
    </row>
    <row r="4" spans="1:4" ht="12.75" x14ac:dyDescent="0.2">
      <c r="A4" s="643"/>
      <c r="B4" s="645"/>
      <c r="C4" s="642"/>
      <c r="D4" s="648"/>
    </row>
    <row r="5" spans="1:4" ht="14.25" customHeight="1" x14ac:dyDescent="0.2">
      <c r="A5" s="635" t="s">
        <v>4</v>
      </c>
      <c r="B5" s="635">
        <v>120</v>
      </c>
      <c r="C5" s="444" t="s">
        <v>5</v>
      </c>
      <c r="D5" s="445">
        <v>121</v>
      </c>
    </row>
    <row r="6" spans="1:4" ht="14.25" customHeight="1" x14ac:dyDescent="0.2">
      <c r="A6" s="636"/>
      <c r="B6" s="636"/>
      <c r="C6" s="444" t="s">
        <v>6</v>
      </c>
      <c r="D6" s="445">
        <v>122</v>
      </c>
    </row>
    <row r="7" spans="1:4" ht="14.25" customHeight="1" x14ac:dyDescent="0.2">
      <c r="A7" s="636"/>
      <c r="B7" s="636"/>
      <c r="C7" s="444" t="s">
        <v>7</v>
      </c>
      <c r="D7" s="445">
        <v>123</v>
      </c>
    </row>
    <row r="8" spans="1:4" ht="14.25" customHeight="1" x14ac:dyDescent="0.2">
      <c r="A8" s="636"/>
      <c r="B8" s="636"/>
      <c r="C8" s="444" t="s">
        <v>8</v>
      </c>
      <c r="D8" s="445">
        <v>124</v>
      </c>
    </row>
    <row r="9" spans="1:4" ht="14.25" customHeight="1" x14ac:dyDescent="0.2">
      <c r="A9" s="636"/>
      <c r="B9" s="636"/>
      <c r="C9" s="444" t="s">
        <v>9</v>
      </c>
      <c r="D9" s="445">
        <v>125</v>
      </c>
    </row>
    <row r="10" spans="1:4" ht="14.25" customHeight="1" x14ac:dyDescent="0.2">
      <c r="A10" s="636"/>
      <c r="B10" s="636"/>
      <c r="C10" s="444" t="s">
        <v>10</v>
      </c>
      <c r="D10" s="445">
        <v>126</v>
      </c>
    </row>
    <row r="11" spans="1:4" ht="14.25" customHeight="1" x14ac:dyDescent="0.2">
      <c r="A11" s="636"/>
      <c r="B11" s="636"/>
      <c r="C11" s="444" t="s">
        <v>11</v>
      </c>
      <c r="D11" s="445">
        <v>127</v>
      </c>
    </row>
    <row r="12" spans="1:4" ht="14.25" customHeight="1" x14ac:dyDescent="0.2">
      <c r="A12" s="636"/>
      <c r="B12" s="636"/>
      <c r="C12" s="444" t="s">
        <v>12</v>
      </c>
      <c r="D12" s="445">
        <v>128</v>
      </c>
    </row>
    <row r="13" spans="1:4" ht="14.25" customHeight="1" x14ac:dyDescent="0.2">
      <c r="A13" s="636"/>
      <c r="B13" s="636"/>
      <c r="C13" s="444" t="s">
        <v>13</v>
      </c>
      <c r="D13" s="445">
        <v>129</v>
      </c>
    </row>
    <row r="14" spans="1:4" ht="14.25" customHeight="1" x14ac:dyDescent="0.2">
      <c r="A14" s="636"/>
      <c r="B14" s="636"/>
      <c r="C14" s="444" t="s">
        <v>14</v>
      </c>
      <c r="D14" s="445">
        <v>130</v>
      </c>
    </row>
    <row r="15" spans="1:4" ht="14.25" customHeight="1" x14ac:dyDescent="0.2">
      <c r="A15" s="636"/>
      <c r="B15" s="636"/>
      <c r="C15" s="444" t="s">
        <v>15</v>
      </c>
      <c r="D15" s="445">
        <v>131</v>
      </c>
    </row>
    <row r="16" spans="1:4" ht="14.25" customHeight="1" x14ac:dyDescent="0.2">
      <c r="A16" s="636"/>
      <c r="B16" s="636"/>
      <c r="C16" s="444" t="s">
        <v>16</v>
      </c>
      <c r="D16" s="445">
        <v>132</v>
      </c>
    </row>
    <row r="17" spans="1:4" ht="14.25" customHeight="1" x14ac:dyDescent="0.2">
      <c r="A17" s="636"/>
      <c r="B17" s="636"/>
      <c r="C17" s="444" t="s">
        <v>17</v>
      </c>
      <c r="D17" s="445">
        <v>133</v>
      </c>
    </row>
    <row r="18" spans="1:4" ht="14.25" customHeight="1" x14ac:dyDescent="0.2">
      <c r="A18" s="636"/>
      <c r="B18" s="636"/>
      <c r="C18" s="444" t="s">
        <v>18</v>
      </c>
      <c r="D18" s="445">
        <v>134</v>
      </c>
    </row>
    <row r="19" spans="1:4" ht="14.25" customHeight="1" x14ac:dyDescent="0.2">
      <c r="A19" s="636"/>
      <c r="B19" s="636"/>
      <c r="C19" s="444" t="s">
        <v>19</v>
      </c>
      <c r="D19" s="445">
        <v>135</v>
      </c>
    </row>
    <row r="20" spans="1:4" ht="14.25" customHeight="1" x14ac:dyDescent="0.2">
      <c r="A20" s="636"/>
      <c r="B20" s="636"/>
      <c r="C20" s="444" t="s">
        <v>20</v>
      </c>
      <c r="D20" s="445">
        <v>136</v>
      </c>
    </row>
    <row r="21" spans="1:4" ht="14.25" customHeight="1" x14ac:dyDescent="0.2">
      <c r="A21" s="637"/>
      <c r="B21" s="637"/>
      <c r="C21" s="444" t="s">
        <v>21</v>
      </c>
      <c r="D21" s="445">
        <v>137</v>
      </c>
    </row>
    <row r="22" spans="1:4" ht="14.25" customHeight="1" x14ac:dyDescent="0.2">
      <c r="A22" s="635" t="s">
        <v>22</v>
      </c>
      <c r="B22" s="635">
        <v>140</v>
      </c>
      <c r="C22" s="444" t="s">
        <v>23</v>
      </c>
      <c r="D22" s="445">
        <v>141</v>
      </c>
    </row>
    <row r="23" spans="1:4" ht="14.25" customHeight="1" x14ac:dyDescent="0.2">
      <c r="A23" s="640"/>
      <c r="B23" s="640"/>
      <c r="C23" s="444" t="s">
        <v>24</v>
      </c>
      <c r="D23" s="445">
        <v>142</v>
      </c>
    </row>
    <row r="24" spans="1:4" ht="14.25" customHeight="1" x14ac:dyDescent="0.2">
      <c r="A24" s="640"/>
      <c r="B24" s="640"/>
      <c r="C24" s="444" t="s">
        <v>25</v>
      </c>
      <c r="D24" s="445">
        <v>143</v>
      </c>
    </row>
    <row r="25" spans="1:4" ht="14.25" customHeight="1" x14ac:dyDescent="0.2">
      <c r="A25" s="640"/>
      <c r="B25" s="640"/>
      <c r="C25" s="444" t="s">
        <v>26</v>
      </c>
      <c r="D25" s="445">
        <v>144</v>
      </c>
    </row>
    <row r="26" spans="1:4" ht="14.25" customHeight="1" x14ac:dyDescent="0.2">
      <c r="A26" s="640"/>
      <c r="B26" s="640"/>
      <c r="C26" s="444" t="s">
        <v>27</v>
      </c>
      <c r="D26" s="445">
        <v>145</v>
      </c>
    </row>
    <row r="27" spans="1:4" ht="14.25" customHeight="1" x14ac:dyDescent="0.2">
      <c r="A27" s="640"/>
      <c r="B27" s="640"/>
      <c r="C27" s="444" t="s">
        <v>28</v>
      </c>
      <c r="D27" s="445">
        <v>146</v>
      </c>
    </row>
    <row r="28" spans="1:4" ht="14.25" customHeight="1" x14ac:dyDescent="0.2">
      <c r="A28" s="640"/>
      <c r="B28" s="640"/>
      <c r="C28" s="444" t="s">
        <v>29</v>
      </c>
      <c r="D28" s="445">
        <v>147</v>
      </c>
    </row>
    <row r="29" spans="1:4" ht="14.25" customHeight="1" x14ac:dyDescent="0.2">
      <c r="A29" s="640"/>
      <c r="B29" s="640"/>
      <c r="C29" s="444" t="s">
        <v>30</v>
      </c>
      <c r="D29" s="445">
        <v>148</v>
      </c>
    </row>
    <row r="30" spans="1:4" ht="14.25" customHeight="1" x14ac:dyDescent="0.2">
      <c r="A30" s="640"/>
      <c r="B30" s="640"/>
      <c r="C30" s="444" t="s">
        <v>31</v>
      </c>
      <c r="D30" s="445">
        <v>149</v>
      </c>
    </row>
    <row r="31" spans="1:4" ht="14.25" customHeight="1" x14ac:dyDescent="0.2">
      <c r="A31" s="640"/>
      <c r="B31" s="640"/>
      <c r="C31" s="444" t="s">
        <v>32</v>
      </c>
      <c r="D31" s="445">
        <v>150</v>
      </c>
    </row>
    <row r="32" spans="1:4" ht="14.25" customHeight="1" x14ac:dyDescent="0.2">
      <c r="A32" s="640"/>
      <c r="B32" s="640"/>
      <c r="C32" s="444" t="s">
        <v>33</v>
      </c>
      <c r="D32" s="445">
        <v>151</v>
      </c>
    </row>
    <row r="33" spans="1:4" ht="14.25" customHeight="1" x14ac:dyDescent="0.2">
      <c r="A33" s="640"/>
      <c r="B33" s="640"/>
      <c r="C33" s="444" t="s">
        <v>34</v>
      </c>
      <c r="D33" s="445">
        <v>152</v>
      </c>
    </row>
    <row r="34" spans="1:4" ht="14.25" customHeight="1" x14ac:dyDescent="0.2">
      <c r="A34" s="640"/>
      <c r="B34" s="640"/>
      <c r="C34" s="444" t="s">
        <v>35</v>
      </c>
      <c r="D34" s="445">
        <v>153</v>
      </c>
    </row>
    <row r="35" spans="1:4" ht="14.25" customHeight="1" x14ac:dyDescent="0.2">
      <c r="A35" s="634"/>
      <c r="B35" s="634"/>
      <c r="C35" s="444" t="s">
        <v>36</v>
      </c>
      <c r="D35" s="445">
        <v>154</v>
      </c>
    </row>
    <row r="36" spans="1:4" ht="14.25" customHeight="1" x14ac:dyDescent="0.2">
      <c r="A36" s="632" t="s">
        <v>37</v>
      </c>
      <c r="B36" s="632">
        <v>160</v>
      </c>
      <c r="C36" s="444" t="s">
        <v>38</v>
      </c>
      <c r="D36" s="445">
        <v>161</v>
      </c>
    </row>
    <row r="37" spans="1:4" ht="14.25" customHeight="1" x14ac:dyDescent="0.2">
      <c r="A37" s="633"/>
      <c r="B37" s="633"/>
      <c r="C37" s="444" t="s">
        <v>39</v>
      </c>
      <c r="D37" s="445">
        <v>162</v>
      </c>
    </row>
    <row r="38" spans="1:4" ht="14.25" customHeight="1" x14ac:dyDescent="0.2">
      <c r="A38" s="633"/>
      <c r="B38" s="633"/>
      <c r="C38" s="444" t="s">
        <v>40</v>
      </c>
      <c r="D38" s="445">
        <v>163</v>
      </c>
    </row>
    <row r="39" spans="1:4" ht="14.25" customHeight="1" x14ac:dyDescent="0.2">
      <c r="A39" s="633"/>
      <c r="B39" s="633"/>
      <c r="C39" s="444" t="s">
        <v>41</v>
      </c>
      <c r="D39" s="445">
        <v>164</v>
      </c>
    </row>
    <row r="40" spans="1:4" ht="14.25" customHeight="1" x14ac:dyDescent="0.2">
      <c r="A40" s="633"/>
      <c r="B40" s="633"/>
      <c r="C40" s="444" t="s">
        <v>42</v>
      </c>
      <c r="D40" s="445">
        <v>165</v>
      </c>
    </row>
    <row r="41" spans="1:4" ht="14.25" customHeight="1" x14ac:dyDescent="0.2">
      <c r="A41" s="633"/>
      <c r="B41" s="633"/>
      <c r="C41" s="444" t="s">
        <v>43</v>
      </c>
      <c r="D41" s="445">
        <v>166</v>
      </c>
    </row>
    <row r="42" spans="1:4" ht="14.25" customHeight="1" x14ac:dyDescent="0.2">
      <c r="A42" s="633"/>
      <c r="B42" s="633"/>
      <c r="C42" s="444" t="s">
        <v>44</v>
      </c>
      <c r="D42" s="445">
        <v>167</v>
      </c>
    </row>
    <row r="43" spans="1:4" ht="14.25" customHeight="1" x14ac:dyDescent="0.2">
      <c r="A43" s="633"/>
      <c r="B43" s="633"/>
      <c r="C43" s="444" t="s">
        <v>45</v>
      </c>
      <c r="D43" s="445">
        <v>168</v>
      </c>
    </row>
    <row r="44" spans="1:4" ht="14.25" customHeight="1" x14ac:dyDescent="0.2">
      <c r="A44" s="633"/>
      <c r="B44" s="633"/>
      <c r="C44" s="444" t="s">
        <v>46</v>
      </c>
      <c r="D44" s="445">
        <v>169</v>
      </c>
    </row>
    <row r="45" spans="1:4" ht="14.25" customHeight="1" x14ac:dyDescent="0.2">
      <c r="A45" s="641"/>
      <c r="B45" s="641"/>
      <c r="C45" s="444" t="s">
        <v>47</v>
      </c>
      <c r="D45" s="445">
        <v>170</v>
      </c>
    </row>
    <row r="46" spans="1:4" ht="14.25" customHeight="1" x14ac:dyDescent="0.2">
      <c r="A46" s="632" t="s">
        <v>48</v>
      </c>
      <c r="B46" s="632">
        <v>180</v>
      </c>
      <c r="C46" s="444" t="s">
        <v>49</v>
      </c>
      <c r="D46" s="445">
        <v>181</v>
      </c>
    </row>
    <row r="47" spans="1:4" ht="14.25" customHeight="1" x14ac:dyDescent="0.2">
      <c r="A47" s="633"/>
      <c r="B47" s="633"/>
      <c r="C47" s="444" t="s">
        <v>50</v>
      </c>
      <c r="D47" s="445">
        <v>182</v>
      </c>
    </row>
    <row r="48" spans="1:4" ht="14.25" customHeight="1" x14ac:dyDescent="0.2">
      <c r="A48" s="633"/>
      <c r="B48" s="633"/>
      <c r="C48" s="444" t="s">
        <v>51</v>
      </c>
      <c r="D48" s="445">
        <v>183</v>
      </c>
    </row>
    <row r="49" spans="1:4" ht="14.25" customHeight="1" x14ac:dyDescent="0.2">
      <c r="A49" s="633"/>
      <c r="B49" s="633"/>
      <c r="C49" s="444" t="s">
        <v>52</v>
      </c>
      <c r="D49" s="445">
        <v>184</v>
      </c>
    </row>
    <row r="50" spans="1:4" ht="14.25" customHeight="1" x14ac:dyDescent="0.2">
      <c r="A50" s="633"/>
      <c r="B50" s="633"/>
      <c r="C50" s="444" t="s">
        <v>53</v>
      </c>
      <c r="D50" s="445">
        <v>186</v>
      </c>
    </row>
    <row r="51" spans="1:4" ht="14.25" customHeight="1" x14ac:dyDescent="0.2">
      <c r="A51" s="633"/>
      <c r="B51" s="633"/>
      <c r="C51" s="444" t="s">
        <v>54</v>
      </c>
      <c r="D51" s="445">
        <v>187</v>
      </c>
    </row>
    <row r="52" spans="1:4" ht="14.25" customHeight="1" x14ac:dyDescent="0.2">
      <c r="A52" s="633"/>
      <c r="B52" s="633"/>
      <c r="C52" s="444" t="s">
        <v>55</v>
      </c>
      <c r="D52" s="445">
        <v>188</v>
      </c>
    </row>
    <row r="53" spans="1:4" ht="14.25" customHeight="1" x14ac:dyDescent="0.2">
      <c r="A53" s="633"/>
      <c r="B53" s="633"/>
      <c r="C53" s="444" t="s">
        <v>56</v>
      </c>
      <c r="D53" s="445">
        <v>189</v>
      </c>
    </row>
    <row r="54" spans="1:4" ht="14.25" customHeight="1" x14ac:dyDescent="0.2">
      <c r="A54" s="633"/>
      <c r="B54" s="633"/>
      <c r="C54" s="444" t="s">
        <v>57</v>
      </c>
      <c r="D54" s="445">
        <v>190</v>
      </c>
    </row>
    <row r="55" spans="1:4" ht="14.25" customHeight="1" x14ac:dyDescent="0.2">
      <c r="A55" s="633"/>
      <c r="B55" s="633"/>
      <c r="C55" s="444" t="s">
        <v>58</v>
      </c>
      <c r="D55" s="445">
        <v>191</v>
      </c>
    </row>
    <row r="56" spans="1:4" ht="14.25" customHeight="1" x14ac:dyDescent="0.2">
      <c r="A56" s="633"/>
      <c r="B56" s="633"/>
      <c r="C56" s="444" t="s">
        <v>59</v>
      </c>
      <c r="D56" s="445">
        <v>192</v>
      </c>
    </row>
    <row r="57" spans="1:4" ht="14.25" customHeight="1" x14ac:dyDescent="0.2">
      <c r="A57" s="633"/>
      <c r="B57" s="633"/>
      <c r="C57" s="444" t="s">
        <v>60</v>
      </c>
      <c r="D57" s="445">
        <v>193</v>
      </c>
    </row>
    <row r="58" spans="1:4" ht="14.25" customHeight="1" x14ac:dyDescent="0.2">
      <c r="A58" s="641"/>
      <c r="B58" s="641"/>
      <c r="C58" s="444" t="s">
        <v>61</v>
      </c>
      <c r="D58" s="445">
        <v>194</v>
      </c>
    </row>
    <row r="59" spans="1:4" ht="14.25" customHeight="1" x14ac:dyDescent="0.2">
      <c r="A59" s="632" t="s">
        <v>62</v>
      </c>
      <c r="B59" s="632">
        <v>200</v>
      </c>
      <c r="C59" s="444" t="s">
        <v>63</v>
      </c>
      <c r="D59" s="445">
        <v>201</v>
      </c>
    </row>
    <row r="60" spans="1:4" ht="14.25" customHeight="1" x14ac:dyDescent="0.2">
      <c r="A60" s="638"/>
      <c r="B60" s="638"/>
      <c r="C60" s="444" t="s">
        <v>64</v>
      </c>
      <c r="D60" s="445">
        <v>202</v>
      </c>
    </row>
    <row r="61" spans="1:4" ht="14.25" customHeight="1" x14ac:dyDescent="0.2">
      <c r="A61" s="638"/>
      <c r="B61" s="638"/>
      <c r="C61" s="444" t="s">
        <v>65</v>
      </c>
      <c r="D61" s="445">
        <v>203</v>
      </c>
    </row>
    <row r="62" spans="1:4" ht="14.25" customHeight="1" x14ac:dyDescent="0.2">
      <c r="A62" s="638"/>
      <c r="B62" s="638"/>
      <c r="C62" s="444" t="s">
        <v>66</v>
      </c>
      <c r="D62" s="445">
        <v>204</v>
      </c>
    </row>
    <row r="63" spans="1:4" ht="14.25" customHeight="1" x14ac:dyDescent="0.2">
      <c r="A63" s="638"/>
      <c r="B63" s="638"/>
      <c r="C63" s="444" t="s">
        <v>67</v>
      </c>
      <c r="D63" s="445">
        <v>205</v>
      </c>
    </row>
    <row r="64" spans="1:4" ht="14.25" customHeight="1" x14ac:dyDescent="0.2">
      <c r="A64" s="638"/>
      <c r="B64" s="638"/>
      <c r="C64" s="444" t="s">
        <v>68</v>
      </c>
      <c r="D64" s="445">
        <v>206</v>
      </c>
    </row>
    <row r="65" spans="1:4" ht="14.25" customHeight="1" x14ac:dyDescent="0.2">
      <c r="A65" s="638"/>
      <c r="B65" s="638"/>
      <c r="C65" s="444" t="s">
        <v>69</v>
      </c>
      <c r="D65" s="445">
        <v>207</v>
      </c>
    </row>
    <row r="66" spans="1:4" ht="14.25" customHeight="1" x14ac:dyDescent="0.2">
      <c r="A66" s="638"/>
      <c r="B66" s="638"/>
      <c r="C66" s="444" t="s">
        <v>70</v>
      </c>
      <c r="D66" s="445">
        <v>208</v>
      </c>
    </row>
    <row r="67" spans="1:4" ht="14.25" customHeight="1" x14ac:dyDescent="0.2">
      <c r="A67" s="639"/>
      <c r="B67" s="639"/>
      <c r="C67" s="444" t="s">
        <v>71</v>
      </c>
      <c r="D67" s="445">
        <v>209</v>
      </c>
    </row>
    <row r="68" spans="1:4" ht="14.25" customHeight="1" x14ac:dyDescent="0.2">
      <c r="A68" s="632" t="s">
        <v>72</v>
      </c>
      <c r="B68" s="632">
        <v>270</v>
      </c>
      <c r="C68" s="444" t="s">
        <v>73</v>
      </c>
      <c r="D68" s="445">
        <v>271</v>
      </c>
    </row>
    <row r="69" spans="1:4" ht="14.25" customHeight="1" x14ac:dyDescent="0.2">
      <c r="A69" s="649"/>
      <c r="B69" s="649"/>
      <c r="C69" s="444" t="s">
        <v>74</v>
      </c>
      <c r="D69" s="445">
        <v>272</v>
      </c>
    </row>
    <row r="70" spans="1:4" ht="14.25" customHeight="1" x14ac:dyDescent="0.2">
      <c r="A70" s="649"/>
      <c r="B70" s="649"/>
      <c r="C70" s="444" t="s">
        <v>75</v>
      </c>
      <c r="D70" s="445">
        <v>273</v>
      </c>
    </row>
    <row r="71" spans="1:4" ht="14.25" customHeight="1" x14ac:dyDescent="0.2">
      <c r="A71" s="649"/>
      <c r="B71" s="649"/>
      <c r="C71" s="444" t="s">
        <v>76</v>
      </c>
      <c r="D71" s="445">
        <v>274</v>
      </c>
    </row>
    <row r="72" spans="1:4" ht="14.25" customHeight="1" x14ac:dyDescent="0.2">
      <c r="A72" s="650"/>
      <c r="B72" s="650"/>
      <c r="C72" s="444" t="s">
        <v>77</v>
      </c>
      <c r="D72" s="445">
        <v>275</v>
      </c>
    </row>
    <row r="73" spans="1:4" ht="14.25" customHeight="1" x14ac:dyDescent="0.2">
      <c r="A73" s="632" t="s">
        <v>78</v>
      </c>
      <c r="B73" s="632">
        <v>300</v>
      </c>
      <c r="C73" s="444" t="s">
        <v>79</v>
      </c>
      <c r="D73" s="445">
        <v>301</v>
      </c>
    </row>
    <row r="74" spans="1:4" ht="14.25" customHeight="1" x14ac:dyDescent="0.2">
      <c r="A74" s="638"/>
      <c r="B74" s="638"/>
      <c r="C74" s="444" t="s">
        <v>80</v>
      </c>
      <c r="D74" s="445">
        <v>302</v>
      </c>
    </row>
    <row r="75" spans="1:4" ht="14.25" customHeight="1" x14ac:dyDescent="0.2">
      <c r="A75" s="638"/>
      <c r="B75" s="638"/>
      <c r="C75" s="444" t="s">
        <v>81</v>
      </c>
      <c r="D75" s="445">
        <v>303</v>
      </c>
    </row>
    <row r="76" spans="1:4" ht="14.25" customHeight="1" x14ac:dyDescent="0.2">
      <c r="A76" s="638"/>
      <c r="B76" s="638"/>
      <c r="C76" s="444" t="s">
        <v>82</v>
      </c>
      <c r="D76" s="445">
        <v>304</v>
      </c>
    </row>
    <row r="77" spans="1:4" ht="14.25" customHeight="1" x14ac:dyDescent="0.2">
      <c r="A77" s="638"/>
      <c r="B77" s="638"/>
      <c r="C77" s="444" t="s">
        <v>83</v>
      </c>
      <c r="D77" s="445">
        <v>305</v>
      </c>
    </row>
    <row r="78" spans="1:4" ht="14.25" customHeight="1" x14ac:dyDescent="0.2">
      <c r="A78" s="638"/>
      <c r="B78" s="638"/>
      <c r="C78" s="444" t="s">
        <v>84</v>
      </c>
      <c r="D78" s="445">
        <v>306</v>
      </c>
    </row>
    <row r="79" spans="1:4" ht="14.25" customHeight="1" x14ac:dyDescent="0.2">
      <c r="A79" s="638"/>
      <c r="B79" s="638"/>
      <c r="C79" s="444" t="s">
        <v>85</v>
      </c>
      <c r="D79" s="445">
        <v>307</v>
      </c>
    </row>
    <row r="80" spans="1:4" ht="14.25" customHeight="1" x14ac:dyDescent="0.2">
      <c r="A80" s="639"/>
      <c r="B80" s="639"/>
      <c r="C80" s="444" t="s">
        <v>86</v>
      </c>
      <c r="D80" s="445">
        <v>310</v>
      </c>
    </row>
    <row r="81" spans="1:4" ht="14.25" customHeight="1" x14ac:dyDescent="0.2">
      <c r="A81" s="632" t="s">
        <v>87</v>
      </c>
      <c r="B81" s="632">
        <v>320</v>
      </c>
      <c r="C81" s="444" t="s">
        <v>88</v>
      </c>
      <c r="D81" s="445">
        <v>321</v>
      </c>
    </row>
    <row r="82" spans="1:4" ht="14.25" customHeight="1" x14ac:dyDescent="0.2">
      <c r="A82" s="633"/>
      <c r="B82" s="633"/>
      <c r="C82" s="444" t="s">
        <v>89</v>
      </c>
      <c r="D82" s="445">
        <v>322</v>
      </c>
    </row>
    <row r="83" spans="1:4" ht="14.25" customHeight="1" x14ac:dyDescent="0.2">
      <c r="A83" s="633"/>
      <c r="B83" s="633"/>
      <c r="C83" s="444" t="s">
        <v>90</v>
      </c>
      <c r="D83" s="445">
        <v>323</v>
      </c>
    </row>
    <row r="84" spans="1:4" ht="14.25" customHeight="1" x14ac:dyDescent="0.2">
      <c r="A84" s="633"/>
      <c r="B84" s="633"/>
      <c r="C84" s="444" t="s">
        <v>91</v>
      </c>
      <c r="D84" s="445">
        <v>324</v>
      </c>
    </row>
    <row r="85" spans="1:4" ht="14.25" customHeight="1" x14ac:dyDescent="0.2">
      <c r="A85" s="641"/>
      <c r="B85" s="641"/>
      <c r="C85" s="444" t="s">
        <v>92</v>
      </c>
      <c r="D85" s="445">
        <v>325</v>
      </c>
    </row>
    <row r="86" spans="1:4" ht="14.25" customHeight="1" x14ac:dyDescent="0.2">
      <c r="A86" s="632" t="s">
        <v>93</v>
      </c>
      <c r="B86" s="632">
        <v>350</v>
      </c>
      <c r="C86" s="444" t="s">
        <v>94</v>
      </c>
      <c r="D86" s="445">
        <v>351</v>
      </c>
    </row>
    <row r="87" spans="1:4" ht="14.25" customHeight="1" x14ac:dyDescent="0.2">
      <c r="A87" s="633"/>
      <c r="B87" s="633"/>
      <c r="C87" s="444" t="s">
        <v>95</v>
      </c>
      <c r="D87" s="445">
        <v>352</v>
      </c>
    </row>
    <row r="88" spans="1:4" ht="14.25" customHeight="1" x14ac:dyDescent="0.2">
      <c r="A88" s="633"/>
      <c r="B88" s="633"/>
      <c r="C88" s="444" t="s">
        <v>96</v>
      </c>
      <c r="D88" s="445">
        <v>353</v>
      </c>
    </row>
    <row r="89" spans="1:4" ht="14.25" customHeight="1" x14ac:dyDescent="0.2">
      <c r="A89" s="633"/>
      <c r="B89" s="633"/>
      <c r="C89" s="444" t="s">
        <v>97</v>
      </c>
      <c r="D89" s="445">
        <v>354</v>
      </c>
    </row>
    <row r="90" spans="1:4" ht="14.25" customHeight="1" x14ac:dyDescent="0.2">
      <c r="A90" s="633"/>
      <c r="B90" s="633"/>
      <c r="C90" s="444" t="s">
        <v>98</v>
      </c>
      <c r="D90" s="445">
        <v>355</v>
      </c>
    </row>
    <row r="91" spans="1:4" ht="14.25" customHeight="1" x14ac:dyDescent="0.2">
      <c r="A91" s="633"/>
      <c r="B91" s="633"/>
      <c r="C91" s="444" t="s">
        <v>99</v>
      </c>
      <c r="D91" s="445">
        <v>356</v>
      </c>
    </row>
    <row r="92" spans="1:4" ht="14.25" customHeight="1" x14ac:dyDescent="0.2">
      <c r="A92" s="633"/>
      <c r="B92" s="633"/>
      <c r="C92" s="444" t="s">
        <v>100</v>
      </c>
      <c r="D92" s="445">
        <v>357</v>
      </c>
    </row>
    <row r="93" spans="1:4" ht="14.25" customHeight="1" x14ac:dyDescent="0.2">
      <c r="A93" s="633"/>
      <c r="B93" s="633"/>
      <c r="C93" s="444" t="s">
        <v>101</v>
      </c>
      <c r="D93" s="445">
        <v>358</v>
      </c>
    </row>
    <row r="94" spans="1:4" ht="14.25" customHeight="1" x14ac:dyDescent="0.2">
      <c r="A94" s="634"/>
      <c r="B94" s="634"/>
      <c r="C94" s="444" t="s">
        <v>102</v>
      </c>
      <c r="D94" s="445">
        <v>359</v>
      </c>
    </row>
    <row r="95" spans="1:4" ht="14.25" customHeight="1" x14ac:dyDescent="0.2">
      <c r="D95" s="435"/>
    </row>
    <row r="96" spans="1:4" ht="14.25" customHeight="1" x14ac:dyDescent="0.2">
      <c r="D96" s="435"/>
    </row>
    <row r="97" spans="4:4" ht="14.25" customHeight="1" x14ac:dyDescent="0.2">
      <c r="D97" s="435"/>
    </row>
    <row r="98" spans="4:4" x14ac:dyDescent="0.2">
      <c r="D98" s="435"/>
    </row>
    <row r="99" spans="4:4" x14ac:dyDescent="0.2">
      <c r="D99" s="435"/>
    </row>
    <row r="100" spans="4:4" x14ac:dyDescent="0.2">
      <c r="D100" s="435"/>
    </row>
    <row r="101" spans="4:4" x14ac:dyDescent="0.2">
      <c r="D101" s="435"/>
    </row>
    <row r="102" spans="4:4" x14ac:dyDescent="0.2">
      <c r="D102" s="435"/>
    </row>
    <row r="103" spans="4:4" x14ac:dyDescent="0.2">
      <c r="D103" s="435"/>
    </row>
    <row r="104" spans="4:4" x14ac:dyDescent="0.2">
      <c r="D104" s="435"/>
    </row>
    <row r="105" spans="4:4" ht="16.5" customHeight="1" x14ac:dyDescent="0.2">
      <c r="D105" s="435"/>
    </row>
    <row r="106" spans="4:4" x14ac:dyDescent="0.2">
      <c r="D106" s="435"/>
    </row>
    <row r="107" spans="4:4" x14ac:dyDescent="0.2">
      <c r="D107" s="435"/>
    </row>
    <row r="108" spans="4:4" x14ac:dyDescent="0.2">
      <c r="D108" s="435"/>
    </row>
    <row r="109" spans="4:4" x14ac:dyDescent="0.2">
      <c r="D109" s="435"/>
    </row>
    <row r="110" spans="4:4" x14ac:dyDescent="0.2">
      <c r="D110" s="435"/>
    </row>
    <row r="111" spans="4:4" x14ac:dyDescent="0.2">
      <c r="D111" s="435"/>
    </row>
    <row r="112" spans="4:4" x14ac:dyDescent="0.2">
      <c r="D112" s="435"/>
    </row>
    <row r="113" spans="4:4" x14ac:dyDescent="0.2">
      <c r="D113" s="435"/>
    </row>
    <row r="114" spans="4:4" x14ac:dyDescent="0.2">
      <c r="D114" s="435"/>
    </row>
    <row r="115" spans="4:4" x14ac:dyDescent="0.2">
      <c r="D115" s="435"/>
    </row>
    <row r="116" spans="4:4" x14ac:dyDescent="0.2">
      <c r="D116" s="435"/>
    </row>
    <row r="117" spans="4:4" x14ac:dyDescent="0.2">
      <c r="D117" s="435"/>
    </row>
    <row r="118" spans="4:4" x14ac:dyDescent="0.2">
      <c r="D118" s="435"/>
    </row>
    <row r="119" spans="4:4" x14ac:dyDescent="0.2">
      <c r="D119" s="435"/>
    </row>
    <row r="120" spans="4:4" x14ac:dyDescent="0.2">
      <c r="D120" s="435"/>
    </row>
    <row r="121" spans="4:4" x14ac:dyDescent="0.2">
      <c r="D121" s="435"/>
    </row>
    <row r="122" spans="4:4" x14ac:dyDescent="0.2">
      <c r="D122" s="435"/>
    </row>
    <row r="123" spans="4:4" x14ac:dyDescent="0.2">
      <c r="D123" s="435"/>
    </row>
    <row r="124" spans="4:4" x14ac:dyDescent="0.2">
      <c r="D124" s="435"/>
    </row>
    <row r="125" spans="4:4" x14ac:dyDescent="0.2">
      <c r="D125" s="435"/>
    </row>
    <row r="126" spans="4:4" x14ac:dyDescent="0.2">
      <c r="D126" s="435"/>
    </row>
    <row r="127" spans="4:4" x14ac:dyDescent="0.2">
      <c r="D127" s="435"/>
    </row>
    <row r="128" spans="4:4" x14ac:dyDescent="0.2">
      <c r="D128" s="435"/>
    </row>
    <row r="129" spans="4:4" x14ac:dyDescent="0.2">
      <c r="D129" s="435"/>
    </row>
    <row r="130" spans="4:4" x14ac:dyDescent="0.2">
      <c r="D130" s="435"/>
    </row>
    <row r="131" spans="4:4" ht="14.25" hidden="1" customHeight="1" x14ac:dyDescent="0.2">
      <c r="D131" s="435"/>
    </row>
    <row r="132" spans="4:4" ht="14.25" hidden="1" customHeight="1" x14ac:dyDescent="0.2">
      <c r="D132" s="435"/>
    </row>
    <row r="133" spans="4:4" ht="14.25" hidden="1" customHeight="1" x14ac:dyDescent="0.2">
      <c r="D133" s="435"/>
    </row>
    <row r="134" spans="4:4" ht="14.25" hidden="1" customHeight="1" x14ac:dyDescent="0.2">
      <c r="D134" s="435"/>
    </row>
    <row r="135" spans="4:4" x14ac:dyDescent="0.2">
      <c r="D135" s="435"/>
    </row>
    <row r="136" spans="4:4" x14ac:dyDescent="0.2">
      <c r="D136" s="435"/>
    </row>
    <row r="137" spans="4:4" x14ac:dyDescent="0.2">
      <c r="D137" s="435"/>
    </row>
    <row r="138" spans="4:4" x14ac:dyDescent="0.2">
      <c r="D138" s="435"/>
    </row>
    <row r="139" spans="4:4" x14ac:dyDescent="0.2">
      <c r="D139" s="435"/>
    </row>
    <row r="140" spans="4:4" x14ac:dyDescent="0.2">
      <c r="D140" s="435"/>
    </row>
    <row r="141" spans="4:4" x14ac:dyDescent="0.2">
      <c r="D141" s="435"/>
    </row>
    <row r="142" spans="4:4" x14ac:dyDescent="0.2">
      <c r="D142" s="435"/>
    </row>
    <row r="143" spans="4:4" x14ac:dyDescent="0.2">
      <c r="D143" s="435"/>
    </row>
    <row r="144" spans="4:4" x14ac:dyDescent="0.2">
      <c r="D144" s="435"/>
    </row>
    <row r="145" spans="4:4" x14ac:dyDescent="0.2">
      <c r="D145" s="435"/>
    </row>
    <row r="146" spans="4:4" x14ac:dyDescent="0.2">
      <c r="D146" s="435"/>
    </row>
    <row r="147" spans="4:4" x14ac:dyDescent="0.2">
      <c r="D147" s="435"/>
    </row>
    <row r="148" spans="4:4" ht="12" customHeight="1" x14ac:dyDescent="0.2">
      <c r="D148" s="435"/>
    </row>
    <row r="149" spans="4:4" x14ac:dyDescent="0.2">
      <c r="D149" s="435"/>
    </row>
    <row r="150" spans="4:4" x14ac:dyDescent="0.2">
      <c r="D150" s="435"/>
    </row>
    <row r="151" spans="4:4" x14ac:dyDescent="0.2">
      <c r="D151" s="435"/>
    </row>
    <row r="152" spans="4:4" x14ac:dyDescent="0.2">
      <c r="D152" s="435"/>
    </row>
    <row r="153" spans="4:4" x14ac:dyDescent="0.2">
      <c r="D153" s="435"/>
    </row>
    <row r="154" spans="4:4" x14ac:dyDescent="0.2">
      <c r="D154" s="435"/>
    </row>
    <row r="155" spans="4:4" x14ac:dyDescent="0.2">
      <c r="D155" s="435"/>
    </row>
    <row r="156" spans="4:4" x14ac:dyDescent="0.2">
      <c r="D156" s="435"/>
    </row>
    <row r="157" spans="4:4" x14ac:dyDescent="0.2">
      <c r="D157" s="435"/>
    </row>
    <row r="158" spans="4:4" x14ac:dyDescent="0.2">
      <c r="D158" s="435"/>
    </row>
    <row r="159" spans="4:4" x14ac:dyDescent="0.2">
      <c r="D159" s="435"/>
    </row>
    <row r="160" spans="4:4" x14ac:dyDescent="0.2">
      <c r="D160" s="435"/>
    </row>
    <row r="161" spans="4:4" x14ac:dyDescent="0.2">
      <c r="D161" s="435"/>
    </row>
    <row r="162" spans="4:4" x14ac:dyDescent="0.2">
      <c r="D162" s="435"/>
    </row>
    <row r="163" spans="4:4" x14ac:dyDescent="0.2">
      <c r="D163" s="435"/>
    </row>
    <row r="164" spans="4:4" x14ac:dyDescent="0.2">
      <c r="D164" s="435"/>
    </row>
    <row r="165" spans="4:4" x14ac:dyDescent="0.2">
      <c r="D165" s="435"/>
    </row>
    <row r="166" spans="4:4" x14ac:dyDescent="0.2">
      <c r="D166" s="435"/>
    </row>
    <row r="167" spans="4:4" x14ac:dyDescent="0.2">
      <c r="D167" s="435"/>
    </row>
    <row r="168" spans="4:4" x14ac:dyDescent="0.2">
      <c r="D168" s="435"/>
    </row>
    <row r="169" spans="4:4" x14ac:dyDescent="0.2">
      <c r="D169" s="435"/>
    </row>
    <row r="170" spans="4:4" x14ac:dyDescent="0.2">
      <c r="D170" s="435"/>
    </row>
    <row r="171" spans="4:4" x14ac:dyDescent="0.2">
      <c r="D171" s="435"/>
    </row>
    <row r="172" spans="4:4" x14ac:dyDescent="0.2">
      <c r="D172" s="435"/>
    </row>
    <row r="173" spans="4:4" x14ac:dyDescent="0.2">
      <c r="D173" s="435"/>
    </row>
    <row r="174" spans="4:4" x14ac:dyDescent="0.2">
      <c r="D174" s="435"/>
    </row>
    <row r="175" spans="4:4" x14ac:dyDescent="0.2">
      <c r="D175" s="435"/>
    </row>
    <row r="176" spans="4:4" x14ac:dyDescent="0.2">
      <c r="D176" s="435"/>
    </row>
    <row r="177" spans="4:4" x14ac:dyDescent="0.2">
      <c r="D177" s="435"/>
    </row>
    <row r="178" spans="4:4" x14ac:dyDescent="0.2">
      <c r="D178" s="435"/>
    </row>
    <row r="179" spans="4:4" x14ac:dyDescent="0.2">
      <c r="D179" s="435"/>
    </row>
    <row r="180" spans="4:4" x14ac:dyDescent="0.2">
      <c r="D180" s="435"/>
    </row>
    <row r="181" spans="4:4" x14ac:dyDescent="0.2">
      <c r="D181" s="435"/>
    </row>
    <row r="182" spans="4:4" x14ac:dyDescent="0.2">
      <c r="D182" s="435"/>
    </row>
    <row r="183" spans="4:4" x14ac:dyDescent="0.2">
      <c r="D183" s="435"/>
    </row>
    <row r="184" spans="4:4" x14ac:dyDescent="0.2">
      <c r="D184" s="435"/>
    </row>
    <row r="185" spans="4:4" x14ac:dyDescent="0.2">
      <c r="D185" s="435"/>
    </row>
    <row r="186" spans="4:4" x14ac:dyDescent="0.2">
      <c r="D186" s="435"/>
    </row>
    <row r="187" spans="4:4" x14ac:dyDescent="0.2">
      <c r="D187" s="435"/>
    </row>
    <row r="188" spans="4:4" x14ac:dyDescent="0.2">
      <c r="D188" s="435"/>
    </row>
    <row r="189" spans="4:4" x14ac:dyDescent="0.2">
      <c r="D189" s="435"/>
    </row>
    <row r="190" spans="4:4" x14ac:dyDescent="0.2">
      <c r="D190" s="435"/>
    </row>
    <row r="191" spans="4:4" x14ac:dyDescent="0.2">
      <c r="D191" s="435"/>
    </row>
    <row r="192" spans="4:4" x14ac:dyDescent="0.2">
      <c r="D192" s="435"/>
    </row>
    <row r="193" spans="4:4" x14ac:dyDescent="0.2">
      <c r="D193" s="435"/>
    </row>
    <row r="194" spans="4:4" x14ac:dyDescent="0.2">
      <c r="D194" s="435"/>
    </row>
    <row r="195" spans="4:4" x14ac:dyDescent="0.2">
      <c r="D195" s="435"/>
    </row>
    <row r="196" spans="4:4" x14ac:dyDescent="0.2">
      <c r="D196" s="435"/>
    </row>
    <row r="197" spans="4:4" x14ac:dyDescent="0.2">
      <c r="D197" s="435"/>
    </row>
    <row r="198" spans="4:4" x14ac:dyDescent="0.2">
      <c r="D198" s="435"/>
    </row>
    <row r="199" spans="4:4" x14ac:dyDescent="0.2">
      <c r="D199" s="435"/>
    </row>
    <row r="200" spans="4:4" x14ac:dyDescent="0.2">
      <c r="D200" s="435"/>
    </row>
    <row r="201" spans="4:4" x14ac:dyDescent="0.2">
      <c r="D201" s="435"/>
    </row>
    <row r="202" spans="4:4" x14ac:dyDescent="0.2">
      <c r="D202" s="435"/>
    </row>
    <row r="203" spans="4:4" x14ac:dyDescent="0.2">
      <c r="D203" s="435"/>
    </row>
    <row r="204" spans="4:4" x14ac:dyDescent="0.2">
      <c r="D204" s="435"/>
    </row>
    <row r="205" spans="4:4" x14ac:dyDescent="0.2">
      <c r="D205" s="435"/>
    </row>
    <row r="206" spans="4:4" x14ac:dyDescent="0.2">
      <c r="D206" s="435"/>
    </row>
    <row r="207" spans="4:4" x14ac:dyDescent="0.2">
      <c r="D207" s="435"/>
    </row>
    <row r="208" spans="4:4" x14ac:dyDescent="0.2">
      <c r="D208" s="435"/>
    </row>
    <row r="209" spans="4:4" x14ac:dyDescent="0.2">
      <c r="D209" s="435"/>
    </row>
    <row r="210" spans="4:4" x14ac:dyDescent="0.2">
      <c r="D210" s="435"/>
    </row>
    <row r="211" spans="4:4" x14ac:dyDescent="0.2">
      <c r="D211" s="435"/>
    </row>
    <row r="212" spans="4:4" x14ac:dyDescent="0.2">
      <c r="D212" s="435"/>
    </row>
    <row r="213" spans="4:4" x14ac:dyDescent="0.2">
      <c r="D213" s="435"/>
    </row>
    <row r="214" spans="4:4" x14ac:dyDescent="0.2">
      <c r="D214" s="435"/>
    </row>
    <row r="215" spans="4:4" x14ac:dyDescent="0.2">
      <c r="D215" s="435"/>
    </row>
    <row r="216" spans="4:4" x14ac:dyDescent="0.2">
      <c r="D216" s="435"/>
    </row>
    <row r="217" spans="4:4" x14ac:dyDescent="0.2">
      <c r="D217" s="435"/>
    </row>
    <row r="218" spans="4:4" x14ac:dyDescent="0.2">
      <c r="D218" s="435"/>
    </row>
    <row r="219" spans="4:4" x14ac:dyDescent="0.2">
      <c r="D219" s="435"/>
    </row>
    <row r="220" spans="4:4" x14ac:dyDescent="0.2">
      <c r="D220" s="435"/>
    </row>
    <row r="221" spans="4:4" x14ac:dyDescent="0.2">
      <c r="D221" s="435"/>
    </row>
    <row r="222" spans="4:4" x14ac:dyDescent="0.2">
      <c r="D222" s="435"/>
    </row>
    <row r="223" spans="4:4" x14ac:dyDescent="0.2">
      <c r="D223" s="435"/>
    </row>
    <row r="224" spans="4:4" x14ac:dyDescent="0.2">
      <c r="D224" s="435"/>
    </row>
    <row r="225" spans="4:4" x14ac:dyDescent="0.2">
      <c r="D225" s="435"/>
    </row>
    <row r="226" spans="4:4" x14ac:dyDescent="0.2">
      <c r="D226" s="435"/>
    </row>
    <row r="227" spans="4:4" x14ac:dyDescent="0.2">
      <c r="D227" s="435"/>
    </row>
    <row r="228" spans="4:4" x14ac:dyDescent="0.2">
      <c r="D228" s="435"/>
    </row>
    <row r="229" spans="4:4" x14ac:dyDescent="0.2">
      <c r="D229" s="435"/>
    </row>
    <row r="230" spans="4:4" x14ac:dyDescent="0.2">
      <c r="D230" s="435"/>
    </row>
    <row r="231" spans="4:4" x14ac:dyDescent="0.2">
      <c r="D231" s="435"/>
    </row>
    <row r="232" spans="4:4" x14ac:dyDescent="0.2">
      <c r="D232" s="435"/>
    </row>
    <row r="233" spans="4:4" x14ac:dyDescent="0.2">
      <c r="D233" s="435"/>
    </row>
    <row r="234" spans="4:4" x14ac:dyDescent="0.2">
      <c r="D234" s="435"/>
    </row>
    <row r="235" spans="4:4" x14ac:dyDescent="0.2">
      <c r="D235" s="435"/>
    </row>
    <row r="236" spans="4:4" x14ac:dyDescent="0.2">
      <c r="D236" s="435"/>
    </row>
    <row r="237" spans="4:4" x14ac:dyDescent="0.2">
      <c r="D237" s="435"/>
    </row>
    <row r="238" spans="4:4" x14ac:dyDescent="0.2">
      <c r="D238" s="435"/>
    </row>
    <row r="239" spans="4:4" x14ac:dyDescent="0.2">
      <c r="D239" s="435"/>
    </row>
    <row r="240" spans="4:4" x14ac:dyDescent="0.2">
      <c r="D240" s="435"/>
    </row>
    <row r="241" spans="4:4" x14ac:dyDescent="0.2">
      <c r="D241" s="435"/>
    </row>
    <row r="242" spans="4:4" x14ac:dyDescent="0.2">
      <c r="D242" s="435"/>
    </row>
    <row r="243" spans="4:4" x14ac:dyDescent="0.2">
      <c r="D243" s="435"/>
    </row>
    <row r="244" spans="4:4" x14ac:dyDescent="0.2">
      <c r="D244" s="435"/>
    </row>
    <row r="245" spans="4:4" x14ac:dyDescent="0.2">
      <c r="D245" s="435"/>
    </row>
    <row r="246" spans="4:4" x14ac:dyDescent="0.2">
      <c r="D246" s="435"/>
    </row>
    <row r="247" spans="4:4" x14ac:dyDescent="0.2">
      <c r="D247" s="435"/>
    </row>
    <row r="248" spans="4:4" x14ac:dyDescent="0.2">
      <c r="D248" s="435"/>
    </row>
    <row r="249" spans="4:4" x14ac:dyDescent="0.2">
      <c r="D249" s="435"/>
    </row>
    <row r="250" spans="4:4" x14ac:dyDescent="0.2">
      <c r="D250" s="435"/>
    </row>
    <row r="251" spans="4:4" x14ac:dyDescent="0.2">
      <c r="D251" s="435"/>
    </row>
    <row r="252" spans="4:4" x14ac:dyDescent="0.2">
      <c r="D252" s="435"/>
    </row>
    <row r="253" spans="4:4" x14ac:dyDescent="0.2">
      <c r="D253" s="435"/>
    </row>
    <row r="254" spans="4:4" x14ac:dyDescent="0.2">
      <c r="D254" s="435"/>
    </row>
    <row r="255" spans="4:4" x14ac:dyDescent="0.2">
      <c r="D255" s="435"/>
    </row>
    <row r="256" spans="4:4" x14ac:dyDescent="0.2">
      <c r="D256" s="435"/>
    </row>
    <row r="257" spans="4:4" x14ac:dyDescent="0.2">
      <c r="D257" s="435"/>
    </row>
    <row r="258" spans="4:4" x14ac:dyDescent="0.2">
      <c r="D258" s="435"/>
    </row>
    <row r="259" spans="4:4" x14ac:dyDescent="0.2">
      <c r="D259" s="435"/>
    </row>
    <row r="260" spans="4:4" x14ac:dyDescent="0.2">
      <c r="D260" s="435"/>
    </row>
    <row r="261" spans="4:4" x14ac:dyDescent="0.2">
      <c r="D261" s="435"/>
    </row>
    <row r="262" spans="4:4" x14ac:dyDescent="0.2">
      <c r="D262" s="435"/>
    </row>
    <row r="263" spans="4:4" x14ac:dyDescent="0.2">
      <c r="D263" s="435"/>
    </row>
    <row r="264" spans="4:4" x14ac:dyDescent="0.2">
      <c r="D264" s="435"/>
    </row>
    <row r="265" spans="4:4" x14ac:dyDescent="0.2">
      <c r="D265" s="435"/>
    </row>
    <row r="266" spans="4:4" x14ac:dyDescent="0.2">
      <c r="D266" s="435"/>
    </row>
    <row r="267" spans="4:4" x14ac:dyDescent="0.2">
      <c r="D267" s="435"/>
    </row>
    <row r="268" spans="4:4" x14ac:dyDescent="0.2">
      <c r="D268" s="435"/>
    </row>
    <row r="269" spans="4:4" x14ac:dyDescent="0.2">
      <c r="D269" s="435"/>
    </row>
    <row r="270" spans="4:4" x14ac:dyDescent="0.2">
      <c r="D270" s="435"/>
    </row>
    <row r="271" spans="4:4" x14ac:dyDescent="0.2">
      <c r="D271" s="435"/>
    </row>
    <row r="272" spans="4:4" x14ac:dyDescent="0.2">
      <c r="D272" s="435"/>
    </row>
    <row r="273" spans="4:4" x14ac:dyDescent="0.2">
      <c r="D273" s="435"/>
    </row>
    <row r="274" spans="4:4" x14ac:dyDescent="0.2">
      <c r="D274" s="435"/>
    </row>
    <row r="275" spans="4:4" x14ac:dyDescent="0.2">
      <c r="D275" s="435"/>
    </row>
    <row r="276" spans="4:4" x14ac:dyDescent="0.2">
      <c r="D276" s="435"/>
    </row>
    <row r="277" spans="4:4" x14ac:dyDescent="0.2">
      <c r="D277" s="435"/>
    </row>
    <row r="278" spans="4:4" x14ac:dyDescent="0.2">
      <c r="D278" s="435"/>
    </row>
    <row r="279" spans="4:4" x14ac:dyDescent="0.2">
      <c r="D279" s="435"/>
    </row>
    <row r="280" spans="4:4" x14ac:dyDescent="0.2">
      <c r="D280" s="435"/>
    </row>
    <row r="281" spans="4:4" x14ac:dyDescent="0.2">
      <c r="D281" s="435"/>
    </row>
    <row r="282" spans="4:4" x14ac:dyDescent="0.2">
      <c r="D282" s="435"/>
    </row>
    <row r="283" spans="4:4" x14ac:dyDescent="0.2">
      <c r="D283" s="435"/>
    </row>
    <row r="284" spans="4:4" x14ac:dyDescent="0.2">
      <c r="D284" s="435"/>
    </row>
    <row r="285" spans="4:4" x14ac:dyDescent="0.2">
      <c r="D285" s="435"/>
    </row>
    <row r="286" spans="4:4" x14ac:dyDescent="0.2">
      <c r="D286" s="435"/>
    </row>
    <row r="287" spans="4:4" x14ac:dyDescent="0.2">
      <c r="D287" s="435"/>
    </row>
    <row r="288" spans="4:4" x14ac:dyDescent="0.2">
      <c r="D288" s="435"/>
    </row>
    <row r="289" spans="4:4" x14ac:dyDescent="0.2">
      <c r="D289" s="435"/>
    </row>
    <row r="290" spans="4:4" x14ac:dyDescent="0.2">
      <c r="D290" s="435"/>
    </row>
    <row r="291" spans="4:4" x14ac:dyDescent="0.2">
      <c r="D291" s="435"/>
    </row>
    <row r="292" spans="4:4" x14ac:dyDescent="0.2">
      <c r="D292" s="435"/>
    </row>
    <row r="293" spans="4:4" x14ac:dyDescent="0.2">
      <c r="D293" s="435"/>
    </row>
    <row r="294" spans="4:4" x14ac:dyDescent="0.2">
      <c r="D294" s="435"/>
    </row>
    <row r="295" spans="4:4" x14ac:dyDescent="0.2">
      <c r="D295" s="435"/>
    </row>
    <row r="296" spans="4:4" x14ac:dyDescent="0.2">
      <c r="D296" s="435"/>
    </row>
    <row r="297" spans="4:4" x14ac:dyDescent="0.2">
      <c r="D297" s="435"/>
    </row>
    <row r="298" spans="4:4" x14ac:dyDescent="0.2">
      <c r="D298" s="435"/>
    </row>
    <row r="299" spans="4:4" x14ac:dyDescent="0.2">
      <c r="D299" s="435"/>
    </row>
  </sheetData>
  <mergeCells count="22">
    <mergeCell ref="A3:A4"/>
    <mergeCell ref="B3:B4"/>
    <mergeCell ref="C3:C4"/>
    <mergeCell ref="D3:D4"/>
    <mergeCell ref="A81:A85"/>
    <mergeCell ref="B81:B85"/>
    <mergeCell ref="A46:A58"/>
    <mergeCell ref="B46:B58"/>
    <mergeCell ref="A68:A72"/>
    <mergeCell ref="B68:B72"/>
    <mergeCell ref="A73:A80"/>
    <mergeCell ref="B73:B80"/>
    <mergeCell ref="A86:A94"/>
    <mergeCell ref="B86:B94"/>
    <mergeCell ref="A5:A21"/>
    <mergeCell ref="B5:B21"/>
    <mergeCell ref="A59:A67"/>
    <mergeCell ref="B59:B67"/>
    <mergeCell ref="A22:A35"/>
    <mergeCell ref="B22:B35"/>
    <mergeCell ref="A36:A45"/>
    <mergeCell ref="B36:B45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workbookViewId="0">
      <selection activeCell="E15" sqref="E15"/>
    </sheetView>
  </sheetViews>
  <sheetFormatPr defaultRowHeight="12.75" x14ac:dyDescent="0.2"/>
  <cols>
    <col min="1" max="1" width="30.85546875" customWidth="1"/>
    <col min="2" max="2" width="32.42578125" customWidth="1"/>
    <col min="3" max="3" width="9.140625" style="39"/>
    <col min="5" max="6" width="12.28515625" customWidth="1"/>
  </cols>
  <sheetData>
    <row r="1" spans="1:6" ht="15" x14ac:dyDescent="0.2">
      <c r="A1" s="658" t="s">
        <v>103</v>
      </c>
      <c r="B1" s="659"/>
      <c r="C1" s="659"/>
      <c r="D1" s="659"/>
      <c r="E1" s="659"/>
      <c r="F1" s="659"/>
    </row>
    <row r="2" spans="1:6" ht="15" x14ac:dyDescent="0.2">
      <c r="A2" s="658" t="s">
        <v>104</v>
      </c>
      <c r="B2" s="659"/>
      <c r="C2" s="659"/>
      <c r="D2" s="659"/>
      <c r="E2" s="659"/>
      <c r="F2" s="659"/>
    </row>
    <row r="4" spans="1:6" ht="15.75" x14ac:dyDescent="0.25">
      <c r="A4" s="660" t="s">
        <v>105</v>
      </c>
      <c r="B4" s="661"/>
      <c r="C4" s="661"/>
      <c r="D4" s="661"/>
      <c r="E4" s="661"/>
      <c r="F4" s="661"/>
    </row>
    <row r="7" spans="1:6" x14ac:dyDescent="0.2">
      <c r="A7" s="651" t="s">
        <v>106</v>
      </c>
      <c r="B7" s="652"/>
      <c r="C7" s="652"/>
      <c r="D7" s="652"/>
      <c r="E7" s="652"/>
      <c r="F7" s="652"/>
    </row>
    <row r="8" spans="1:6" ht="13.5" thickBot="1" x14ac:dyDescent="0.25">
      <c r="A8" s="39"/>
    </row>
    <row r="9" spans="1:6" ht="13.5" thickBot="1" x14ac:dyDescent="0.25">
      <c r="A9" s="653" t="s">
        <v>107</v>
      </c>
      <c r="B9" s="653" t="s">
        <v>108</v>
      </c>
      <c r="C9" s="653" t="s">
        <v>109</v>
      </c>
      <c r="D9" s="655" t="s">
        <v>110</v>
      </c>
      <c r="E9" s="656"/>
      <c r="F9" s="657"/>
    </row>
    <row r="10" spans="1:6" ht="13.5" thickBot="1" x14ac:dyDescent="0.25">
      <c r="A10" s="654"/>
      <c r="B10" s="654"/>
      <c r="C10" s="654"/>
      <c r="D10" s="446" t="s">
        <v>111</v>
      </c>
      <c r="E10" s="446" t="s">
        <v>112</v>
      </c>
      <c r="F10" s="446" t="s">
        <v>113</v>
      </c>
    </row>
    <row r="11" spans="1:6" ht="13.5" thickBot="1" x14ac:dyDescent="0.25">
      <c r="A11" s="447" t="s">
        <v>114</v>
      </c>
      <c r="B11" s="448" t="s">
        <v>115</v>
      </c>
      <c r="C11" s="446">
        <v>1</v>
      </c>
      <c r="D11" s="448" t="s">
        <v>116</v>
      </c>
      <c r="E11" s="448"/>
      <c r="F11" s="448" t="s">
        <v>117</v>
      </c>
    </row>
    <row r="12" spans="1:6" ht="26.25" thickBot="1" x14ac:dyDescent="0.25">
      <c r="A12" s="447" t="s">
        <v>118</v>
      </c>
      <c r="B12" s="448" t="s">
        <v>119</v>
      </c>
      <c r="C12" s="446">
        <v>2</v>
      </c>
      <c r="D12" s="448" t="s">
        <v>120</v>
      </c>
      <c r="E12" s="448" t="s">
        <v>121</v>
      </c>
      <c r="F12" s="448" t="s">
        <v>122</v>
      </c>
    </row>
    <row r="13" spans="1:6" ht="13.5" thickBot="1" x14ac:dyDescent="0.25">
      <c r="A13" s="447" t="s">
        <v>123</v>
      </c>
      <c r="B13" s="448" t="s">
        <v>124</v>
      </c>
      <c r="C13" s="446">
        <v>3</v>
      </c>
      <c r="D13" s="448" t="s">
        <v>125</v>
      </c>
      <c r="E13" s="448" t="s">
        <v>126</v>
      </c>
      <c r="F13" s="448"/>
    </row>
    <row r="14" spans="1:6" ht="26.25" thickBot="1" x14ac:dyDescent="0.25">
      <c r="A14" s="447" t="s">
        <v>123</v>
      </c>
      <c r="B14" s="448" t="s">
        <v>127</v>
      </c>
      <c r="C14" s="446">
        <v>4</v>
      </c>
      <c r="D14" s="448" t="s">
        <v>128</v>
      </c>
      <c r="E14" s="448" t="s">
        <v>129</v>
      </c>
      <c r="F14" s="448"/>
    </row>
    <row r="15" spans="1:6" ht="26.25" thickBot="1" x14ac:dyDescent="0.25">
      <c r="A15" s="447" t="s">
        <v>123</v>
      </c>
      <c r="B15" s="448" t="s">
        <v>130</v>
      </c>
      <c r="C15" s="446">
        <v>5</v>
      </c>
      <c r="D15" s="448"/>
      <c r="E15" s="448" t="s">
        <v>131</v>
      </c>
      <c r="F15" s="448"/>
    </row>
    <row r="16" spans="1:6" ht="13.5" thickBot="1" x14ac:dyDescent="0.25">
      <c r="A16" s="447" t="s">
        <v>132</v>
      </c>
      <c r="B16" s="448" t="s">
        <v>133</v>
      </c>
      <c r="C16" s="446">
        <v>6</v>
      </c>
      <c r="D16" s="448" t="s">
        <v>134</v>
      </c>
      <c r="E16" s="448" t="s">
        <v>135</v>
      </c>
      <c r="F16" s="448"/>
    </row>
    <row r="17" spans="1:6" ht="26.25" thickBot="1" x14ac:dyDescent="0.25">
      <c r="A17" s="447" t="s">
        <v>136</v>
      </c>
      <c r="B17" s="448" t="s">
        <v>137</v>
      </c>
      <c r="C17" s="446">
        <v>7</v>
      </c>
      <c r="D17" s="448" t="s">
        <v>138</v>
      </c>
      <c r="E17" s="448" t="s">
        <v>139</v>
      </c>
      <c r="F17" s="448" t="s">
        <v>140</v>
      </c>
    </row>
    <row r="18" spans="1:6" ht="26.25" thickBot="1" x14ac:dyDescent="0.25">
      <c r="A18" s="447" t="s">
        <v>141</v>
      </c>
      <c r="B18" s="448" t="s">
        <v>142</v>
      </c>
      <c r="C18" s="446">
        <v>8</v>
      </c>
      <c r="D18" s="448" t="s">
        <v>143</v>
      </c>
      <c r="E18" s="448"/>
      <c r="F18" s="448"/>
    </row>
    <row r="19" spans="1:6" ht="15.75" x14ac:dyDescent="0.2">
      <c r="A19" s="449"/>
    </row>
    <row r="21" spans="1:6" x14ac:dyDescent="0.2">
      <c r="A21" s="651" t="s">
        <v>144</v>
      </c>
      <c r="B21" s="652"/>
      <c r="C21" s="652"/>
      <c r="D21" s="652"/>
      <c r="E21" s="652"/>
      <c r="F21" s="652"/>
    </row>
    <row r="22" spans="1:6" ht="13.5" thickBot="1" x14ac:dyDescent="0.25">
      <c r="A22" s="39"/>
    </row>
    <row r="23" spans="1:6" ht="13.5" thickBot="1" x14ac:dyDescent="0.25">
      <c r="A23" s="653" t="s">
        <v>107</v>
      </c>
      <c r="B23" s="653" t="s">
        <v>108</v>
      </c>
      <c r="C23" s="653" t="s">
        <v>109</v>
      </c>
      <c r="D23" s="655" t="s">
        <v>110</v>
      </c>
      <c r="E23" s="656"/>
      <c r="F23" s="657"/>
    </row>
    <row r="24" spans="1:6" ht="13.5" thickBot="1" x14ac:dyDescent="0.25">
      <c r="A24" s="654"/>
      <c r="B24" s="654"/>
      <c r="C24" s="654"/>
      <c r="D24" s="446" t="s">
        <v>111</v>
      </c>
      <c r="E24" s="446" t="s">
        <v>112</v>
      </c>
      <c r="F24" s="446" t="s">
        <v>113</v>
      </c>
    </row>
    <row r="25" spans="1:6" ht="26.25" thickBot="1" x14ac:dyDescent="0.25">
      <c r="A25" s="447" t="s">
        <v>145</v>
      </c>
      <c r="B25" s="448" t="s">
        <v>146</v>
      </c>
      <c r="C25" s="446">
        <v>1</v>
      </c>
      <c r="D25" s="448" t="s">
        <v>147</v>
      </c>
      <c r="E25" s="448" t="s">
        <v>148</v>
      </c>
      <c r="F25" s="448" t="s">
        <v>149</v>
      </c>
    </row>
    <row r="26" spans="1:6" ht="13.5" thickBot="1" x14ac:dyDescent="0.25">
      <c r="A26" s="447" t="s">
        <v>145</v>
      </c>
      <c r="B26" s="448" t="s">
        <v>150</v>
      </c>
      <c r="C26" s="446">
        <v>2</v>
      </c>
      <c r="D26" s="448" t="s">
        <v>151</v>
      </c>
      <c r="E26" s="448" t="s">
        <v>152</v>
      </c>
      <c r="F26" s="448" t="s">
        <v>153</v>
      </c>
    </row>
    <row r="27" spans="1:6" ht="13.5" thickBot="1" x14ac:dyDescent="0.25">
      <c r="A27" s="447" t="s">
        <v>154</v>
      </c>
      <c r="B27" s="448" t="s">
        <v>155</v>
      </c>
      <c r="C27" s="446">
        <v>3</v>
      </c>
      <c r="D27" s="448" t="s">
        <v>156</v>
      </c>
      <c r="E27" s="448"/>
      <c r="F27" s="448"/>
    </row>
    <row r="28" spans="1:6" ht="26.25" thickBot="1" x14ac:dyDescent="0.25">
      <c r="A28" s="447" t="s">
        <v>157</v>
      </c>
      <c r="B28" s="448" t="s">
        <v>158</v>
      </c>
      <c r="C28" s="446">
        <v>4</v>
      </c>
      <c r="D28" s="448" t="s">
        <v>159</v>
      </c>
      <c r="E28" s="448" t="s">
        <v>160</v>
      </c>
      <c r="F28" s="448"/>
    </row>
    <row r="29" spans="1:6" ht="26.25" thickBot="1" x14ac:dyDescent="0.25">
      <c r="A29" s="447" t="s">
        <v>161</v>
      </c>
      <c r="B29" s="448" t="s">
        <v>162</v>
      </c>
      <c r="C29" s="446">
        <v>5</v>
      </c>
      <c r="D29" s="448" t="s">
        <v>163</v>
      </c>
      <c r="E29" s="448" t="s">
        <v>164</v>
      </c>
      <c r="F29" s="448" t="s">
        <v>165</v>
      </c>
    </row>
    <row r="30" spans="1:6" ht="26.25" thickBot="1" x14ac:dyDescent="0.25">
      <c r="A30" s="447" t="s">
        <v>166</v>
      </c>
      <c r="B30" s="448" t="s">
        <v>167</v>
      </c>
      <c r="C30" s="446">
        <v>6</v>
      </c>
      <c r="D30" s="448" t="s">
        <v>168</v>
      </c>
      <c r="E30" s="448" t="s">
        <v>169</v>
      </c>
      <c r="F30" s="448" t="s">
        <v>165</v>
      </c>
    </row>
    <row r="31" spans="1:6" ht="13.5" thickBot="1" x14ac:dyDescent="0.25">
      <c r="A31" s="447" t="s">
        <v>170</v>
      </c>
      <c r="B31" s="448" t="s">
        <v>171</v>
      </c>
      <c r="C31" s="446">
        <v>7</v>
      </c>
      <c r="D31" s="448"/>
      <c r="E31" s="448" t="s">
        <v>172</v>
      </c>
      <c r="F31" s="448" t="s">
        <v>165</v>
      </c>
    </row>
    <row r="33" spans="1:6" x14ac:dyDescent="0.2">
      <c r="A33" s="651" t="s">
        <v>173</v>
      </c>
      <c r="B33" s="652"/>
      <c r="C33" s="652"/>
      <c r="D33" s="652"/>
      <c r="E33" s="652"/>
      <c r="F33" s="652"/>
    </row>
    <row r="34" spans="1:6" ht="13.5" thickBot="1" x14ac:dyDescent="0.25">
      <c r="A34" s="39"/>
    </row>
    <row r="35" spans="1:6" ht="13.5" thickBot="1" x14ac:dyDescent="0.25">
      <c r="A35" s="653" t="s">
        <v>107</v>
      </c>
      <c r="B35" s="653" t="s">
        <v>108</v>
      </c>
      <c r="C35" s="653" t="s">
        <v>109</v>
      </c>
      <c r="D35" s="655" t="s">
        <v>110</v>
      </c>
      <c r="E35" s="656"/>
      <c r="F35" s="657"/>
    </row>
    <row r="36" spans="1:6" ht="13.5" thickBot="1" x14ac:dyDescent="0.25">
      <c r="A36" s="654"/>
      <c r="B36" s="654"/>
      <c r="C36" s="654"/>
      <c r="D36" s="446" t="s">
        <v>111</v>
      </c>
      <c r="E36" s="446" t="s">
        <v>112</v>
      </c>
      <c r="F36" s="446" t="s">
        <v>113</v>
      </c>
    </row>
    <row r="37" spans="1:6" ht="26.25" thickBot="1" x14ac:dyDescent="0.25">
      <c r="A37" s="447" t="s">
        <v>174</v>
      </c>
      <c r="B37" s="448" t="s">
        <v>175</v>
      </c>
      <c r="C37" s="446">
        <v>1</v>
      </c>
      <c r="D37" s="448" t="s">
        <v>176</v>
      </c>
      <c r="E37" s="448" t="s">
        <v>177</v>
      </c>
      <c r="F37" s="448" t="s">
        <v>178</v>
      </c>
    </row>
    <row r="38" spans="1:6" ht="39" thickBot="1" x14ac:dyDescent="0.25">
      <c r="A38" s="447" t="s">
        <v>174</v>
      </c>
      <c r="B38" s="448" t="s">
        <v>179</v>
      </c>
      <c r="C38" s="446">
        <v>2</v>
      </c>
      <c r="D38" s="448" t="s">
        <v>180</v>
      </c>
      <c r="E38" s="448" t="s">
        <v>181</v>
      </c>
      <c r="F38" s="448" t="s">
        <v>182</v>
      </c>
    </row>
    <row r="39" spans="1:6" ht="26.25" thickBot="1" x14ac:dyDescent="0.25">
      <c r="A39" s="447" t="s">
        <v>174</v>
      </c>
      <c r="B39" s="448" t="s">
        <v>183</v>
      </c>
      <c r="C39" s="446">
        <v>3</v>
      </c>
      <c r="D39" s="448" t="s">
        <v>184</v>
      </c>
      <c r="E39" s="448" t="s">
        <v>185</v>
      </c>
      <c r="F39" s="448" t="s">
        <v>186</v>
      </c>
    </row>
    <row r="40" spans="1:6" ht="39" thickBot="1" x14ac:dyDescent="0.25">
      <c r="A40" s="447" t="s">
        <v>187</v>
      </c>
      <c r="B40" s="448" t="s">
        <v>188</v>
      </c>
      <c r="C40" s="446">
        <v>4</v>
      </c>
      <c r="D40" s="448" t="s">
        <v>189</v>
      </c>
      <c r="E40" s="448" t="s">
        <v>190</v>
      </c>
      <c r="F40" s="448"/>
    </row>
    <row r="41" spans="1:6" ht="26.25" thickBot="1" x14ac:dyDescent="0.25">
      <c r="A41" s="447" t="s">
        <v>191</v>
      </c>
      <c r="B41" s="448" t="s">
        <v>192</v>
      </c>
      <c r="C41" s="446">
        <v>5</v>
      </c>
      <c r="D41" s="448" t="s">
        <v>193</v>
      </c>
      <c r="E41" s="448" t="s">
        <v>194</v>
      </c>
      <c r="F41" s="448"/>
    </row>
    <row r="42" spans="1:6" ht="26.25" thickBot="1" x14ac:dyDescent="0.25">
      <c r="A42" s="447" t="s">
        <v>195</v>
      </c>
      <c r="B42" s="448" t="s">
        <v>196</v>
      </c>
      <c r="C42" s="446">
        <v>6</v>
      </c>
      <c r="D42" s="448" t="s">
        <v>197</v>
      </c>
      <c r="E42" s="448" t="s">
        <v>198</v>
      </c>
      <c r="F42" s="448"/>
    </row>
    <row r="43" spans="1:6" ht="26.25" thickBot="1" x14ac:dyDescent="0.25">
      <c r="A43" s="447" t="s">
        <v>199</v>
      </c>
      <c r="B43" s="448" t="s">
        <v>200</v>
      </c>
      <c r="C43" s="446">
        <v>7</v>
      </c>
      <c r="D43" s="448" t="s">
        <v>201</v>
      </c>
      <c r="E43" s="448"/>
      <c r="F43" s="448"/>
    </row>
    <row r="44" spans="1:6" ht="15.75" x14ac:dyDescent="0.2">
      <c r="A44" s="449"/>
    </row>
    <row r="46" spans="1:6" x14ac:dyDescent="0.2">
      <c r="A46" s="651" t="s">
        <v>202</v>
      </c>
      <c r="B46" s="652"/>
      <c r="C46" s="652"/>
      <c r="D46" s="652"/>
      <c r="E46" s="652"/>
      <c r="F46" s="652"/>
    </row>
    <row r="47" spans="1:6" ht="13.5" thickBot="1" x14ac:dyDescent="0.25">
      <c r="A47" s="39"/>
    </row>
    <row r="48" spans="1:6" ht="13.5" thickBot="1" x14ac:dyDescent="0.25">
      <c r="A48" s="653" t="s">
        <v>107</v>
      </c>
      <c r="B48" s="653" t="s">
        <v>108</v>
      </c>
      <c r="C48" s="653" t="s">
        <v>109</v>
      </c>
      <c r="D48" s="655" t="s">
        <v>110</v>
      </c>
      <c r="E48" s="656"/>
      <c r="F48" s="657"/>
    </row>
    <row r="49" spans="1:6" ht="13.5" thickBot="1" x14ac:dyDescent="0.25">
      <c r="A49" s="654"/>
      <c r="B49" s="654"/>
      <c r="C49" s="654"/>
      <c r="D49" s="446" t="s">
        <v>111</v>
      </c>
      <c r="E49" s="446" t="s">
        <v>112</v>
      </c>
      <c r="F49" s="446" t="s">
        <v>113</v>
      </c>
    </row>
    <row r="50" spans="1:6" ht="26.25" thickBot="1" x14ac:dyDescent="0.25">
      <c r="A50" s="447" t="s">
        <v>114</v>
      </c>
      <c r="B50" s="448" t="s">
        <v>203</v>
      </c>
      <c r="C50" s="446">
        <v>1</v>
      </c>
      <c r="D50" s="448" t="s">
        <v>204</v>
      </c>
      <c r="E50" s="448" t="s">
        <v>205</v>
      </c>
      <c r="F50" s="448"/>
    </row>
    <row r="51" spans="1:6" ht="39" thickBot="1" x14ac:dyDescent="0.25">
      <c r="A51" s="447" t="s">
        <v>123</v>
      </c>
      <c r="B51" s="448" t="s">
        <v>206</v>
      </c>
      <c r="C51" s="446">
        <v>2</v>
      </c>
      <c r="D51" s="448" t="s">
        <v>207</v>
      </c>
      <c r="E51" s="448" t="s">
        <v>208</v>
      </c>
      <c r="F51" s="448" t="s">
        <v>209</v>
      </c>
    </row>
    <row r="52" spans="1:6" ht="39" thickBot="1" x14ac:dyDescent="0.25">
      <c r="A52" s="447" t="s">
        <v>210</v>
      </c>
      <c r="B52" s="448" t="s">
        <v>211</v>
      </c>
      <c r="C52" s="446">
        <v>3</v>
      </c>
      <c r="D52" s="448" t="s">
        <v>212</v>
      </c>
      <c r="E52" s="448" t="s">
        <v>213</v>
      </c>
      <c r="F52" s="448"/>
    </row>
    <row r="53" spans="1:6" ht="26.25" thickBot="1" x14ac:dyDescent="0.25">
      <c r="A53" s="447" t="s">
        <v>214</v>
      </c>
      <c r="B53" s="448" t="s">
        <v>215</v>
      </c>
      <c r="C53" s="446">
        <v>4</v>
      </c>
      <c r="D53" s="448" t="s">
        <v>216</v>
      </c>
      <c r="E53" s="448" t="s">
        <v>217</v>
      </c>
      <c r="F53" s="448"/>
    </row>
    <row r="54" spans="1:6" ht="15.75" x14ac:dyDescent="0.2">
      <c r="A54" s="449"/>
    </row>
    <row r="56" spans="1:6" x14ac:dyDescent="0.2">
      <c r="A56" s="651" t="s">
        <v>218</v>
      </c>
      <c r="B56" s="652"/>
      <c r="C56" s="652"/>
      <c r="D56" s="652"/>
      <c r="E56" s="652"/>
      <c r="F56" s="652"/>
    </row>
    <row r="57" spans="1:6" ht="13.5" thickBot="1" x14ac:dyDescent="0.25">
      <c r="A57" s="39"/>
    </row>
    <row r="58" spans="1:6" ht="13.5" thickBot="1" x14ac:dyDescent="0.25">
      <c r="A58" s="653" t="s">
        <v>107</v>
      </c>
      <c r="B58" s="653" t="s">
        <v>108</v>
      </c>
      <c r="C58" s="653" t="s">
        <v>109</v>
      </c>
      <c r="D58" s="655" t="s">
        <v>110</v>
      </c>
      <c r="E58" s="656"/>
      <c r="F58" s="657"/>
    </row>
    <row r="59" spans="1:6" ht="13.5" thickBot="1" x14ac:dyDescent="0.25">
      <c r="A59" s="654"/>
      <c r="B59" s="654"/>
      <c r="C59" s="654"/>
      <c r="D59" s="446" t="s">
        <v>111</v>
      </c>
      <c r="E59" s="446" t="s">
        <v>112</v>
      </c>
      <c r="F59" s="446" t="s">
        <v>113</v>
      </c>
    </row>
    <row r="60" spans="1:6" ht="39" thickBot="1" x14ac:dyDescent="0.25">
      <c r="A60" s="447" t="s">
        <v>219</v>
      </c>
      <c r="B60" s="448" t="s">
        <v>220</v>
      </c>
      <c r="C60" s="446">
        <v>1</v>
      </c>
      <c r="D60" s="448" t="s">
        <v>221</v>
      </c>
      <c r="E60" s="448" t="s">
        <v>222</v>
      </c>
      <c r="F60" s="448" t="s">
        <v>223</v>
      </c>
    </row>
    <row r="61" spans="1:6" ht="39" thickBot="1" x14ac:dyDescent="0.25">
      <c r="A61" s="447" t="s">
        <v>219</v>
      </c>
      <c r="B61" s="448" t="s">
        <v>224</v>
      </c>
      <c r="C61" s="446">
        <v>2</v>
      </c>
      <c r="D61" s="448" t="s">
        <v>225</v>
      </c>
      <c r="E61" s="448" t="s">
        <v>226</v>
      </c>
      <c r="F61" s="448" t="s">
        <v>227</v>
      </c>
    </row>
    <row r="62" spans="1:6" ht="39" thickBot="1" x14ac:dyDescent="0.25">
      <c r="A62" s="447" t="s">
        <v>219</v>
      </c>
      <c r="B62" s="448" t="s">
        <v>228</v>
      </c>
      <c r="C62" s="446">
        <v>3</v>
      </c>
      <c r="D62" s="448" t="s">
        <v>229</v>
      </c>
      <c r="E62" s="448" t="s">
        <v>230</v>
      </c>
      <c r="F62" s="448" t="s">
        <v>231</v>
      </c>
    </row>
    <row r="63" spans="1:6" ht="26.25" thickBot="1" x14ac:dyDescent="0.25">
      <c r="A63" s="447" t="s">
        <v>232</v>
      </c>
      <c r="B63" s="448" t="s">
        <v>233</v>
      </c>
      <c r="C63" s="446">
        <v>4</v>
      </c>
      <c r="D63" s="448" t="s">
        <v>234</v>
      </c>
      <c r="E63" s="448" t="s">
        <v>235</v>
      </c>
      <c r="F63" s="448" t="s">
        <v>236</v>
      </c>
    </row>
    <row r="64" spans="1:6" ht="39" thickBot="1" x14ac:dyDescent="0.25">
      <c r="A64" s="447" t="s">
        <v>237</v>
      </c>
      <c r="B64" s="448" t="s">
        <v>238</v>
      </c>
      <c r="C64" s="446">
        <v>5</v>
      </c>
      <c r="D64" s="448" t="s">
        <v>239</v>
      </c>
      <c r="E64" s="448" t="s">
        <v>240</v>
      </c>
      <c r="F64" s="448"/>
    </row>
    <row r="65" spans="1:6" ht="13.5" thickBot="1" x14ac:dyDescent="0.25">
      <c r="A65" s="447" t="s">
        <v>241</v>
      </c>
      <c r="B65" s="448" t="s">
        <v>242</v>
      </c>
      <c r="C65" s="446">
        <v>6</v>
      </c>
      <c r="D65" s="448" t="s">
        <v>243</v>
      </c>
      <c r="E65" s="448" t="s">
        <v>244</v>
      </c>
      <c r="F65" s="448" t="s">
        <v>245</v>
      </c>
    </row>
    <row r="66" spans="1:6" ht="26.25" thickBot="1" x14ac:dyDescent="0.25">
      <c r="A66" s="447" t="s">
        <v>246</v>
      </c>
      <c r="B66" s="448" t="s">
        <v>247</v>
      </c>
      <c r="C66" s="446">
        <v>7</v>
      </c>
      <c r="D66" s="448" t="s">
        <v>248</v>
      </c>
      <c r="E66" s="448" t="s">
        <v>249</v>
      </c>
      <c r="F66" s="448" t="s">
        <v>250</v>
      </c>
    </row>
    <row r="67" spans="1:6" ht="15.75" x14ac:dyDescent="0.2">
      <c r="A67" s="449"/>
    </row>
    <row r="69" spans="1:6" x14ac:dyDescent="0.2">
      <c r="A69" s="651" t="s">
        <v>251</v>
      </c>
      <c r="B69" s="652"/>
      <c r="C69" s="652"/>
      <c r="D69" s="652"/>
      <c r="E69" s="652"/>
      <c r="F69" s="652"/>
    </row>
    <row r="70" spans="1:6" ht="13.5" thickBot="1" x14ac:dyDescent="0.25">
      <c r="A70" s="39"/>
    </row>
    <row r="71" spans="1:6" ht="13.5" thickBot="1" x14ac:dyDescent="0.25">
      <c r="A71" s="653" t="s">
        <v>107</v>
      </c>
      <c r="B71" s="653" t="s">
        <v>108</v>
      </c>
      <c r="C71" s="653" t="s">
        <v>109</v>
      </c>
      <c r="D71" s="655" t="s">
        <v>110</v>
      </c>
      <c r="E71" s="656"/>
      <c r="F71" s="657"/>
    </row>
    <row r="72" spans="1:6" ht="13.5" thickBot="1" x14ac:dyDescent="0.25">
      <c r="A72" s="654"/>
      <c r="B72" s="654"/>
      <c r="C72" s="654"/>
      <c r="D72" s="446" t="s">
        <v>111</v>
      </c>
      <c r="E72" s="446" t="s">
        <v>112</v>
      </c>
      <c r="F72" s="446" t="s">
        <v>113</v>
      </c>
    </row>
    <row r="73" spans="1:6" ht="13.5" thickBot="1" x14ac:dyDescent="0.25">
      <c r="A73" s="447" t="s">
        <v>252</v>
      </c>
      <c r="B73" s="448" t="s">
        <v>253</v>
      </c>
      <c r="C73" s="446">
        <v>1</v>
      </c>
      <c r="D73" s="448" t="s">
        <v>254</v>
      </c>
      <c r="E73" s="448" t="s">
        <v>255</v>
      </c>
      <c r="F73" s="448" t="s">
        <v>256</v>
      </c>
    </row>
    <row r="74" spans="1:6" ht="13.5" thickBot="1" x14ac:dyDescent="0.25">
      <c r="A74" s="447" t="s">
        <v>257</v>
      </c>
      <c r="B74" s="448" t="s">
        <v>258</v>
      </c>
      <c r="C74" s="446">
        <v>2</v>
      </c>
      <c r="D74" s="448" t="s">
        <v>259</v>
      </c>
      <c r="E74" s="448" t="s">
        <v>260</v>
      </c>
      <c r="F74" s="448" t="s">
        <v>261</v>
      </c>
    </row>
    <row r="75" spans="1:6" ht="39" thickBot="1" x14ac:dyDescent="0.25">
      <c r="A75" s="447" t="s">
        <v>262</v>
      </c>
      <c r="B75" s="448" t="s">
        <v>263</v>
      </c>
      <c r="C75" s="446">
        <v>3</v>
      </c>
      <c r="D75" s="448" t="s">
        <v>264</v>
      </c>
      <c r="E75" s="448" t="s">
        <v>265</v>
      </c>
      <c r="F75" s="448" t="s">
        <v>266</v>
      </c>
    </row>
    <row r="76" spans="1:6" ht="13.5" thickBot="1" x14ac:dyDescent="0.25">
      <c r="A76" s="447" t="s">
        <v>267</v>
      </c>
      <c r="B76" s="448" t="s">
        <v>268</v>
      </c>
      <c r="C76" s="446">
        <v>4</v>
      </c>
      <c r="D76" s="448" t="s">
        <v>269</v>
      </c>
      <c r="E76" s="448" t="s">
        <v>270</v>
      </c>
      <c r="F76" s="448" t="s">
        <v>271</v>
      </c>
    </row>
    <row r="77" spans="1:6" ht="13.5" thickBot="1" x14ac:dyDescent="0.25">
      <c r="A77" s="447" t="s">
        <v>272</v>
      </c>
      <c r="B77" s="448" t="s">
        <v>273</v>
      </c>
      <c r="C77" s="446">
        <v>5</v>
      </c>
      <c r="D77" s="448" t="s">
        <v>274</v>
      </c>
      <c r="E77" s="448" t="s">
        <v>275</v>
      </c>
      <c r="F77" s="448" t="s">
        <v>276</v>
      </c>
    </row>
    <row r="78" spans="1:6" ht="13.5" thickBot="1" x14ac:dyDescent="0.25">
      <c r="A78" s="447" t="s">
        <v>277</v>
      </c>
      <c r="B78" s="448" t="s">
        <v>278</v>
      </c>
      <c r="C78" s="446">
        <v>6</v>
      </c>
      <c r="D78" s="448" t="s">
        <v>279</v>
      </c>
      <c r="E78" s="448" t="s">
        <v>280</v>
      </c>
      <c r="F78" s="448" t="s">
        <v>281</v>
      </c>
    </row>
    <row r="79" spans="1:6" ht="26.25" thickBot="1" x14ac:dyDescent="0.25">
      <c r="A79" s="447" t="s">
        <v>282</v>
      </c>
      <c r="B79" s="448" t="s">
        <v>283</v>
      </c>
      <c r="C79" s="446">
        <v>7</v>
      </c>
      <c r="D79" s="448" t="s">
        <v>284</v>
      </c>
      <c r="E79" s="448" t="s">
        <v>285</v>
      </c>
      <c r="F79" s="448"/>
    </row>
    <row r="80" spans="1:6" ht="15.75" x14ac:dyDescent="0.2">
      <c r="A80" s="449"/>
    </row>
    <row r="82" spans="1:6" x14ac:dyDescent="0.2">
      <c r="A82" s="651" t="s">
        <v>286</v>
      </c>
      <c r="B82" s="652"/>
      <c r="C82" s="652"/>
      <c r="D82" s="652"/>
      <c r="E82" s="652"/>
      <c r="F82" s="652"/>
    </row>
    <row r="83" spans="1:6" ht="13.5" thickBot="1" x14ac:dyDescent="0.25">
      <c r="A83" s="39"/>
    </row>
    <row r="84" spans="1:6" ht="13.5" thickBot="1" x14ac:dyDescent="0.25">
      <c r="A84" s="653" t="s">
        <v>107</v>
      </c>
      <c r="B84" s="653" t="s">
        <v>108</v>
      </c>
      <c r="C84" s="653" t="s">
        <v>109</v>
      </c>
      <c r="D84" s="655" t="s">
        <v>110</v>
      </c>
      <c r="E84" s="656"/>
      <c r="F84" s="657"/>
    </row>
    <row r="85" spans="1:6" ht="13.5" thickBot="1" x14ac:dyDescent="0.25">
      <c r="A85" s="654"/>
      <c r="B85" s="654"/>
      <c r="C85" s="654"/>
      <c r="D85" s="446" t="s">
        <v>111</v>
      </c>
      <c r="E85" s="446" t="s">
        <v>112</v>
      </c>
      <c r="F85" s="446" t="s">
        <v>113</v>
      </c>
    </row>
    <row r="86" spans="1:6" ht="13.5" thickBot="1" x14ac:dyDescent="0.25">
      <c r="A86" s="447" t="s">
        <v>287</v>
      </c>
      <c r="B86" s="448" t="s">
        <v>288</v>
      </c>
      <c r="C86" s="446">
        <v>1</v>
      </c>
      <c r="D86" s="448" t="s">
        <v>289</v>
      </c>
      <c r="E86" s="448" t="s">
        <v>290</v>
      </c>
      <c r="F86" s="448"/>
    </row>
    <row r="87" spans="1:6" ht="13.5" thickBot="1" x14ac:dyDescent="0.25">
      <c r="A87" s="447" t="s">
        <v>291</v>
      </c>
      <c r="B87" s="448" t="s">
        <v>292</v>
      </c>
      <c r="C87" s="446">
        <v>2</v>
      </c>
      <c r="D87" s="448" t="s">
        <v>293</v>
      </c>
      <c r="E87" s="448" t="s">
        <v>294</v>
      </c>
      <c r="F87" s="448"/>
    </row>
    <row r="88" spans="1:6" ht="12.75" customHeight="1" thickBot="1" x14ac:dyDescent="0.25">
      <c r="A88" s="447" t="s">
        <v>291</v>
      </c>
      <c r="B88" s="448" t="s">
        <v>295</v>
      </c>
      <c r="C88" s="446">
        <v>3</v>
      </c>
      <c r="D88" s="448" t="s">
        <v>296</v>
      </c>
      <c r="E88" s="448" t="s">
        <v>297</v>
      </c>
      <c r="F88" s="448"/>
    </row>
    <row r="89" spans="1:6" ht="13.5" thickBot="1" x14ac:dyDescent="0.25">
      <c r="A89" s="447" t="s">
        <v>298</v>
      </c>
      <c r="B89" s="448" t="s">
        <v>299</v>
      </c>
      <c r="C89" s="446">
        <v>4</v>
      </c>
      <c r="D89" s="448" t="s">
        <v>300</v>
      </c>
      <c r="E89" s="448" t="s">
        <v>301</v>
      </c>
      <c r="F89" s="448"/>
    </row>
    <row r="90" spans="1:6" ht="13.5" thickBot="1" x14ac:dyDescent="0.25">
      <c r="A90" s="447" t="s">
        <v>302</v>
      </c>
      <c r="B90" s="448" t="s">
        <v>303</v>
      </c>
      <c r="C90" s="446">
        <v>5</v>
      </c>
      <c r="D90" s="448" t="s">
        <v>304</v>
      </c>
      <c r="E90" s="448"/>
      <c r="F90" s="448"/>
    </row>
    <row r="91" spans="1:6" ht="13.5" thickBot="1" x14ac:dyDescent="0.25">
      <c r="A91" s="447" t="s">
        <v>305</v>
      </c>
      <c r="B91" s="448" t="s">
        <v>306</v>
      </c>
      <c r="C91" s="446">
        <v>6</v>
      </c>
      <c r="D91" s="448"/>
      <c r="E91" s="448" t="s">
        <v>307</v>
      </c>
      <c r="F91" s="448"/>
    </row>
    <row r="92" spans="1:6" ht="26.25" thickBot="1" x14ac:dyDescent="0.25">
      <c r="A92" s="447" t="s">
        <v>308</v>
      </c>
      <c r="B92" s="448" t="s">
        <v>309</v>
      </c>
      <c r="C92" s="446">
        <v>7</v>
      </c>
      <c r="D92" s="448"/>
      <c r="E92" s="448" t="s">
        <v>310</v>
      </c>
      <c r="F92" s="448"/>
    </row>
    <row r="94" spans="1:6" x14ac:dyDescent="0.2">
      <c r="A94" s="651" t="s">
        <v>311</v>
      </c>
      <c r="B94" s="652"/>
      <c r="C94" s="652"/>
      <c r="D94" s="652"/>
      <c r="E94" s="652"/>
      <c r="F94" s="652"/>
    </row>
    <row r="95" spans="1:6" ht="13.5" thickBot="1" x14ac:dyDescent="0.25">
      <c r="A95" s="39"/>
    </row>
    <row r="96" spans="1:6" ht="13.5" thickBot="1" x14ac:dyDescent="0.25">
      <c r="A96" s="653" t="s">
        <v>107</v>
      </c>
      <c r="B96" s="653" t="s">
        <v>108</v>
      </c>
      <c r="C96" s="653" t="s">
        <v>109</v>
      </c>
      <c r="D96" s="655" t="s">
        <v>110</v>
      </c>
      <c r="E96" s="656"/>
      <c r="F96" s="657"/>
    </row>
    <row r="97" spans="1:6" ht="13.5" thickBot="1" x14ac:dyDescent="0.25">
      <c r="A97" s="654"/>
      <c r="B97" s="654"/>
      <c r="C97" s="654"/>
      <c r="D97" s="446" t="s">
        <v>111</v>
      </c>
      <c r="E97" s="446" t="s">
        <v>112</v>
      </c>
      <c r="F97" s="446" t="s">
        <v>113</v>
      </c>
    </row>
    <row r="98" spans="1:6" ht="13.5" thickBot="1" x14ac:dyDescent="0.25">
      <c r="A98" s="447" t="s">
        <v>312</v>
      </c>
      <c r="B98" s="448" t="s">
        <v>313</v>
      </c>
      <c r="C98" s="446">
        <v>1</v>
      </c>
      <c r="D98" s="448" t="s">
        <v>314</v>
      </c>
      <c r="E98" s="448" t="s">
        <v>315</v>
      </c>
      <c r="F98" s="448"/>
    </row>
    <row r="99" spans="1:6" ht="13.5" thickBot="1" x14ac:dyDescent="0.25">
      <c r="A99" s="447" t="s">
        <v>316</v>
      </c>
      <c r="B99" s="448" t="s">
        <v>317</v>
      </c>
      <c r="C99" s="446">
        <v>2</v>
      </c>
      <c r="D99" s="448"/>
      <c r="E99" s="448" t="s">
        <v>318</v>
      </c>
      <c r="F99" s="448"/>
    </row>
    <row r="100" spans="1:6" ht="13.5" thickBot="1" x14ac:dyDescent="0.25">
      <c r="A100" s="447" t="s">
        <v>319</v>
      </c>
      <c r="B100" s="448" t="s">
        <v>320</v>
      </c>
      <c r="C100" s="446">
        <v>3</v>
      </c>
      <c r="D100" s="448" t="s">
        <v>321</v>
      </c>
      <c r="E100" s="448" t="s">
        <v>322</v>
      </c>
      <c r="F100" s="448"/>
    </row>
    <row r="101" spans="1:6" ht="26.25" thickBot="1" x14ac:dyDescent="0.25">
      <c r="A101" s="447" t="s">
        <v>323</v>
      </c>
      <c r="B101" s="448" t="s">
        <v>324</v>
      </c>
      <c r="C101" s="446">
        <v>4</v>
      </c>
      <c r="D101" s="448" t="s">
        <v>325</v>
      </c>
      <c r="E101" s="448" t="s">
        <v>326</v>
      </c>
      <c r="F101" s="448"/>
    </row>
    <row r="102" spans="1:6" ht="26.25" thickBot="1" x14ac:dyDescent="0.25">
      <c r="A102" s="447" t="s">
        <v>327</v>
      </c>
      <c r="B102" s="448" t="s">
        <v>328</v>
      </c>
      <c r="C102" s="446">
        <v>5</v>
      </c>
      <c r="D102" s="448" t="s">
        <v>329</v>
      </c>
      <c r="E102" s="448" t="s">
        <v>330</v>
      </c>
      <c r="F102" s="448"/>
    </row>
    <row r="103" spans="1:6" ht="13.5" thickBot="1" x14ac:dyDescent="0.25">
      <c r="A103" s="447" t="s">
        <v>327</v>
      </c>
      <c r="B103" s="448" t="s">
        <v>331</v>
      </c>
      <c r="C103" s="446">
        <v>6</v>
      </c>
      <c r="D103" s="448" t="s">
        <v>332</v>
      </c>
      <c r="E103" s="448" t="s">
        <v>333</v>
      </c>
      <c r="F103" s="448"/>
    </row>
    <row r="104" spans="1:6" ht="13.5" thickBot="1" x14ac:dyDescent="0.25">
      <c r="A104" s="447" t="s">
        <v>327</v>
      </c>
      <c r="B104" s="448" t="s">
        <v>334</v>
      </c>
      <c r="C104" s="446">
        <v>7</v>
      </c>
      <c r="D104" s="448" t="s">
        <v>335</v>
      </c>
      <c r="E104" s="448" t="s">
        <v>336</v>
      </c>
      <c r="F104" s="448"/>
    </row>
    <row r="105" spans="1:6" ht="26.25" thickBot="1" x14ac:dyDescent="0.25">
      <c r="A105" s="447" t="s">
        <v>327</v>
      </c>
      <c r="B105" s="448" t="s">
        <v>337</v>
      </c>
      <c r="C105" s="446">
        <v>8</v>
      </c>
      <c r="D105" s="448" t="s">
        <v>338</v>
      </c>
      <c r="E105" s="448" t="s">
        <v>339</v>
      </c>
      <c r="F105" s="448"/>
    </row>
    <row r="106" spans="1:6" ht="13.5" thickBot="1" x14ac:dyDescent="0.25">
      <c r="A106" s="447" t="s">
        <v>340</v>
      </c>
      <c r="B106" s="448" t="s">
        <v>341</v>
      </c>
      <c r="C106" s="446">
        <v>9</v>
      </c>
      <c r="D106" s="448" t="s">
        <v>342</v>
      </c>
      <c r="E106" s="448" t="s">
        <v>343</v>
      </c>
      <c r="F106" s="448"/>
    </row>
    <row r="107" spans="1:6" ht="26.25" thickBot="1" x14ac:dyDescent="0.25">
      <c r="A107" s="447" t="s">
        <v>344</v>
      </c>
      <c r="B107" s="448" t="s">
        <v>345</v>
      </c>
      <c r="C107" s="446">
        <v>10</v>
      </c>
      <c r="D107" s="448" t="s">
        <v>346</v>
      </c>
      <c r="E107" s="448" t="s">
        <v>347</v>
      </c>
      <c r="F107" s="448"/>
    </row>
    <row r="108" spans="1:6" ht="26.25" thickBot="1" x14ac:dyDescent="0.25">
      <c r="A108" s="447" t="s">
        <v>348</v>
      </c>
      <c r="B108" s="448" t="s">
        <v>349</v>
      </c>
      <c r="C108" s="446">
        <v>11</v>
      </c>
      <c r="D108" s="448" t="s">
        <v>350</v>
      </c>
      <c r="E108" s="450"/>
      <c r="F108" s="448"/>
    </row>
    <row r="109" spans="1:6" ht="15.75" x14ac:dyDescent="0.2">
      <c r="A109" s="449"/>
    </row>
  </sheetData>
  <mergeCells count="43">
    <mergeCell ref="A1:F1"/>
    <mergeCell ref="A2:F2"/>
    <mergeCell ref="A4:F4"/>
    <mergeCell ref="A7:F7"/>
    <mergeCell ref="A21:F21"/>
    <mergeCell ref="A9:A10"/>
    <mergeCell ref="D71:F71"/>
    <mergeCell ref="A56:F56"/>
    <mergeCell ref="A58:A59"/>
    <mergeCell ref="B9:B10"/>
    <mergeCell ref="C9:C10"/>
    <mergeCell ref="D9:F9"/>
    <mergeCell ref="A46:F46"/>
    <mergeCell ref="A48:A49"/>
    <mergeCell ref="B48:B49"/>
    <mergeCell ref="C48:C49"/>
    <mergeCell ref="A33:F33"/>
    <mergeCell ref="A35:A36"/>
    <mergeCell ref="A23:A24"/>
    <mergeCell ref="B23:B24"/>
    <mergeCell ref="C23:C24"/>
    <mergeCell ref="D23:F23"/>
    <mergeCell ref="B84:B85"/>
    <mergeCell ref="C84:C85"/>
    <mergeCell ref="D84:F84"/>
    <mergeCell ref="D48:F48"/>
    <mergeCell ref="B35:B36"/>
    <mergeCell ref="C35:C36"/>
    <mergeCell ref="D35:F35"/>
    <mergeCell ref="A69:F69"/>
    <mergeCell ref="A71:A72"/>
    <mergeCell ref="B71:B72"/>
    <mergeCell ref="C71:C72"/>
    <mergeCell ref="B58:B59"/>
    <mergeCell ref="C58:C59"/>
    <mergeCell ref="D58:F58"/>
    <mergeCell ref="A82:F82"/>
    <mergeCell ref="A84:A85"/>
    <mergeCell ref="A94:F94"/>
    <mergeCell ref="A96:A97"/>
    <mergeCell ref="B96:B97"/>
    <mergeCell ref="C96:C97"/>
    <mergeCell ref="D96:F96"/>
  </mergeCells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F24"/>
  <sheetViews>
    <sheetView view="pageBreakPreview" topLeftCell="A10" zoomScaleSheetLayoutView="100" workbookViewId="0">
      <selection activeCell="B16" sqref="B16"/>
    </sheetView>
  </sheetViews>
  <sheetFormatPr defaultRowHeight="12.75" x14ac:dyDescent="0.2"/>
  <cols>
    <col min="1" max="1" width="50.28515625" customWidth="1"/>
    <col min="2" max="2" width="95.7109375" bestFit="1" customWidth="1"/>
  </cols>
  <sheetData>
    <row r="1" spans="1:6" ht="30.75" thickBot="1" x14ac:dyDescent="0.45">
      <c r="A1" s="116" t="s">
        <v>351</v>
      </c>
      <c r="B1" s="117" t="str">
        <f>CONCATENATE(B4,"-М",B7,B17,B2)</f>
        <v>МІТ-М223</v>
      </c>
    </row>
    <row r="2" spans="1:6" ht="24" thickBot="1" x14ac:dyDescent="0.25">
      <c r="A2" s="118" t="s">
        <v>352</v>
      </c>
      <c r="B2" s="119"/>
    </row>
    <row r="3" spans="1:6" ht="24" thickBot="1" x14ac:dyDescent="0.4">
      <c r="A3" s="120" t="s">
        <v>353</v>
      </c>
      <c r="B3" s="121" t="s">
        <v>981</v>
      </c>
    </row>
    <row r="4" spans="1:6" ht="24" thickBot="1" x14ac:dyDescent="0.25">
      <c r="A4" s="120" t="s">
        <v>354</v>
      </c>
      <c r="B4" s="122" t="s">
        <v>22</v>
      </c>
    </row>
    <row r="5" spans="1:6" ht="23.25" x14ac:dyDescent="0.35">
      <c r="A5" s="410"/>
      <c r="B5" s="123"/>
    </row>
    <row r="6" spans="1:6" ht="24" thickBot="1" x14ac:dyDescent="0.35">
      <c r="A6" s="411"/>
      <c r="B6" s="124"/>
      <c r="D6" s="130"/>
    </row>
    <row r="7" spans="1:6" ht="23.25" x14ac:dyDescent="0.2">
      <c r="A7" s="451" t="s">
        <v>355</v>
      </c>
      <c r="B7" s="453" t="s">
        <v>877</v>
      </c>
      <c r="D7" s="130"/>
    </row>
    <row r="8" spans="1:6" ht="19.5" customHeight="1" thickBot="1" x14ac:dyDescent="0.25">
      <c r="A8" s="452" t="s">
        <v>108</v>
      </c>
      <c r="B8" s="454" t="s">
        <v>258</v>
      </c>
      <c r="D8" s="130"/>
    </row>
    <row r="9" spans="1:6" ht="23.25" x14ac:dyDescent="0.3">
      <c r="A9" s="140" t="s">
        <v>357</v>
      </c>
      <c r="B9" s="141" t="s">
        <v>982</v>
      </c>
      <c r="D9" s="130"/>
    </row>
    <row r="10" spans="1:6" ht="24" thickBot="1" x14ac:dyDescent="0.35">
      <c r="A10" s="142" t="s">
        <v>358</v>
      </c>
      <c r="B10" s="124" t="s">
        <v>983</v>
      </c>
      <c r="D10" s="130"/>
    </row>
    <row r="11" spans="1:6" ht="23.25" x14ac:dyDescent="0.35">
      <c r="A11" s="138" t="s">
        <v>359</v>
      </c>
      <c r="B11" s="139" t="s">
        <v>984</v>
      </c>
    </row>
    <row r="12" spans="1:6" ht="24" thickBot="1" x14ac:dyDescent="0.35">
      <c r="A12" s="125" t="s">
        <v>360</v>
      </c>
      <c r="B12" s="369" t="s">
        <v>258</v>
      </c>
    </row>
    <row r="13" spans="1:6" ht="12" customHeight="1" thickBot="1" x14ac:dyDescent="0.35">
      <c r="A13" s="403"/>
      <c r="B13" s="402"/>
    </row>
    <row r="14" spans="1:6" ht="9.75" customHeight="1" thickBot="1" x14ac:dyDescent="0.35">
      <c r="A14" s="387"/>
      <c r="B14" s="406"/>
    </row>
    <row r="15" spans="1:6" ht="24" thickBot="1" x14ac:dyDescent="0.25">
      <c r="A15" s="343" t="s">
        <v>361</v>
      </c>
      <c r="B15" s="126" t="s">
        <v>362</v>
      </c>
      <c r="E15" s="130"/>
      <c r="F15" s="130"/>
    </row>
    <row r="16" spans="1:6" ht="51.75" customHeight="1" thickBot="1" x14ac:dyDescent="0.25">
      <c r="A16" s="344" t="s">
        <v>363</v>
      </c>
      <c r="B16" s="147" t="s">
        <v>985</v>
      </c>
    </row>
    <row r="17" spans="1:4" ht="24" thickBot="1" x14ac:dyDescent="0.4">
      <c r="A17" s="144" t="s">
        <v>364</v>
      </c>
      <c r="B17" s="127" t="s">
        <v>365</v>
      </c>
    </row>
    <row r="18" spans="1:4" ht="18.75" customHeight="1" thickBot="1" x14ac:dyDescent="0.4">
      <c r="A18" s="143"/>
      <c r="B18" s="128"/>
    </row>
    <row r="19" spans="1:4" ht="24" thickBot="1" x14ac:dyDescent="0.4">
      <c r="A19" s="145" t="s">
        <v>366</v>
      </c>
      <c r="B19" s="146" t="s">
        <v>1014</v>
      </c>
    </row>
    <row r="20" spans="1:4" ht="23.25" x14ac:dyDescent="0.35">
      <c r="A20" s="129"/>
      <c r="B20" s="168"/>
    </row>
    <row r="21" spans="1:4" x14ac:dyDescent="0.2">
      <c r="A21" s="269" t="s">
        <v>367</v>
      </c>
      <c r="B21" s="169" t="s">
        <v>368</v>
      </c>
    </row>
    <row r="22" spans="1:4" ht="20.25" x14ac:dyDescent="0.3">
      <c r="A22" s="320" t="s">
        <v>986</v>
      </c>
      <c r="B22" s="443">
        <v>1.4</v>
      </c>
      <c r="C22" s="412">
        <v>1.4</v>
      </c>
      <c r="D22" s="412">
        <v>1.9</v>
      </c>
    </row>
    <row r="23" spans="1:4" x14ac:dyDescent="0.2">
      <c r="C23" s="412"/>
      <c r="D23" s="412"/>
    </row>
    <row r="24" spans="1:4" x14ac:dyDescent="0.2">
      <c r="C24" s="412"/>
      <c r="D24" s="412"/>
    </row>
  </sheetData>
  <protectedRanges>
    <protectedRange sqref="B2 B17" name="данні для навчаних планів_1"/>
    <protectedRange sqref="B4 B6" name="данні для навчаних планів_1_2"/>
    <protectedRange sqref="B12:B13 B9:B10" name="данні для навчаних планів_1_3"/>
    <protectedRange sqref="B8" name="данні для навчаних планів_1_2_2_1_1"/>
  </protectedRanges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BN112"/>
  <sheetViews>
    <sheetView showZeros="0" view="pageBreakPreview" topLeftCell="A13" zoomScale="70" zoomScaleNormal="50" zoomScaleSheetLayoutView="75" workbookViewId="0">
      <selection activeCell="AX35" sqref="AX35:AZ37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33" customWidth="1"/>
    <col min="15" max="16" width="4.42578125" style="31" customWidth="1"/>
    <col min="17" max="20" width="4.42578125" style="1" customWidth="1"/>
    <col min="21" max="21" width="5.42578125" style="1" customWidth="1"/>
    <col min="22" max="22" width="4.42578125" style="1" customWidth="1"/>
    <col min="23" max="23" width="5.5703125" style="1" customWidth="1"/>
    <col min="24" max="24" width="5" style="1" customWidth="1"/>
    <col min="25" max="25" width="4.5703125" style="1" customWidth="1"/>
    <col min="26" max="27" width="4.42578125" style="1" customWidth="1"/>
    <col min="28" max="28" width="4" style="5" customWidth="1"/>
    <col min="29" max="29" width="5.140625" style="5" customWidth="1"/>
    <col min="30" max="30" width="4.42578125" style="5" customWidth="1"/>
    <col min="31" max="31" width="5.7109375" style="5" customWidth="1"/>
    <col min="32" max="43" width="4.42578125" style="1" customWidth="1"/>
    <col min="44" max="44" width="5.140625" style="1" customWidth="1"/>
    <col min="45" max="45" width="5.42578125" style="1" customWidth="1"/>
    <col min="46" max="48" width="4.42578125" style="1" customWidth="1"/>
    <col min="49" max="50" width="4.85546875" style="1" customWidth="1"/>
    <col min="51" max="52" width="4.42578125" style="1" customWidth="1"/>
    <col min="53" max="53" width="5.8554687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170"/>
      <c r="B1" s="319" t="str">
        <f>CONCATENATE('Основні дані'!A22,"_(",'Основні дані'!B22,")")</f>
        <v>Форма Моп1-21_(1,4)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  <c r="N1" s="171"/>
      <c r="O1" s="172"/>
      <c r="P1" s="172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3"/>
      <c r="AC1" s="173"/>
      <c r="AD1" s="173"/>
      <c r="AE1" s="173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69"/>
      <c r="AS1" s="776" t="str">
        <f>'Основні дані'!B1</f>
        <v>МІТ-М223</v>
      </c>
      <c r="AT1" s="776"/>
      <c r="AU1" s="776"/>
      <c r="AV1" s="776"/>
      <c r="AW1" s="776"/>
      <c r="AX1" s="776"/>
      <c r="AY1" s="776"/>
      <c r="AZ1" s="776"/>
      <c r="BA1" s="169"/>
    </row>
    <row r="2" spans="1:66" ht="15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71"/>
      <c r="O2" s="172"/>
      <c r="P2" s="172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3"/>
      <c r="AC2" s="173"/>
      <c r="AD2" s="173"/>
      <c r="AE2" s="173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98"/>
      <c r="AX2" s="198"/>
      <c r="AY2" s="198"/>
      <c r="AZ2" s="198"/>
      <c r="BA2" s="170"/>
    </row>
    <row r="3" spans="1:66" s="231" customFormat="1" ht="22.5" customHeight="1" x14ac:dyDescent="0.35">
      <c r="A3" s="746" t="s">
        <v>369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223"/>
      <c r="BC3" s="223"/>
      <c r="BD3" s="223"/>
      <c r="BE3" s="223"/>
    </row>
    <row r="4" spans="1:66" s="233" customFormat="1" ht="31.5" customHeight="1" x14ac:dyDescent="0.35">
      <c r="A4" s="747" t="s">
        <v>370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747"/>
      <c r="AS4" s="747"/>
      <c r="AT4" s="747"/>
      <c r="AU4" s="747"/>
      <c r="AV4" s="747"/>
      <c r="AW4" s="747"/>
      <c r="AX4" s="747"/>
      <c r="AY4" s="747"/>
      <c r="AZ4" s="747"/>
      <c r="BA4" s="747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</row>
    <row r="5" spans="1:66" s="231" customFormat="1" ht="43.5" customHeight="1" x14ac:dyDescent="0.2">
      <c r="A5" s="748" t="s">
        <v>371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234"/>
      <c r="BC5" s="234"/>
      <c r="BD5" s="234"/>
      <c r="BE5" s="234"/>
      <c r="BF5" s="234"/>
      <c r="BG5" s="234"/>
      <c r="BH5" s="234"/>
      <c r="BI5" s="234"/>
      <c r="BJ5" s="234"/>
    </row>
    <row r="6" spans="1:66" s="231" customFormat="1" ht="28.5" customHeight="1" x14ac:dyDescent="0.4">
      <c r="B6" s="214" t="s">
        <v>372</v>
      </c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370"/>
      <c r="R6" s="370"/>
      <c r="S6" s="370"/>
      <c r="T6" s="752" t="s">
        <v>373</v>
      </c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220"/>
      <c r="AK6" s="220"/>
      <c r="AL6" s="220"/>
      <c r="AM6" s="220"/>
      <c r="AN6" s="220"/>
      <c r="AO6" s="220"/>
      <c r="AP6" s="220"/>
      <c r="AQ6" s="220"/>
      <c r="AR6" s="215"/>
      <c r="AS6" s="215"/>
      <c r="AT6" s="215"/>
      <c r="AU6" s="215"/>
      <c r="AV6" s="215"/>
      <c r="AW6" s="215"/>
      <c r="AX6" s="215"/>
      <c r="AY6" s="215"/>
      <c r="AZ6" s="215"/>
      <c r="BA6" s="215"/>
    </row>
    <row r="7" spans="1:66" s="231" customFormat="1" ht="25.5" customHeight="1" x14ac:dyDescent="0.4">
      <c r="B7" s="214"/>
      <c r="C7" s="215"/>
      <c r="D7" s="216"/>
      <c r="E7" s="216"/>
      <c r="F7" s="216"/>
      <c r="G7" s="216"/>
      <c r="H7" s="216"/>
      <c r="I7" s="216"/>
      <c r="J7" s="216"/>
      <c r="K7" s="216"/>
      <c r="L7" s="784" t="str">
        <f>'Основні дані'!B8</f>
        <v>Прикладна механіка</v>
      </c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5"/>
      <c r="AR7" s="785"/>
      <c r="AS7" s="215"/>
      <c r="AT7" s="215"/>
      <c r="AU7" s="215"/>
      <c r="AV7" s="215"/>
      <c r="AW7" s="215"/>
      <c r="AX7" s="215"/>
      <c r="AY7" s="215"/>
      <c r="AZ7" s="215"/>
      <c r="BA7" s="215"/>
    </row>
    <row r="8" spans="1:66" s="231" customFormat="1" ht="34.5" customHeight="1" x14ac:dyDescent="0.25">
      <c r="A8" s="371"/>
      <c r="B8" s="217" t="s">
        <v>374</v>
      </c>
      <c r="C8" s="218"/>
      <c r="D8" s="218"/>
      <c r="E8" s="218"/>
      <c r="F8" s="218"/>
      <c r="G8" s="218"/>
      <c r="H8" s="215"/>
      <c r="I8" s="218"/>
      <c r="J8" s="363" t="s">
        <v>375</v>
      </c>
      <c r="L8" s="218"/>
      <c r="N8" s="753" t="str">
        <f>'Основні дані'!B15</f>
        <v>другого (магістерського) рівня</v>
      </c>
      <c r="O8" s="754"/>
      <c r="P8" s="754"/>
      <c r="Q8" s="754"/>
      <c r="R8" s="754"/>
      <c r="S8" s="754"/>
      <c r="T8" s="754"/>
      <c r="U8" s="754"/>
      <c r="V8" s="754"/>
      <c r="W8" s="754"/>
      <c r="X8" s="755" t="s">
        <v>376</v>
      </c>
      <c r="Y8" s="755"/>
      <c r="Z8" s="755"/>
      <c r="AA8" s="755"/>
      <c r="AB8" s="755"/>
      <c r="AC8" s="743" t="str">
        <f>'Основні дані'!B9</f>
        <v>13</v>
      </c>
      <c r="AD8" s="743"/>
      <c r="AE8" s="722" t="str">
        <f>'Основні дані'!B10</f>
        <v>Механічна інженерія</v>
      </c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F8" s="235"/>
      <c r="BG8" s="235"/>
    </row>
    <row r="9" spans="1:66" s="231" customFormat="1" ht="18" x14ac:dyDescent="0.25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7"/>
      <c r="N9" s="373"/>
      <c r="O9" s="374"/>
      <c r="P9" s="375" t="s">
        <v>377</v>
      </c>
      <c r="Q9" s="215"/>
      <c r="R9" s="215"/>
      <c r="S9" s="215"/>
      <c r="T9" s="375"/>
      <c r="U9" s="375"/>
      <c r="V9" s="375"/>
      <c r="W9" s="375"/>
      <c r="X9" s="375"/>
      <c r="Y9" s="375"/>
      <c r="Z9" s="375"/>
      <c r="AA9" s="375"/>
      <c r="AB9" s="215"/>
      <c r="AC9" s="215"/>
      <c r="AD9" s="375" t="s">
        <v>378</v>
      </c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376"/>
      <c r="AX9" s="376"/>
      <c r="AY9" s="376"/>
      <c r="AZ9" s="376"/>
      <c r="BA9" s="215"/>
      <c r="BF9" s="235"/>
      <c r="BG9" s="235"/>
    </row>
    <row r="10" spans="1:66" s="231" customFormat="1" ht="73.5" customHeight="1" x14ac:dyDescent="0.25">
      <c r="B10" s="219" t="s">
        <v>379</v>
      </c>
      <c r="C10" s="220"/>
      <c r="D10" s="220"/>
      <c r="E10" s="220"/>
      <c r="F10" s="707" t="s">
        <v>380</v>
      </c>
      <c r="G10" s="707"/>
      <c r="H10" s="707"/>
      <c r="I10" s="707"/>
      <c r="J10" s="707"/>
      <c r="K10" s="707"/>
      <c r="L10" s="707"/>
      <c r="M10" s="220"/>
      <c r="N10" s="363" t="s">
        <v>381</v>
      </c>
      <c r="O10" s="218"/>
      <c r="P10" s="218"/>
      <c r="Q10" s="215"/>
      <c r="R10" s="364"/>
      <c r="S10" s="365"/>
      <c r="T10" s="365"/>
      <c r="U10" s="365"/>
      <c r="V10" s="222"/>
      <c r="W10" s="222"/>
      <c r="X10" s="221" t="s">
        <v>382</v>
      </c>
      <c r="Y10" s="743" t="str">
        <f>'Основні дані'!B11</f>
        <v>131</v>
      </c>
      <c r="Z10" s="744"/>
      <c r="AA10" s="744"/>
      <c r="AB10" s="744"/>
      <c r="AC10" s="722" t="str">
        <f>'Основні дані'!B12</f>
        <v>Прикладна механіка</v>
      </c>
      <c r="AD10" s="723"/>
      <c r="AE10" s="723"/>
      <c r="AF10" s="723"/>
      <c r="AG10" s="723"/>
      <c r="AH10" s="723"/>
      <c r="AI10" s="723"/>
      <c r="AJ10" s="723"/>
      <c r="AK10" s="723"/>
      <c r="AL10" s="723"/>
      <c r="AM10" s="723"/>
      <c r="AN10" s="723"/>
      <c r="AO10" s="215"/>
      <c r="AP10" s="751" t="s">
        <v>383</v>
      </c>
      <c r="AQ10" s="751"/>
      <c r="AR10" s="751"/>
      <c r="AS10" s="751"/>
      <c r="AT10" s="751"/>
      <c r="AU10" s="749" t="str">
        <f>'Основні дані'!B16</f>
        <v>магістр з прикладної механіки</v>
      </c>
      <c r="AV10" s="750"/>
      <c r="AW10" s="750"/>
      <c r="AX10" s="750"/>
      <c r="AY10" s="750"/>
      <c r="AZ10" s="750"/>
      <c r="BA10" s="750"/>
      <c r="BF10" s="236"/>
      <c r="BG10" s="236"/>
    </row>
    <row r="11" spans="1:66" s="231" customFormat="1" ht="35.25" customHeight="1" x14ac:dyDescent="0.25"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21"/>
      <c r="M11" s="221"/>
      <c r="N11" s="363"/>
      <c r="O11" s="218"/>
      <c r="P11" s="218"/>
      <c r="Q11" s="215"/>
      <c r="R11" s="364"/>
      <c r="S11" s="365"/>
      <c r="T11" s="215"/>
      <c r="U11" s="377"/>
      <c r="V11" s="377"/>
      <c r="W11" s="377"/>
      <c r="X11" s="221"/>
      <c r="Y11" s="718">
        <f>'Основні дані'!B13</f>
        <v>0</v>
      </c>
      <c r="Z11" s="719"/>
      <c r="AA11" s="719"/>
      <c r="AB11" s="719"/>
      <c r="AC11" s="720">
        <f>'Основні дані'!B14</f>
        <v>0</v>
      </c>
      <c r="AD11" s="721"/>
      <c r="AE11" s="721"/>
      <c r="AF11" s="721"/>
      <c r="AG11" s="721"/>
      <c r="AH11" s="721"/>
      <c r="AI11" s="721"/>
      <c r="AJ11" s="721"/>
      <c r="AK11" s="721"/>
      <c r="AL11" s="721"/>
      <c r="AM11" s="721"/>
      <c r="AN11" s="721"/>
      <c r="AO11" s="378"/>
      <c r="AP11" s="363" t="s">
        <v>384</v>
      </c>
      <c r="AQ11" s="215"/>
      <c r="AR11" s="215"/>
      <c r="AS11" s="215"/>
      <c r="AT11" s="215"/>
      <c r="AU11" s="379"/>
      <c r="AV11" s="380" t="str">
        <f>IF('Основні дані'!B22=1.9,"1рік 9 місяців","1 рік 4 місяці")</f>
        <v>1 рік 4 місяці</v>
      </c>
      <c r="AW11" s="381"/>
      <c r="AX11" s="379"/>
      <c r="AY11" s="379"/>
      <c r="AZ11" s="379"/>
      <c r="BA11" s="379"/>
      <c r="BF11" s="237"/>
      <c r="BG11" s="237"/>
    </row>
    <row r="12" spans="1:66" s="231" customFormat="1" ht="30" customHeight="1" x14ac:dyDescent="0.3">
      <c r="B12" s="222" t="s">
        <v>988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363"/>
      <c r="O12" s="382"/>
      <c r="P12" s="382"/>
      <c r="Q12" s="215"/>
      <c r="R12" s="382"/>
      <c r="S12" s="215"/>
      <c r="T12" s="215"/>
      <c r="U12" s="215"/>
      <c r="V12" s="383"/>
      <c r="W12" s="215"/>
      <c r="X12" s="221"/>
      <c r="Y12" s="384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63" t="s">
        <v>385</v>
      </c>
      <c r="AQ12" s="215"/>
      <c r="AR12" s="215"/>
      <c r="AS12" s="385" t="s">
        <v>386</v>
      </c>
      <c r="AT12" s="385"/>
      <c r="AU12" s="385"/>
      <c r="AV12" s="385"/>
      <c r="AW12" s="385"/>
      <c r="AX12" s="385"/>
      <c r="AY12" s="385"/>
      <c r="AZ12" s="385"/>
      <c r="BA12" s="385"/>
      <c r="BB12" s="237"/>
      <c r="BF12" s="237"/>
      <c r="BG12" s="237"/>
    </row>
    <row r="13" spans="1:66" s="231" customFormat="1" ht="21" customHeight="1" thickBot="1" x14ac:dyDescent="0.3">
      <c r="B13" s="222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376"/>
      <c r="O13" s="363" t="s">
        <v>387</v>
      </c>
      <c r="P13" s="215"/>
      <c r="Q13" s="215"/>
      <c r="R13" s="215"/>
      <c r="S13" s="215"/>
      <c r="T13" s="386"/>
      <c r="U13" s="743" t="s">
        <v>388</v>
      </c>
      <c r="V13" s="765"/>
      <c r="W13" s="376"/>
      <c r="X13" s="383"/>
      <c r="Y13" s="384"/>
      <c r="Z13" s="215"/>
      <c r="AA13" s="215"/>
      <c r="AB13" s="215"/>
      <c r="AC13" s="215" t="s">
        <v>987</v>
      </c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376"/>
      <c r="AX13" s="376"/>
      <c r="AY13" s="376"/>
      <c r="AZ13" s="376"/>
      <c r="BA13" s="376"/>
      <c r="BB13" s="237"/>
      <c r="BF13" s="237"/>
      <c r="BG13" s="237"/>
    </row>
    <row r="14" spans="1:66" ht="21" customHeight="1" x14ac:dyDescent="0.25">
      <c r="A14" s="231"/>
      <c r="B14" s="222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376"/>
      <c r="O14" s="217"/>
      <c r="P14" s="370"/>
      <c r="Q14" s="382"/>
      <c r="R14" s="382"/>
      <c r="S14" s="382"/>
      <c r="T14" s="382"/>
      <c r="U14" s="215"/>
      <c r="V14" s="215"/>
      <c r="W14" s="215"/>
      <c r="X14" s="383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22"/>
      <c r="BB14" s="302"/>
      <c r="BC14" s="303"/>
      <c r="BD14" s="303"/>
      <c r="BE14" s="303"/>
      <c r="BF14" s="304"/>
      <c r="BG14" s="304"/>
      <c r="BH14" s="303"/>
      <c r="BI14" s="303"/>
      <c r="BJ14" s="303"/>
      <c r="BK14" s="305"/>
    </row>
    <row r="15" spans="1:66" ht="21" thickBot="1" x14ac:dyDescent="0.3">
      <c r="A15" s="708" t="s">
        <v>389</v>
      </c>
      <c r="B15" s="708"/>
      <c r="C15" s="708"/>
      <c r="D15" s="708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8"/>
      <c r="AG15" s="70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708"/>
      <c r="AU15" s="708"/>
      <c r="AV15" s="708"/>
      <c r="AW15" s="708"/>
      <c r="AX15" s="178"/>
      <c r="AY15" s="170"/>
      <c r="AZ15" s="170"/>
      <c r="BA15" s="170"/>
      <c r="BB15" s="306"/>
      <c r="BC15" s="170"/>
      <c r="BD15" s="170"/>
      <c r="BE15" s="170"/>
      <c r="BF15" s="170"/>
      <c r="BG15" s="170"/>
      <c r="BH15" s="170"/>
      <c r="BI15" s="170"/>
      <c r="BJ15" s="170"/>
      <c r="BK15" s="307"/>
    </row>
    <row r="16" spans="1:66" ht="17.45" customHeight="1" thickBot="1" x14ac:dyDescent="0.3">
      <c r="A16" s="170"/>
      <c r="B16" s="170"/>
      <c r="C16" s="170"/>
      <c r="D16" s="170"/>
      <c r="E16" s="170"/>
      <c r="F16" s="179"/>
      <c r="G16" s="179"/>
      <c r="H16" s="179"/>
      <c r="I16" s="179"/>
      <c r="J16" s="179"/>
      <c r="K16" s="179"/>
      <c r="L16" s="179"/>
      <c r="M16" s="179"/>
      <c r="N16" s="179"/>
      <c r="O16" s="180"/>
      <c r="P16" s="180"/>
      <c r="Q16" s="174"/>
      <c r="R16" s="174"/>
      <c r="S16" s="174"/>
      <c r="T16" s="174"/>
      <c r="U16" s="176"/>
      <c r="V16" s="176"/>
      <c r="W16" s="176"/>
      <c r="X16" s="176"/>
      <c r="Y16" s="170"/>
      <c r="Z16" s="170"/>
      <c r="AA16" s="170"/>
      <c r="AB16" s="177"/>
      <c r="AC16" s="173"/>
      <c r="AD16" s="173"/>
      <c r="AE16" s="173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8"/>
      <c r="AY16" s="170"/>
      <c r="AZ16" s="170"/>
      <c r="BA16" s="170"/>
      <c r="BB16" s="308"/>
      <c r="BC16" s="662">
        <f>SUM(BC17:BF17)</f>
        <v>68</v>
      </c>
      <c r="BD16" s="663"/>
      <c r="BE16" s="663"/>
      <c r="BF16" s="664"/>
      <c r="BG16" s="309"/>
      <c r="BH16" s="309"/>
      <c r="BI16" s="309"/>
      <c r="BJ16" s="170"/>
      <c r="BK16" s="307"/>
    </row>
    <row r="17" spans="1:63" s="10" customFormat="1" ht="21" customHeight="1" thickBot="1" x14ac:dyDescent="0.25">
      <c r="A17" s="796" t="s">
        <v>390</v>
      </c>
      <c r="B17" s="798" t="s">
        <v>391</v>
      </c>
      <c r="C17" s="799"/>
      <c r="D17" s="799"/>
      <c r="E17" s="800"/>
      <c r="F17" s="698" t="s">
        <v>392</v>
      </c>
      <c r="G17" s="699"/>
      <c r="H17" s="699"/>
      <c r="I17" s="699"/>
      <c r="J17" s="769" t="s">
        <v>393</v>
      </c>
      <c r="K17" s="770"/>
      <c r="L17" s="770"/>
      <c r="M17" s="770"/>
      <c r="N17" s="771"/>
      <c r="O17" s="769" t="s">
        <v>394</v>
      </c>
      <c r="P17" s="770"/>
      <c r="Q17" s="770"/>
      <c r="R17" s="771"/>
      <c r="S17" s="698" t="s">
        <v>395</v>
      </c>
      <c r="T17" s="699"/>
      <c r="U17" s="699"/>
      <c r="V17" s="699"/>
      <c r="W17" s="700"/>
      <c r="X17" s="698" t="s">
        <v>396</v>
      </c>
      <c r="Y17" s="699"/>
      <c r="Z17" s="699"/>
      <c r="AA17" s="700"/>
      <c r="AB17" s="698" t="s">
        <v>397</v>
      </c>
      <c r="AC17" s="699"/>
      <c r="AD17" s="699"/>
      <c r="AE17" s="700"/>
      <c r="AF17" s="698" t="s">
        <v>398</v>
      </c>
      <c r="AG17" s="699"/>
      <c r="AH17" s="699"/>
      <c r="AI17" s="700"/>
      <c r="AJ17" s="698" t="s">
        <v>399</v>
      </c>
      <c r="AK17" s="699"/>
      <c r="AL17" s="699"/>
      <c r="AM17" s="699"/>
      <c r="AN17" s="700"/>
      <c r="AO17" s="698" t="s">
        <v>400</v>
      </c>
      <c r="AP17" s="699"/>
      <c r="AQ17" s="699"/>
      <c r="AR17" s="700"/>
      <c r="AS17" s="698" t="s">
        <v>401</v>
      </c>
      <c r="AT17" s="699"/>
      <c r="AU17" s="699"/>
      <c r="AV17" s="699"/>
      <c r="AW17" s="700"/>
      <c r="AX17" s="701" t="s">
        <v>402</v>
      </c>
      <c r="AY17" s="702"/>
      <c r="AZ17" s="702"/>
      <c r="BA17" s="703"/>
      <c r="BB17" s="297"/>
      <c r="BC17" s="696">
        <f>SUM(BC19:BD24)</f>
        <v>52</v>
      </c>
      <c r="BD17" s="697"/>
      <c r="BE17" s="696">
        <f>SUM(BE19:BF24)</f>
        <v>16</v>
      </c>
      <c r="BF17" s="697"/>
      <c r="BG17" s="283"/>
      <c r="BH17" s="283"/>
      <c r="BI17" s="283"/>
      <c r="BJ17" s="281"/>
      <c r="BK17" s="310"/>
    </row>
    <row r="18" spans="1:63" s="11" customFormat="1" ht="27" customHeight="1" thickBot="1" x14ac:dyDescent="0.25">
      <c r="A18" s="797"/>
      <c r="B18" s="347">
        <v>1</v>
      </c>
      <c r="C18" s="348">
        <f t="shared" ref="C18:BA18" si="0">B18+1</f>
        <v>2</v>
      </c>
      <c r="D18" s="348">
        <f t="shared" si="0"/>
        <v>3</v>
      </c>
      <c r="E18" s="349">
        <f t="shared" si="0"/>
        <v>4</v>
      </c>
      <c r="F18" s="347">
        <f t="shared" si="0"/>
        <v>5</v>
      </c>
      <c r="G18" s="348">
        <f t="shared" si="0"/>
        <v>6</v>
      </c>
      <c r="H18" s="348">
        <f t="shared" si="0"/>
        <v>7</v>
      </c>
      <c r="I18" s="350">
        <f t="shared" si="0"/>
        <v>8</v>
      </c>
      <c r="J18" s="347">
        <f t="shared" si="0"/>
        <v>9</v>
      </c>
      <c r="K18" s="351">
        <f t="shared" si="0"/>
        <v>10</v>
      </c>
      <c r="L18" s="348">
        <f t="shared" si="0"/>
        <v>11</v>
      </c>
      <c r="M18" s="348">
        <f t="shared" si="0"/>
        <v>12</v>
      </c>
      <c r="N18" s="349">
        <f t="shared" si="0"/>
        <v>13</v>
      </c>
      <c r="O18" s="352">
        <f t="shared" si="0"/>
        <v>14</v>
      </c>
      <c r="P18" s="348">
        <f t="shared" si="0"/>
        <v>15</v>
      </c>
      <c r="Q18" s="348">
        <f t="shared" si="0"/>
        <v>16</v>
      </c>
      <c r="R18" s="349">
        <f t="shared" si="0"/>
        <v>17</v>
      </c>
      <c r="S18" s="347">
        <f t="shared" si="0"/>
        <v>18</v>
      </c>
      <c r="T18" s="351">
        <f t="shared" si="0"/>
        <v>19</v>
      </c>
      <c r="U18" s="348">
        <f t="shared" si="0"/>
        <v>20</v>
      </c>
      <c r="V18" s="348">
        <f t="shared" si="0"/>
        <v>21</v>
      </c>
      <c r="W18" s="349">
        <f t="shared" si="0"/>
        <v>22</v>
      </c>
      <c r="X18" s="347">
        <f t="shared" si="0"/>
        <v>23</v>
      </c>
      <c r="Y18" s="351">
        <f t="shared" si="0"/>
        <v>24</v>
      </c>
      <c r="Z18" s="348">
        <f t="shared" si="0"/>
        <v>25</v>
      </c>
      <c r="AA18" s="349">
        <f t="shared" si="0"/>
        <v>26</v>
      </c>
      <c r="AB18" s="347">
        <f t="shared" si="0"/>
        <v>27</v>
      </c>
      <c r="AC18" s="353">
        <f t="shared" si="0"/>
        <v>28</v>
      </c>
      <c r="AD18" s="348">
        <f t="shared" si="0"/>
        <v>29</v>
      </c>
      <c r="AE18" s="349">
        <f t="shared" si="0"/>
        <v>30</v>
      </c>
      <c r="AF18" s="347">
        <f t="shared" si="0"/>
        <v>31</v>
      </c>
      <c r="AG18" s="353">
        <f t="shared" si="0"/>
        <v>32</v>
      </c>
      <c r="AH18" s="348">
        <f t="shared" si="0"/>
        <v>33</v>
      </c>
      <c r="AI18" s="349">
        <f t="shared" si="0"/>
        <v>34</v>
      </c>
      <c r="AJ18" s="347">
        <f t="shared" si="0"/>
        <v>35</v>
      </c>
      <c r="AK18" s="353">
        <f t="shared" si="0"/>
        <v>36</v>
      </c>
      <c r="AL18" s="348">
        <f t="shared" si="0"/>
        <v>37</v>
      </c>
      <c r="AM18" s="348">
        <f t="shared" si="0"/>
        <v>38</v>
      </c>
      <c r="AN18" s="349">
        <f t="shared" si="0"/>
        <v>39</v>
      </c>
      <c r="AO18" s="352">
        <f t="shared" si="0"/>
        <v>40</v>
      </c>
      <c r="AP18" s="348">
        <f t="shared" si="0"/>
        <v>41</v>
      </c>
      <c r="AQ18" s="348">
        <f t="shared" si="0"/>
        <v>42</v>
      </c>
      <c r="AR18" s="349">
        <f t="shared" si="0"/>
        <v>43</v>
      </c>
      <c r="AS18" s="347">
        <f t="shared" si="0"/>
        <v>44</v>
      </c>
      <c r="AT18" s="353">
        <f t="shared" si="0"/>
        <v>45</v>
      </c>
      <c r="AU18" s="348">
        <f t="shared" si="0"/>
        <v>46</v>
      </c>
      <c r="AV18" s="348">
        <f t="shared" si="0"/>
        <v>47</v>
      </c>
      <c r="AW18" s="350">
        <f t="shared" si="0"/>
        <v>48</v>
      </c>
      <c r="AX18" s="347">
        <f t="shared" si="0"/>
        <v>49</v>
      </c>
      <c r="AY18" s="348">
        <f t="shared" si="0"/>
        <v>50</v>
      </c>
      <c r="AZ18" s="348">
        <f t="shared" si="0"/>
        <v>51</v>
      </c>
      <c r="BA18" s="349">
        <f t="shared" si="0"/>
        <v>52</v>
      </c>
      <c r="BB18" s="298"/>
      <c r="BC18" s="284">
        <v>1</v>
      </c>
      <c r="BD18" s="284">
        <v>2</v>
      </c>
      <c r="BE18" s="285">
        <v>3</v>
      </c>
      <c r="BF18" s="285">
        <v>4</v>
      </c>
      <c r="BG18" s="286" t="s">
        <v>403</v>
      </c>
      <c r="BH18" s="695" t="s">
        <v>404</v>
      </c>
      <c r="BI18" s="695"/>
      <c r="BJ18" s="282"/>
      <c r="BK18" s="311"/>
    </row>
    <row r="19" spans="1:63" s="13" customFormat="1" ht="20.25" customHeight="1" x14ac:dyDescent="0.25">
      <c r="A19" s="533">
        <v>1</v>
      </c>
      <c r="B19" s="535" t="s">
        <v>405</v>
      </c>
      <c r="C19" s="354" t="s">
        <v>405</v>
      </c>
      <c r="D19" s="354" t="s">
        <v>405</v>
      </c>
      <c r="E19" s="354" t="s">
        <v>405</v>
      </c>
      <c r="F19" s="354" t="s">
        <v>405</v>
      </c>
      <c r="G19" s="354" t="s">
        <v>405</v>
      </c>
      <c r="H19" s="354" t="s">
        <v>405</v>
      </c>
      <c r="I19" s="354" t="s">
        <v>405</v>
      </c>
      <c r="J19" s="354" t="s">
        <v>405</v>
      </c>
      <c r="K19" s="354" t="s">
        <v>405</v>
      </c>
      <c r="L19" s="354" t="s">
        <v>405</v>
      </c>
      <c r="M19" s="354" t="s">
        <v>405</v>
      </c>
      <c r="N19" s="354" t="s">
        <v>405</v>
      </c>
      <c r="O19" s="354" t="s">
        <v>405</v>
      </c>
      <c r="P19" s="354" t="s">
        <v>405</v>
      </c>
      <c r="Q19" s="354" t="s">
        <v>405</v>
      </c>
      <c r="R19" s="181" t="s">
        <v>406</v>
      </c>
      <c r="S19" s="181" t="s">
        <v>407</v>
      </c>
      <c r="T19" s="181" t="s">
        <v>408</v>
      </c>
      <c r="U19" s="181" t="s">
        <v>408</v>
      </c>
      <c r="V19" s="181" t="s">
        <v>408</v>
      </c>
      <c r="W19" s="181" t="s">
        <v>407</v>
      </c>
      <c r="X19" s="354" t="s">
        <v>405</v>
      </c>
      <c r="Y19" s="354" t="s">
        <v>405</v>
      </c>
      <c r="Z19" s="354" t="s">
        <v>405</v>
      </c>
      <c r="AA19" s="354" t="s">
        <v>405</v>
      </c>
      <c r="AB19" s="354" t="s">
        <v>405</v>
      </c>
      <c r="AC19" s="354" t="s">
        <v>405</v>
      </c>
      <c r="AD19" s="354" t="s">
        <v>405</v>
      </c>
      <c r="AE19" s="354" t="s">
        <v>405</v>
      </c>
      <c r="AF19" s="354" t="s">
        <v>405</v>
      </c>
      <c r="AG19" s="354" t="s">
        <v>405</v>
      </c>
      <c r="AH19" s="354" t="s">
        <v>405</v>
      </c>
      <c r="AI19" s="354" t="s">
        <v>405</v>
      </c>
      <c r="AJ19" s="354" t="s">
        <v>405</v>
      </c>
      <c r="AK19" s="354" t="s">
        <v>405</v>
      </c>
      <c r="AL19" s="354" t="s">
        <v>405</v>
      </c>
      <c r="AM19" s="354" t="s">
        <v>405</v>
      </c>
      <c r="AN19" s="181" t="s">
        <v>406</v>
      </c>
      <c r="AO19" s="181" t="s">
        <v>408</v>
      </c>
      <c r="AP19" s="181" t="s">
        <v>408</v>
      </c>
      <c r="AQ19" s="181" t="s">
        <v>408</v>
      </c>
      <c r="AR19" s="181" t="s">
        <v>407</v>
      </c>
      <c r="AS19" s="181" t="s">
        <v>407</v>
      </c>
      <c r="AT19" s="181" t="s">
        <v>407</v>
      </c>
      <c r="AU19" s="181" t="s">
        <v>407</v>
      </c>
      <c r="AV19" s="181" t="s">
        <v>407</v>
      </c>
      <c r="AW19" s="181" t="s">
        <v>407</v>
      </c>
      <c r="AX19" s="181" t="s">
        <v>407</v>
      </c>
      <c r="AY19" s="181" t="s">
        <v>407</v>
      </c>
      <c r="AZ19" s="181" t="s">
        <v>407</v>
      </c>
      <c r="BA19" s="274" t="s">
        <v>407</v>
      </c>
      <c r="BB19" s="345" t="s">
        <v>409</v>
      </c>
      <c r="BC19" s="287">
        <f>COUNTIF(B19:W19,BH19)</f>
        <v>16</v>
      </c>
      <c r="BD19" s="287">
        <f>COUNTIF(X19:BA19,BH19)</f>
        <v>16</v>
      </c>
      <c r="BE19" s="287">
        <f>COUNTIF(B20:W20,BH19)</f>
        <v>0</v>
      </c>
      <c r="BF19" s="288">
        <f>COUNTIF(X20:BA20,BH19)</f>
        <v>0</v>
      </c>
      <c r="BG19" s="289">
        <f t="shared" ref="BG19:BG24" si="1">SUM(BC19:BF19)</f>
        <v>32</v>
      </c>
      <c r="BH19" s="290" t="str">
        <f>F25</f>
        <v>Т</v>
      </c>
      <c r="BI19" s="287"/>
      <c r="BJ19" s="323"/>
      <c r="BK19" s="312"/>
    </row>
    <row r="20" spans="1:63" s="13" customFormat="1" ht="21" customHeight="1" thickBot="1" x14ac:dyDescent="0.3">
      <c r="A20" s="534">
        <v>2</v>
      </c>
      <c r="B20" s="614" t="s">
        <v>410</v>
      </c>
      <c r="C20" s="259" t="s">
        <v>410</v>
      </c>
      <c r="D20" s="259" t="s">
        <v>410</v>
      </c>
      <c r="E20" s="259" t="s">
        <v>410</v>
      </c>
      <c r="F20" s="259" t="s">
        <v>410</v>
      </c>
      <c r="G20" s="259" t="s">
        <v>410</v>
      </c>
      <c r="H20" s="259" t="s">
        <v>410</v>
      </c>
      <c r="I20" s="259" t="s">
        <v>410</v>
      </c>
      <c r="J20" s="182" t="s">
        <v>411</v>
      </c>
      <c r="K20" s="182" t="s">
        <v>411</v>
      </c>
      <c r="L20" s="182" t="s">
        <v>411</v>
      </c>
      <c r="M20" s="182" t="s">
        <v>411</v>
      </c>
      <c r="N20" s="182" t="s">
        <v>411</v>
      </c>
      <c r="O20" s="182" t="s">
        <v>411</v>
      </c>
      <c r="P20" s="259" t="s">
        <v>412</v>
      </c>
      <c r="Q20" s="259" t="s">
        <v>412</v>
      </c>
      <c r="R20" s="182"/>
      <c r="S20" s="182"/>
      <c r="T20" s="182"/>
      <c r="U20" s="182"/>
      <c r="V20" s="182"/>
      <c r="W20" s="182"/>
      <c r="X20" s="259"/>
      <c r="Y20" s="259"/>
      <c r="Z20" s="259"/>
      <c r="AA20" s="259"/>
      <c r="AB20" s="259"/>
      <c r="AC20" s="259"/>
      <c r="AD20" s="182"/>
      <c r="AE20" s="182"/>
      <c r="AF20" s="182"/>
      <c r="AG20" s="182"/>
      <c r="AH20" s="182"/>
      <c r="AI20" s="182"/>
      <c r="AJ20" s="182"/>
      <c r="AK20" s="182"/>
      <c r="AL20" s="259"/>
      <c r="AM20" s="259"/>
      <c r="AN20" s="182"/>
      <c r="AO20" s="182"/>
      <c r="AP20" s="259"/>
      <c r="AQ20" s="259"/>
      <c r="AR20" s="182"/>
      <c r="AS20" s="182"/>
      <c r="AT20" s="182"/>
      <c r="AU20" s="182"/>
      <c r="AV20" s="182"/>
      <c r="AW20" s="182"/>
      <c r="AX20" s="182"/>
      <c r="AY20" s="182"/>
      <c r="AZ20" s="182"/>
      <c r="BA20" s="275"/>
      <c r="BB20" s="346" t="s">
        <v>413</v>
      </c>
      <c r="BC20" s="287">
        <f>COUNTIF(B19:W19,BH20)+COUNTIF(B19:W19,BI20)+COUNTIF(B19:W19,BJ20)</f>
        <v>4</v>
      </c>
      <c r="BD20" s="287">
        <f>COUNTIF(X19:BA19,BH20)+COUNTIF(X19:BA19,BI20)+COUNTIF(X19:BA19,BJ20)</f>
        <v>4</v>
      </c>
      <c r="BE20" s="287">
        <f>COUNTIF(B20:W20,BH20)+COUNTIF(B20:W20,BI20)+COUNTIF(B20:W20,BJ20)</f>
        <v>0</v>
      </c>
      <c r="BF20" s="288">
        <f>COUNTIF(X20:BA20,BH20)+COUNTIF(X20:BA20,BI20)+COUNTIF(X20:BA20,BJ20)</f>
        <v>0</v>
      </c>
      <c r="BG20" s="291">
        <f t="shared" si="1"/>
        <v>8</v>
      </c>
      <c r="BH20" s="290" t="str">
        <f>N25</f>
        <v>С</v>
      </c>
      <c r="BI20" s="287" t="str">
        <f>AI25</f>
        <v>З</v>
      </c>
      <c r="BJ20" s="323">
        <f>N27</f>
        <v>0</v>
      </c>
      <c r="BK20" s="312"/>
    </row>
    <row r="21" spans="1:63" s="14" customFormat="1" ht="18" x14ac:dyDescent="0.2">
      <c r="A21" s="183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1"/>
      <c r="S21" s="271"/>
      <c r="T21" s="272"/>
      <c r="U21" s="272"/>
      <c r="V21" s="272"/>
      <c r="W21" s="271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2"/>
      <c r="AO21" s="272"/>
      <c r="AP21" s="272"/>
      <c r="AQ21" s="272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99" t="s">
        <v>414</v>
      </c>
      <c r="BC21" s="292">
        <f>COUNTIF(B19:W19,BH21)</f>
        <v>0</v>
      </c>
      <c r="BD21" s="292">
        <f>COUNTIF(X19:BA19,BH21)</f>
        <v>0</v>
      </c>
      <c r="BE21" s="292">
        <f>COUNTIF(B20:W20,BH21)</f>
        <v>8</v>
      </c>
      <c r="BF21" s="293">
        <f>COUNTIF(X20:BA20,BH21)</f>
        <v>0</v>
      </c>
      <c r="BG21" s="291">
        <f t="shared" si="1"/>
        <v>8</v>
      </c>
      <c r="BH21" s="294" t="str">
        <f>U25</f>
        <v>П</v>
      </c>
      <c r="BI21" s="294"/>
      <c r="BJ21" s="324"/>
      <c r="BK21" s="313"/>
    </row>
    <row r="22" spans="1:63" s="16" customFormat="1" ht="15.75" customHeight="1" x14ac:dyDescent="0.2">
      <c r="A22" s="184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/>
      <c r="R22" s="278"/>
      <c r="S22" s="279"/>
      <c r="T22" s="278"/>
      <c r="U22" s="278"/>
      <c r="V22" s="278"/>
      <c r="W22" s="279"/>
      <c r="X22" s="276"/>
      <c r="Y22" s="276"/>
      <c r="Z22" s="276"/>
      <c r="AA22" s="276"/>
      <c r="AB22" s="276"/>
      <c r="AC22" s="276"/>
      <c r="AD22" s="276"/>
      <c r="AE22" s="276"/>
      <c r="AF22" s="276"/>
      <c r="AG22" s="280"/>
      <c r="AH22" s="280"/>
      <c r="AI22" s="280"/>
      <c r="AJ22" s="280"/>
      <c r="AK22" s="280"/>
      <c r="AL22" s="280"/>
      <c r="AM22" s="280"/>
      <c r="AN22" s="280"/>
      <c r="AO22" s="280"/>
      <c r="AP22" s="276"/>
      <c r="AQ22" s="276"/>
      <c r="AR22" s="270"/>
      <c r="AS22" s="273"/>
      <c r="AT22" s="273"/>
      <c r="AU22" s="273"/>
      <c r="AV22" s="273"/>
      <c r="AW22" s="273"/>
      <c r="AX22" s="273"/>
      <c r="AY22" s="273"/>
      <c r="AZ22" s="273"/>
      <c r="BA22" s="273"/>
      <c r="BB22" s="299" t="s">
        <v>415</v>
      </c>
      <c r="BC22" s="292">
        <f>COUNTIF(B19:W19,BH22)</f>
        <v>0</v>
      </c>
      <c r="BD22" s="292">
        <f>COUNTIF(X19:BA19,BH22)</f>
        <v>0</v>
      </c>
      <c r="BE22" s="292">
        <f>COUNTIF(B20:W20,BH22)</f>
        <v>6</v>
      </c>
      <c r="BF22" s="293">
        <f>COUNTIF(X20:BA20,BH22)</f>
        <v>0</v>
      </c>
      <c r="BG22" s="291">
        <f t="shared" si="1"/>
        <v>6</v>
      </c>
      <c r="BH22" s="294" t="str">
        <f>Y25</f>
        <v>Д</v>
      </c>
      <c r="BI22" s="292"/>
      <c r="BJ22" s="325"/>
      <c r="BK22" s="314"/>
    </row>
    <row r="23" spans="1:63" s="16" customFormat="1" ht="15.75" customHeight="1" x14ac:dyDescent="0.2">
      <c r="A23" s="184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7"/>
      <c r="R23" s="278"/>
      <c r="S23" s="279"/>
      <c r="T23" s="278"/>
      <c r="U23" s="278"/>
      <c r="V23" s="278"/>
      <c r="W23" s="279"/>
      <c r="X23" s="276"/>
      <c r="Y23" s="276"/>
      <c r="Z23" s="276"/>
      <c r="AA23" s="276"/>
      <c r="AB23" s="276"/>
      <c r="AC23" s="276"/>
      <c r="AD23" s="276"/>
      <c r="AE23" s="276"/>
      <c r="AF23" s="276"/>
      <c r="AG23" s="280"/>
      <c r="AH23" s="280"/>
      <c r="AI23" s="280"/>
      <c r="AJ23" s="280"/>
      <c r="AK23" s="280"/>
      <c r="AL23" s="280"/>
      <c r="AM23" s="280"/>
      <c r="AN23" s="280"/>
      <c r="AO23" s="280"/>
      <c r="AP23" s="276"/>
      <c r="AQ23" s="276"/>
      <c r="AR23" s="270"/>
      <c r="AS23" s="273"/>
      <c r="AT23" s="273"/>
      <c r="AU23" s="273"/>
      <c r="AV23" s="273"/>
      <c r="AW23" s="273"/>
      <c r="AX23" s="273"/>
      <c r="AY23" s="273"/>
      <c r="AZ23" s="273"/>
      <c r="BA23" s="273"/>
      <c r="BB23" s="299" t="s">
        <v>416</v>
      </c>
      <c r="BC23" s="292">
        <f>COUNTIF(B19:W19,BH23)</f>
        <v>2</v>
      </c>
      <c r="BD23" s="292">
        <f>COUNTIF(X19:BA19,BH23)</f>
        <v>10</v>
      </c>
      <c r="BE23" s="292">
        <f>COUNTIF(B20:W20,BH23)</f>
        <v>0</v>
      </c>
      <c r="BF23" s="293">
        <f>COUNTIF(X20:BA20,BH23)</f>
        <v>0</v>
      </c>
      <c r="BG23" s="291">
        <f t="shared" si="1"/>
        <v>12</v>
      </c>
      <c r="BH23" s="294" t="str">
        <f>AO25</f>
        <v>К</v>
      </c>
      <c r="BI23" s="292"/>
      <c r="BJ23" s="325"/>
      <c r="BK23" s="314"/>
    </row>
    <row r="24" spans="1:63" s="16" customFormat="1" ht="15.75" thickBot="1" x14ac:dyDescent="0.25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299" t="s">
        <v>417</v>
      </c>
      <c r="BC24" s="292">
        <f>COUNTIF(B19:W19,BH24)</f>
        <v>0</v>
      </c>
      <c r="BD24" s="292">
        <f>COUNTIF(X19:BA19,BH24)</f>
        <v>0</v>
      </c>
      <c r="BE24" s="292">
        <f>COUNTIF(B20:W20,BH24)</f>
        <v>2</v>
      </c>
      <c r="BF24" s="293">
        <f>COUNTIF(X20:BA20,BH24)</f>
        <v>0</v>
      </c>
      <c r="BG24" s="295">
        <f t="shared" si="1"/>
        <v>2</v>
      </c>
      <c r="BH24" s="294" t="str">
        <f>AS25</f>
        <v>А</v>
      </c>
      <c r="BI24" s="292"/>
      <c r="BJ24" s="325"/>
      <c r="BK24" s="314"/>
    </row>
    <row r="25" spans="1:63" s="16" customFormat="1" ht="18.75" thickBot="1" x14ac:dyDescent="0.3">
      <c r="A25" s="185" t="s">
        <v>418</v>
      </c>
      <c r="B25" s="183"/>
      <c r="C25" s="183"/>
      <c r="D25" s="175"/>
      <c r="E25" s="175"/>
      <c r="F25" s="322" t="s">
        <v>405</v>
      </c>
      <c r="G25" s="183" t="s">
        <v>419</v>
      </c>
      <c r="H25" s="183"/>
      <c r="I25" s="183"/>
      <c r="J25" s="183"/>
      <c r="K25" s="183"/>
      <c r="L25" s="183"/>
      <c r="M25" s="183"/>
      <c r="N25" s="186" t="s">
        <v>408</v>
      </c>
      <c r="O25" s="183" t="s">
        <v>420</v>
      </c>
      <c r="P25" s="183"/>
      <c r="Q25" s="183"/>
      <c r="R25" s="175"/>
      <c r="S25" s="175"/>
      <c r="T25" s="183"/>
      <c r="U25" s="186" t="s">
        <v>410</v>
      </c>
      <c r="V25" s="183" t="s">
        <v>421</v>
      </c>
      <c r="X25" s="183"/>
      <c r="Y25" s="186" t="s">
        <v>411</v>
      </c>
      <c r="Z25" s="175" t="s">
        <v>422</v>
      </c>
      <c r="AB25" s="194"/>
      <c r="AC25" s="361"/>
      <c r="AD25" s="183"/>
      <c r="AE25" s="183"/>
      <c r="AF25" s="183"/>
      <c r="AG25" s="175"/>
      <c r="AI25" s="186" t="s">
        <v>406</v>
      </c>
      <c r="AJ25" s="183" t="s">
        <v>423</v>
      </c>
      <c r="AK25" s="183"/>
      <c r="AL25" s="183"/>
      <c r="AM25" s="183"/>
      <c r="AN25" s="183"/>
      <c r="AO25" s="186" t="s">
        <v>407</v>
      </c>
      <c r="AP25" s="183" t="s">
        <v>424</v>
      </c>
      <c r="AR25" s="183"/>
      <c r="AS25" s="186" t="s">
        <v>412</v>
      </c>
      <c r="AT25" s="183" t="s">
        <v>425</v>
      </c>
      <c r="AU25" s="194"/>
      <c r="AW25" s="184"/>
      <c r="AX25" s="184"/>
      <c r="AY25" s="184"/>
      <c r="AZ25" s="184"/>
      <c r="BA25" s="184"/>
      <c r="BB25" s="300"/>
      <c r="BC25" s="296"/>
      <c r="BD25" s="296"/>
      <c r="BE25" s="296"/>
      <c r="BF25" s="296"/>
      <c r="BG25" s="296"/>
      <c r="BH25" s="296"/>
      <c r="BI25" s="296"/>
      <c r="BJ25" s="184"/>
      <c r="BK25" s="314"/>
    </row>
    <row r="26" spans="1:63" s="16" customFormat="1" ht="16.5" customHeight="1" x14ac:dyDescent="0.3">
      <c r="A26" s="18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75"/>
      <c r="AP26" s="175"/>
      <c r="AQ26" s="175"/>
      <c r="AR26" s="175"/>
      <c r="AS26" s="175"/>
      <c r="AT26" s="188"/>
      <c r="AU26" s="184"/>
      <c r="AV26" s="184"/>
      <c r="AW26" s="184"/>
      <c r="AX26" s="184"/>
      <c r="AY26" s="184"/>
      <c r="AZ26" s="184"/>
      <c r="BA26" s="184"/>
      <c r="BB26" s="301"/>
      <c r="BC26" s="184"/>
      <c r="BD26" s="184"/>
      <c r="BE26" s="184"/>
      <c r="BF26" s="184"/>
      <c r="BG26" s="184"/>
      <c r="BH26" s="184"/>
      <c r="BI26" s="184"/>
      <c r="BJ26" s="184"/>
      <c r="BK26" s="314"/>
    </row>
    <row r="27" spans="1:63" s="16" customFormat="1" ht="18" customHeight="1" thickBot="1" x14ac:dyDescent="0.3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356"/>
      <c r="O27" s="198"/>
      <c r="P27" s="170"/>
      <c r="Q27" s="170"/>
      <c r="R27" s="170"/>
      <c r="S27" s="170"/>
      <c r="T27" s="170"/>
      <c r="U27" s="170"/>
      <c r="V27" s="170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9"/>
      <c r="AO27" s="189"/>
      <c r="AP27" s="189"/>
      <c r="AQ27" s="189"/>
      <c r="AR27" s="189"/>
      <c r="AS27" s="175"/>
      <c r="AT27" s="175"/>
      <c r="AU27" s="175"/>
      <c r="AV27" s="175"/>
      <c r="AW27" s="175"/>
      <c r="AX27" s="175"/>
      <c r="AY27" s="175"/>
      <c r="AZ27" s="175"/>
      <c r="BA27" s="175"/>
      <c r="BB27" s="315"/>
      <c r="BC27" s="316"/>
      <c r="BD27" s="316"/>
      <c r="BE27" s="316"/>
      <c r="BF27" s="316"/>
      <c r="BG27" s="317"/>
      <c r="BH27" s="317"/>
      <c r="BI27" s="317"/>
      <c r="BJ27" s="317"/>
      <c r="BK27" s="318"/>
    </row>
    <row r="28" spans="1:63" s="16" customFormat="1" ht="15.75" customHeight="1" x14ac:dyDescent="0.2">
      <c r="A28" s="184"/>
      <c r="B28" s="184"/>
      <c r="C28" s="184"/>
      <c r="D28" s="184"/>
      <c r="E28" s="184"/>
      <c r="F28" s="184"/>
      <c r="G28" s="184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90"/>
      <c r="X28" s="175"/>
      <c r="Y28" s="175"/>
      <c r="Z28" s="175"/>
      <c r="AA28" s="175"/>
      <c r="AB28" s="175"/>
      <c r="AC28" s="175"/>
      <c r="AD28" s="175"/>
      <c r="AE28" s="175"/>
      <c r="AF28" s="175"/>
      <c r="AG28" s="191"/>
      <c r="AH28" s="191"/>
      <c r="AI28" s="191"/>
      <c r="AJ28" s="191"/>
      <c r="AK28" s="175"/>
      <c r="AL28" s="192"/>
      <c r="AM28" s="192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G28" s="15"/>
      <c r="BH28" s="15"/>
      <c r="BI28" s="15"/>
      <c r="BJ28" s="15"/>
    </row>
    <row r="29" spans="1:63" s="16" customFormat="1" ht="21" customHeight="1" x14ac:dyDescent="0.2">
      <c r="A29" s="184"/>
      <c r="B29" s="184"/>
      <c r="C29" s="184"/>
      <c r="D29" s="184"/>
      <c r="E29" s="184"/>
      <c r="F29" s="184"/>
      <c r="G29" s="184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91"/>
      <c r="AH29" s="191"/>
      <c r="AI29" s="191"/>
      <c r="AJ29" s="191"/>
      <c r="AK29" s="175"/>
      <c r="AL29" s="193"/>
      <c r="AM29" s="193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G29" s="15"/>
      <c r="BH29" s="15"/>
      <c r="BI29" s="15"/>
      <c r="BJ29" s="15"/>
    </row>
    <row r="30" spans="1:63" s="16" customFormat="1" ht="20.25" x14ac:dyDescent="0.3">
      <c r="A30" s="184"/>
      <c r="B30" s="184"/>
      <c r="C30" s="184"/>
      <c r="D30" s="184"/>
      <c r="E30" s="187" t="s">
        <v>426</v>
      </c>
      <c r="F30" s="184"/>
      <c r="G30" s="184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756" t="s">
        <v>427</v>
      </c>
      <c r="AD30" s="756"/>
      <c r="AE30" s="756"/>
      <c r="AF30" s="756"/>
      <c r="AG30" s="756"/>
      <c r="AH30" s="195"/>
      <c r="AI30" s="195"/>
      <c r="AJ30" s="195"/>
      <c r="AK30" s="175"/>
      <c r="AL30" s="193"/>
      <c r="AM30" s="193"/>
      <c r="AN30" s="175"/>
      <c r="AO30" s="175"/>
      <c r="AP30" s="175"/>
      <c r="AQ30" s="175"/>
      <c r="AR30" s="194" t="s">
        <v>428</v>
      </c>
      <c r="AS30" s="175"/>
      <c r="AT30" s="175"/>
      <c r="AU30" s="175"/>
      <c r="AV30" s="175"/>
      <c r="AW30" s="175"/>
      <c r="AX30" s="175"/>
      <c r="AY30" s="175"/>
      <c r="AZ30" s="175"/>
      <c r="BA30" s="175"/>
      <c r="BG30" s="15"/>
      <c r="BH30" s="15"/>
      <c r="BI30" s="15"/>
      <c r="BJ30" s="15"/>
    </row>
    <row r="31" spans="1:63" s="16" customFormat="1" ht="18" x14ac:dyDescent="0.25">
      <c r="A31" s="184"/>
      <c r="B31" s="184"/>
      <c r="C31" s="184"/>
      <c r="D31" s="184"/>
      <c r="E31" s="184"/>
      <c r="F31" s="184"/>
      <c r="G31" s="184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95"/>
      <c r="AH31" s="195"/>
      <c r="AI31" s="195"/>
      <c r="AJ31" s="195"/>
      <c r="AK31" s="193"/>
      <c r="AL31" s="193"/>
      <c r="AM31" s="193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89"/>
      <c r="AY31" s="184"/>
      <c r="AZ31" s="184"/>
      <c r="BA31" s="184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63" s="16" customFormat="1" ht="18.75" thickBot="1" x14ac:dyDescent="0.3">
      <c r="A32" s="184"/>
      <c r="B32" s="184"/>
      <c r="C32" s="184"/>
      <c r="D32" s="184"/>
      <c r="E32" s="184"/>
      <c r="F32" s="184"/>
      <c r="G32" s="184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95"/>
      <c r="AH32" s="195"/>
      <c r="AI32" s="195"/>
      <c r="AJ32" s="195"/>
      <c r="AK32" s="184"/>
      <c r="AL32" s="184"/>
      <c r="AM32" s="184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4"/>
      <c r="AZ32" s="184"/>
      <c r="BA32" s="184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s="16" customFormat="1" ht="27.75" customHeight="1" thickBot="1" x14ac:dyDescent="0.25">
      <c r="A33" s="689" t="s">
        <v>390</v>
      </c>
      <c r="B33" s="691"/>
      <c r="C33" s="774" t="s">
        <v>419</v>
      </c>
      <c r="D33" s="774"/>
      <c r="E33" s="774"/>
      <c r="F33" s="774"/>
      <c r="G33" s="774" t="s">
        <v>429</v>
      </c>
      <c r="H33" s="774"/>
      <c r="I33" s="774"/>
      <c r="J33" s="774" t="s">
        <v>421</v>
      </c>
      <c r="K33" s="774"/>
      <c r="L33" s="774"/>
      <c r="M33" s="774" t="s">
        <v>430</v>
      </c>
      <c r="N33" s="774"/>
      <c r="O33" s="774"/>
      <c r="P33" s="689" t="s">
        <v>431</v>
      </c>
      <c r="Q33" s="690"/>
      <c r="R33" s="690"/>
      <c r="S33" s="690"/>
      <c r="T33" s="777" t="s">
        <v>424</v>
      </c>
      <c r="U33" s="777"/>
      <c r="V33" s="777"/>
      <c r="W33" s="777" t="s">
        <v>432</v>
      </c>
      <c r="X33" s="777"/>
      <c r="Y33" s="777"/>
      <c r="Z33" s="175"/>
      <c r="AA33" s="175"/>
      <c r="AB33" s="778" t="s">
        <v>433</v>
      </c>
      <c r="AC33" s="779"/>
      <c r="AD33" s="779"/>
      <c r="AE33" s="780"/>
      <c r="AF33" s="665" t="s">
        <v>434</v>
      </c>
      <c r="AG33" s="666"/>
      <c r="AH33" s="667"/>
      <c r="AI33" s="689" t="s">
        <v>435</v>
      </c>
      <c r="AJ33" s="690"/>
      <c r="AK33" s="691"/>
      <c r="AL33" s="184"/>
      <c r="AM33" s="184"/>
      <c r="AN33" s="715" t="s">
        <v>436</v>
      </c>
      <c r="AO33" s="716"/>
      <c r="AP33" s="716"/>
      <c r="AQ33" s="716"/>
      <c r="AR33" s="717"/>
      <c r="AS33" s="715" t="s">
        <v>437</v>
      </c>
      <c r="AT33" s="716"/>
      <c r="AU33" s="716"/>
      <c r="AV33" s="716"/>
      <c r="AW33" s="717"/>
      <c r="AX33" s="689" t="s">
        <v>435</v>
      </c>
      <c r="AY33" s="690"/>
      <c r="AZ33" s="691"/>
      <c r="BA33" s="175"/>
      <c r="BB33" s="15"/>
      <c r="BC33" s="15"/>
      <c r="BD33" s="15"/>
      <c r="BE33" s="15"/>
      <c r="BF33" s="15"/>
      <c r="BG33" s="15"/>
      <c r="BH33" s="15"/>
      <c r="BI33" s="15"/>
      <c r="BJ33" s="15"/>
    </row>
    <row r="34" spans="1:62" s="16" customFormat="1" ht="45" customHeight="1" thickBot="1" x14ac:dyDescent="0.25">
      <c r="A34" s="772"/>
      <c r="B34" s="795"/>
      <c r="C34" s="775"/>
      <c r="D34" s="775"/>
      <c r="E34" s="775"/>
      <c r="F34" s="775"/>
      <c r="G34" s="775"/>
      <c r="H34" s="775"/>
      <c r="I34" s="775"/>
      <c r="J34" s="775"/>
      <c r="K34" s="775"/>
      <c r="L34" s="775"/>
      <c r="M34" s="775"/>
      <c r="N34" s="775"/>
      <c r="O34" s="775"/>
      <c r="P34" s="772"/>
      <c r="Q34" s="773"/>
      <c r="R34" s="773"/>
      <c r="S34" s="773"/>
      <c r="T34" s="777"/>
      <c r="U34" s="777"/>
      <c r="V34" s="777"/>
      <c r="W34" s="777"/>
      <c r="X34" s="777"/>
      <c r="Y34" s="777"/>
      <c r="Z34" s="175"/>
      <c r="AA34" s="175"/>
      <c r="AB34" s="781"/>
      <c r="AC34" s="782"/>
      <c r="AD34" s="782"/>
      <c r="AE34" s="783"/>
      <c r="AF34" s="668"/>
      <c r="AG34" s="669"/>
      <c r="AH34" s="670"/>
      <c r="AI34" s="692"/>
      <c r="AJ34" s="693"/>
      <c r="AK34" s="694"/>
      <c r="AL34" s="184"/>
      <c r="AM34" s="184"/>
      <c r="AN34" s="786" t="s">
        <v>422</v>
      </c>
      <c r="AO34" s="787"/>
      <c r="AP34" s="787"/>
      <c r="AQ34" s="787"/>
      <c r="AR34" s="788"/>
      <c r="AS34" s="792">
        <v>11</v>
      </c>
      <c r="AT34" s="793"/>
      <c r="AU34" s="793"/>
      <c r="AV34" s="793"/>
      <c r="AW34" s="794"/>
      <c r="AX34" s="789">
        <f>IF(BC22&gt;0,BC18,IF(BD22&gt;0,BD18,IF(BE22&gt;0,BE18,IF(BF22&gt;0,BF18,0))))</f>
        <v>3</v>
      </c>
      <c r="AY34" s="790"/>
      <c r="AZ34" s="791"/>
      <c r="BA34" s="17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1:62" s="16" customFormat="1" ht="18.75" customHeight="1" thickBot="1" x14ac:dyDescent="0.3">
      <c r="A35" s="759">
        <f>A19</f>
        <v>1</v>
      </c>
      <c r="B35" s="759"/>
      <c r="C35" s="760">
        <f>BC19+BD19</f>
        <v>32</v>
      </c>
      <c r="D35" s="760"/>
      <c r="E35" s="760"/>
      <c r="F35" s="760"/>
      <c r="G35" s="760">
        <f>BC20+BD20</f>
        <v>8</v>
      </c>
      <c r="H35" s="760"/>
      <c r="I35" s="760"/>
      <c r="J35" s="760">
        <f>BC21+BD21</f>
        <v>0</v>
      </c>
      <c r="K35" s="760"/>
      <c r="L35" s="760"/>
      <c r="M35" s="760">
        <f>SUM(BC24:BD24)</f>
        <v>0</v>
      </c>
      <c r="N35" s="760"/>
      <c r="O35" s="760"/>
      <c r="P35" s="767">
        <f>SUM(BC22:BD22)</f>
        <v>0</v>
      </c>
      <c r="Q35" s="768"/>
      <c r="R35" s="768"/>
      <c r="S35" s="768"/>
      <c r="T35" s="760">
        <f>SUM(BC23:BD23)</f>
        <v>12</v>
      </c>
      <c r="U35" s="760"/>
      <c r="V35" s="760"/>
      <c r="W35" s="766">
        <f>SUM(C35:V35)</f>
        <v>52</v>
      </c>
      <c r="X35" s="766"/>
      <c r="Y35" s="766"/>
      <c r="Z35" s="184"/>
      <c r="AA35" s="184"/>
      <c r="AB35" s="674" t="s">
        <v>989</v>
      </c>
      <c r="AC35" s="675"/>
      <c r="AD35" s="675"/>
      <c r="AE35" s="676"/>
      <c r="AF35" s="680">
        <f>SUM(BC21:BF21)</f>
        <v>8</v>
      </c>
      <c r="AG35" s="681"/>
      <c r="AH35" s="682"/>
      <c r="AI35" s="686">
        <f>IF(BC21&gt;0,BC18,IF(BD21&gt;0,BD18,IF(BE21&gt;0,BE18,IF(BF21&gt;0,BF18,0))))</f>
        <v>3</v>
      </c>
      <c r="AJ35" s="687"/>
      <c r="AK35" s="688"/>
      <c r="AL35" s="184"/>
      <c r="AM35" s="184"/>
      <c r="AN35" s="724" t="s">
        <v>425</v>
      </c>
      <c r="AO35" s="725"/>
      <c r="AP35" s="725"/>
      <c r="AQ35" s="725"/>
      <c r="AR35" s="726"/>
      <c r="AS35" s="733">
        <v>4</v>
      </c>
      <c r="AT35" s="734"/>
      <c r="AU35" s="734"/>
      <c r="AV35" s="734"/>
      <c r="AW35" s="735"/>
      <c r="AX35" s="742">
        <f>IF(BC24&gt;0,BC18,IF(BD24&gt;0,BD18,IF(BE24&gt;0,BE18,IF(BF24&gt;0,BF18,0))))</f>
        <v>3</v>
      </c>
      <c r="AY35" s="734"/>
      <c r="AZ35" s="735"/>
      <c r="BA35" s="184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s="16" customFormat="1" ht="18.75" thickBot="1" x14ac:dyDescent="0.3">
      <c r="A36" s="759">
        <f>A20</f>
        <v>2</v>
      </c>
      <c r="B36" s="759"/>
      <c r="C36" s="760">
        <f>BE19+BF19</f>
        <v>0</v>
      </c>
      <c r="D36" s="760"/>
      <c r="E36" s="760"/>
      <c r="F36" s="760"/>
      <c r="G36" s="760">
        <f>BE20+BF20</f>
        <v>0</v>
      </c>
      <c r="H36" s="760"/>
      <c r="I36" s="760"/>
      <c r="J36" s="760">
        <f>SUM(BE21:BF21)</f>
        <v>8</v>
      </c>
      <c r="K36" s="760"/>
      <c r="L36" s="760"/>
      <c r="M36" s="760">
        <f>SUM(BE24:BF24)</f>
        <v>2</v>
      </c>
      <c r="N36" s="760"/>
      <c r="O36" s="760"/>
      <c r="P36" s="767">
        <f>SUM(BE22:BF22)</f>
        <v>6</v>
      </c>
      <c r="Q36" s="768"/>
      <c r="R36" s="768"/>
      <c r="S36" s="768"/>
      <c r="T36" s="760">
        <f>SUM(BE23:BF23)</f>
        <v>0</v>
      </c>
      <c r="U36" s="760"/>
      <c r="V36" s="760"/>
      <c r="W36" s="766">
        <f>SUM(C36:V36)</f>
        <v>16</v>
      </c>
      <c r="X36" s="766"/>
      <c r="Y36" s="766"/>
      <c r="Z36" s="196"/>
      <c r="AA36" s="175"/>
      <c r="AB36" s="677"/>
      <c r="AC36" s="678"/>
      <c r="AD36" s="678"/>
      <c r="AE36" s="679"/>
      <c r="AF36" s="683"/>
      <c r="AG36" s="684"/>
      <c r="AH36" s="685"/>
      <c r="AI36" s="683"/>
      <c r="AJ36" s="684"/>
      <c r="AK36" s="685"/>
      <c r="AL36" s="194"/>
      <c r="AM36" s="175"/>
      <c r="AN36" s="727"/>
      <c r="AO36" s="728"/>
      <c r="AP36" s="728"/>
      <c r="AQ36" s="728"/>
      <c r="AR36" s="729"/>
      <c r="AS36" s="736"/>
      <c r="AT36" s="737"/>
      <c r="AU36" s="737"/>
      <c r="AV36" s="737"/>
      <c r="AW36" s="738"/>
      <c r="AX36" s="736"/>
      <c r="AY36" s="737"/>
      <c r="AZ36" s="738"/>
      <c r="BA36" s="184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s="16" customFormat="1" ht="18.75" thickBot="1" x14ac:dyDescent="0.3">
      <c r="A37" s="757" t="s">
        <v>438</v>
      </c>
      <c r="B37" s="758"/>
      <c r="C37" s="762">
        <f>SUM(C33:F36)</f>
        <v>32</v>
      </c>
      <c r="D37" s="763"/>
      <c r="E37" s="763"/>
      <c r="F37" s="764"/>
      <c r="G37" s="762">
        <f>SUM(G33:I36)</f>
        <v>8</v>
      </c>
      <c r="H37" s="763"/>
      <c r="I37" s="764"/>
      <c r="J37" s="762">
        <f>SUM(J33:L36)</f>
        <v>8</v>
      </c>
      <c r="K37" s="763"/>
      <c r="L37" s="764"/>
      <c r="M37" s="762">
        <f>SUM(M33:O36)</f>
        <v>2</v>
      </c>
      <c r="N37" s="763"/>
      <c r="O37" s="764"/>
      <c r="P37" s="762">
        <f>SUM(P33:S36)</f>
        <v>6</v>
      </c>
      <c r="Q37" s="763"/>
      <c r="R37" s="763"/>
      <c r="S37" s="764"/>
      <c r="T37" s="745">
        <f>SUM(T33:V36)</f>
        <v>12</v>
      </c>
      <c r="U37" s="745"/>
      <c r="V37" s="745"/>
      <c r="W37" s="745">
        <f>SUM(W33:Y36)</f>
        <v>68</v>
      </c>
      <c r="X37" s="745"/>
      <c r="Y37" s="745"/>
      <c r="Z37" s="197"/>
      <c r="AA37" s="198"/>
      <c r="AB37" s="671"/>
      <c r="AC37" s="671"/>
      <c r="AD37" s="671"/>
      <c r="AE37" s="671"/>
      <c r="AF37" s="672"/>
      <c r="AG37" s="672"/>
      <c r="AH37" s="672"/>
      <c r="AI37" s="673"/>
      <c r="AJ37" s="673"/>
      <c r="AK37" s="673"/>
      <c r="AL37" s="194"/>
      <c r="AM37" s="175"/>
      <c r="AN37" s="730"/>
      <c r="AO37" s="731"/>
      <c r="AP37" s="731"/>
      <c r="AQ37" s="731"/>
      <c r="AR37" s="732"/>
      <c r="AS37" s="739"/>
      <c r="AT37" s="740"/>
      <c r="AU37" s="740"/>
      <c r="AV37" s="740"/>
      <c r="AW37" s="741"/>
      <c r="AX37" s="739"/>
      <c r="AY37" s="740"/>
      <c r="AZ37" s="741"/>
      <c r="BA37" s="184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1:62" s="16" customFormat="1" ht="39" customHeight="1" thickBot="1" x14ac:dyDescent="0.25">
      <c r="A38" s="15"/>
      <c r="B38" s="15"/>
      <c r="C38" s="15"/>
      <c r="D38" s="15"/>
      <c r="E38" s="15"/>
      <c r="F38" s="15"/>
      <c r="G38" s="15"/>
      <c r="H38" s="15"/>
      <c r="I38" s="12"/>
      <c r="J38" s="12"/>
      <c r="K38" s="12"/>
      <c r="L38" s="12"/>
      <c r="M38" s="12"/>
      <c r="N38" s="12"/>
      <c r="O38" s="12"/>
      <c r="Q38" s="12"/>
      <c r="R38" s="12"/>
      <c r="S38" s="12"/>
      <c r="T38" s="12"/>
      <c r="U38" s="12"/>
      <c r="V38" s="12"/>
      <c r="W38" s="1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709" t="s">
        <v>439</v>
      </c>
      <c r="AO38" s="710"/>
      <c r="AP38" s="710"/>
      <c r="AQ38" s="710"/>
      <c r="AR38" s="711"/>
      <c r="AS38" s="712"/>
      <c r="AT38" s="713"/>
      <c r="AU38" s="713"/>
      <c r="AV38" s="713"/>
      <c r="AW38" s="714"/>
      <c r="AX38" s="704"/>
      <c r="AY38" s="705"/>
      <c r="AZ38" s="706"/>
      <c r="BA38" s="184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1:62" s="16" customFormat="1" ht="18" x14ac:dyDescent="0.25">
      <c r="A39" s="756"/>
      <c r="B39" s="756"/>
      <c r="C39" s="761"/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84"/>
      <c r="BA39" s="184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62" s="16" customFormat="1" ht="15" x14ac:dyDescent="0.2">
      <c r="A40" s="15"/>
      <c r="B40" s="15"/>
      <c r="C40" s="15"/>
      <c r="D40" s="15"/>
      <c r="E40" s="15"/>
      <c r="F40" s="15"/>
      <c r="G40" s="15"/>
      <c r="H40" s="15"/>
      <c r="I40" s="12"/>
      <c r="J40" s="12"/>
      <c r="K40" s="12"/>
      <c r="L40" s="12"/>
      <c r="M40" s="12"/>
      <c r="N40" s="12"/>
      <c r="O40" s="12"/>
      <c r="Q40" s="12"/>
      <c r="R40" s="12"/>
      <c r="S40" s="12"/>
      <c r="T40" s="12"/>
      <c r="U40" s="12"/>
      <c r="V40" s="12"/>
      <c r="W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1:62" s="16" customFormat="1" ht="15" x14ac:dyDescent="0.2">
      <c r="A41" s="15"/>
      <c r="B41" s="15"/>
      <c r="C41" s="15"/>
      <c r="D41" s="15"/>
      <c r="E41" s="15"/>
      <c r="F41" s="15"/>
      <c r="G41" s="15"/>
      <c r="H41" s="15"/>
      <c r="I41" s="12"/>
      <c r="J41" s="12"/>
      <c r="K41" s="12"/>
      <c r="L41" s="12"/>
      <c r="M41" s="12"/>
      <c r="N41" s="12"/>
      <c r="O41" s="12"/>
      <c r="Q41" s="12"/>
      <c r="R41" s="12"/>
      <c r="S41" s="12"/>
      <c r="T41" s="12"/>
      <c r="U41" s="12"/>
      <c r="V41" s="12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</row>
    <row r="42" spans="1:62" s="16" customFormat="1" ht="15" x14ac:dyDescent="0.2">
      <c r="A42" s="15"/>
      <c r="B42" s="15"/>
      <c r="C42" s="15"/>
      <c r="D42" s="15"/>
      <c r="E42" s="15"/>
      <c r="F42" s="15"/>
      <c r="G42" s="15"/>
      <c r="H42" s="15"/>
      <c r="I42" s="12"/>
      <c r="J42" s="12"/>
      <c r="K42" s="12"/>
      <c r="L42" s="12"/>
      <c r="M42" s="12"/>
      <c r="N42" s="12"/>
      <c r="O42" s="12"/>
      <c r="Q42" s="12"/>
      <c r="R42" s="12"/>
      <c r="S42" s="12"/>
      <c r="T42" s="12"/>
      <c r="U42" s="12"/>
      <c r="V42" s="12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1:62" s="16" customFormat="1" ht="15" x14ac:dyDescent="0.2">
      <c r="A43" s="15"/>
      <c r="B43" s="15"/>
      <c r="C43" s="15"/>
      <c r="D43" s="15"/>
      <c r="E43" s="15"/>
      <c r="F43" s="15"/>
      <c r="G43" s="15"/>
      <c r="H43" s="15"/>
      <c r="I43" s="12"/>
      <c r="J43" s="12"/>
      <c r="K43" s="12"/>
      <c r="L43" s="12"/>
      <c r="M43" s="12"/>
      <c r="N43" s="12"/>
      <c r="O43" s="12"/>
      <c r="Q43" s="12"/>
      <c r="R43" s="12"/>
      <c r="S43" s="12"/>
      <c r="T43" s="12"/>
      <c r="U43" s="12"/>
      <c r="V43" s="12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s="16" customFormat="1" ht="20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</row>
    <row r="45" spans="1:62" s="17" customFormat="1" ht="17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2"/>
      <c r="R45" s="2"/>
      <c r="S45" s="2"/>
      <c r="T45" s="2"/>
      <c r="U45" s="1"/>
      <c r="V45" s="1"/>
      <c r="W45" s="1"/>
      <c r="X45" s="1"/>
      <c r="Y45" s="1"/>
      <c r="Z45" s="1"/>
      <c r="AA45" s="1"/>
      <c r="AB45" s="7"/>
      <c r="AC45" s="5"/>
      <c r="AD45" s="5"/>
      <c r="AE45" s="5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17" customFormat="1" ht="16.5" customHeight="1" x14ac:dyDescent="0.2">
      <c r="A46" s="84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25"/>
      <c r="S46" s="25"/>
      <c r="T46" s="25"/>
      <c r="U46" s="25"/>
      <c r="V46" s="81"/>
      <c r="W46" s="81"/>
      <c r="X46" s="81"/>
      <c r="Y46" s="81"/>
      <c r="Z46" s="81"/>
      <c r="AA46" s="81"/>
      <c r="AB46" s="81"/>
      <c r="AC46" s="81"/>
      <c r="AD46" s="85"/>
      <c r="AE46" s="85"/>
      <c r="AF46" s="25"/>
      <c r="AG46" s="25"/>
      <c r="AH46" s="25"/>
      <c r="AI46" s="25"/>
      <c r="AJ46" s="25"/>
      <c r="AK46" s="25"/>
      <c r="AL46" s="25"/>
      <c r="AM46" s="25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25"/>
      <c r="BE46" s="25"/>
      <c r="BF46" s="25"/>
      <c r="BG46" s="25"/>
      <c r="BH46" s="25"/>
      <c r="BI46" s="25"/>
      <c r="BJ46" s="25"/>
    </row>
    <row r="47" spans="1:62" s="18" customFormat="1" ht="15.75" customHeight="1" x14ac:dyDescent="0.2">
      <c r="A47" s="8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87"/>
      <c r="S47" s="87"/>
      <c r="T47" s="87"/>
      <c r="U47" s="87"/>
      <c r="V47" s="88"/>
      <c r="W47" s="88"/>
      <c r="X47" s="86"/>
      <c r="Y47" s="86"/>
      <c r="Z47" s="86"/>
      <c r="AA47" s="86"/>
      <c r="AB47" s="86"/>
      <c r="AC47" s="86"/>
      <c r="AD47" s="85"/>
      <c r="AE47" s="85"/>
      <c r="AF47" s="88"/>
      <c r="AG47" s="88"/>
      <c r="AH47" s="88"/>
      <c r="AI47" s="88"/>
      <c r="AJ47" s="88"/>
      <c r="AK47" s="88"/>
      <c r="AL47" s="88"/>
      <c r="AM47" s="88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E47" s="42"/>
      <c r="BF47" s="42"/>
      <c r="BG47" s="42"/>
      <c r="BI47" s="42"/>
      <c r="BJ47" s="42"/>
    </row>
    <row r="48" spans="1:62" s="18" customFormat="1" ht="15.75" customHeight="1" x14ac:dyDescent="0.2">
      <c r="A48" s="8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87"/>
      <c r="S48" s="87"/>
      <c r="T48" s="87"/>
      <c r="U48" s="87"/>
      <c r="V48" s="88"/>
      <c r="W48" s="88"/>
      <c r="X48" s="85"/>
      <c r="Y48" s="85"/>
      <c r="Z48" s="85"/>
      <c r="AA48" s="85"/>
      <c r="AB48" s="85"/>
      <c r="AC48" s="85"/>
      <c r="AD48" s="85"/>
      <c r="AE48" s="85"/>
      <c r="AF48" s="88"/>
      <c r="AG48" s="88"/>
      <c r="AH48" s="88"/>
      <c r="AI48" s="88"/>
      <c r="AJ48" s="88"/>
      <c r="AK48" s="88"/>
      <c r="AL48" s="88"/>
      <c r="AM48" s="88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E48" s="43"/>
      <c r="BF48" s="43"/>
      <c r="BG48" s="43"/>
      <c r="BI48" s="43"/>
      <c r="BJ48" s="43"/>
    </row>
    <row r="49" spans="1:62" s="18" customFormat="1" ht="15" customHeight="1" x14ac:dyDescent="0.2">
      <c r="A49" s="8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87"/>
      <c r="S49" s="87"/>
      <c r="T49" s="87"/>
      <c r="U49" s="87"/>
      <c r="V49" s="88"/>
      <c r="W49" s="88"/>
      <c r="X49" s="85"/>
      <c r="Y49" s="85"/>
      <c r="Z49" s="85"/>
      <c r="AA49" s="85"/>
      <c r="AB49" s="85"/>
      <c r="AC49" s="85"/>
      <c r="AD49" s="85"/>
      <c r="AE49" s="85"/>
      <c r="AF49" s="88"/>
      <c r="AG49" s="88"/>
      <c r="AH49" s="88"/>
      <c r="AI49" s="88"/>
      <c r="AJ49" s="88"/>
      <c r="AK49" s="88"/>
      <c r="AL49" s="88"/>
      <c r="AM49" s="88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44"/>
      <c r="BE49" s="44"/>
      <c r="BF49" s="44"/>
      <c r="BG49" s="44"/>
      <c r="BH49" s="44"/>
      <c r="BI49" s="44"/>
      <c r="BJ49" s="44"/>
    </row>
    <row r="50" spans="1:62" s="25" customFormat="1" ht="21" customHeight="1" x14ac:dyDescent="0.2">
      <c r="A50" s="7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45"/>
      <c r="BE50" s="45"/>
      <c r="BF50" s="46"/>
      <c r="BG50" s="45"/>
      <c r="BH50" s="45"/>
      <c r="BI50" s="45"/>
      <c r="BJ50" s="45"/>
    </row>
    <row r="51" spans="1:62" s="19" customFormat="1" ht="21" customHeight="1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47"/>
      <c r="BE51" s="47"/>
      <c r="BF51" s="47"/>
      <c r="BG51" s="47"/>
      <c r="BH51" s="47"/>
      <c r="BI51" s="47"/>
      <c r="BJ51" s="47"/>
    </row>
    <row r="52" spans="1:62" s="19" customFormat="1" ht="21" customHeight="1" x14ac:dyDescent="0.25">
      <c r="A52" s="75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9"/>
      <c r="S52" s="79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47"/>
      <c r="BE52" s="47"/>
      <c r="BF52" s="47"/>
      <c r="BG52" s="47"/>
      <c r="BH52" s="47"/>
      <c r="BI52" s="47"/>
      <c r="BJ52" s="47"/>
    </row>
    <row r="53" spans="1:62" s="19" customFormat="1" ht="21" customHeight="1" x14ac:dyDescent="0.25">
      <c r="A53" s="75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9"/>
      <c r="S53" s="7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47"/>
      <c r="BE53" s="47"/>
      <c r="BF53" s="47"/>
      <c r="BG53" s="47"/>
      <c r="BH53" s="47"/>
      <c r="BI53" s="47"/>
      <c r="BJ53" s="47"/>
    </row>
    <row r="54" spans="1:62" s="19" customFormat="1" ht="21" customHeight="1" x14ac:dyDescent="0.25">
      <c r="A54" s="75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9"/>
      <c r="S54" s="7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47"/>
      <c r="BE54" s="47"/>
      <c r="BF54" s="47"/>
      <c r="BG54" s="47"/>
      <c r="BH54" s="47"/>
      <c r="BI54" s="47"/>
      <c r="BJ54" s="47"/>
    </row>
    <row r="55" spans="1:62" s="19" customFormat="1" ht="21" customHeight="1" x14ac:dyDescent="0.25">
      <c r="A55" s="75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9"/>
      <c r="S55" s="7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3"/>
      <c r="AI55" s="3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47"/>
      <c r="BE55" s="47"/>
      <c r="BF55" s="47"/>
      <c r="BG55" s="47"/>
      <c r="BH55" s="47"/>
      <c r="BI55" s="47"/>
      <c r="BJ55" s="47"/>
    </row>
    <row r="56" spans="1:62" s="19" customFormat="1" ht="21" customHeight="1" x14ac:dyDescent="0.25">
      <c r="A56" s="75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9"/>
      <c r="S56" s="7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47"/>
      <c r="BE56" s="47"/>
      <c r="BF56" s="47"/>
      <c r="BG56" s="47"/>
      <c r="BH56" s="47"/>
      <c r="BI56" s="47"/>
      <c r="BJ56" s="47"/>
    </row>
    <row r="57" spans="1:62" s="50" customFormat="1" ht="21" customHeight="1" x14ac:dyDescent="0.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89"/>
      <c r="S57" s="74"/>
      <c r="T57" s="89"/>
      <c r="U57" s="74"/>
      <c r="V57" s="89"/>
      <c r="W57" s="74"/>
      <c r="X57" s="89"/>
      <c r="Y57" s="74"/>
      <c r="Z57" s="89"/>
      <c r="AA57" s="74"/>
      <c r="AB57" s="89"/>
      <c r="AC57" s="74"/>
      <c r="AD57" s="89"/>
      <c r="AE57" s="74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67"/>
      <c r="BA57" s="67"/>
      <c r="BB57" s="67"/>
      <c r="BC57" s="67"/>
      <c r="BD57" s="48"/>
      <c r="BE57" s="48"/>
      <c r="BF57" s="48"/>
      <c r="BG57" s="48"/>
      <c r="BH57" s="48"/>
      <c r="BI57" s="48"/>
      <c r="BJ57" s="48"/>
    </row>
    <row r="58" spans="1:62" s="19" customFormat="1" ht="21" customHeight="1" x14ac:dyDescent="0.3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47"/>
      <c r="BE58" s="47"/>
      <c r="BF58" s="47"/>
      <c r="BG58" s="47"/>
      <c r="BH58" s="47"/>
      <c r="BI58" s="47"/>
      <c r="BJ58" s="47"/>
    </row>
    <row r="59" spans="1:62" s="19" customFormat="1" ht="21" customHeight="1" x14ac:dyDescent="0.25">
      <c r="A59" s="75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9"/>
      <c r="S59" s="79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47"/>
      <c r="BE59" s="47"/>
      <c r="BF59" s="47"/>
      <c r="BG59" s="47"/>
      <c r="BH59" s="47"/>
      <c r="BI59" s="47"/>
      <c r="BJ59" s="47"/>
    </row>
    <row r="60" spans="1:62" s="19" customFormat="1" ht="21" customHeight="1" x14ac:dyDescent="0.3">
      <c r="A60" s="77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79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82"/>
      <c r="BA60" s="82"/>
      <c r="BB60" s="82"/>
      <c r="BC60" s="82"/>
      <c r="BD60" s="47"/>
      <c r="BE60" s="47"/>
      <c r="BF60" s="47"/>
      <c r="BG60" s="47"/>
      <c r="BH60" s="47"/>
      <c r="BI60" s="47"/>
      <c r="BJ60" s="47"/>
    </row>
    <row r="61" spans="1:62" s="19" customFormat="1" ht="21" customHeight="1" x14ac:dyDescent="0.3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47"/>
      <c r="BE61" s="47"/>
      <c r="BF61" s="47"/>
      <c r="BG61" s="47"/>
      <c r="BH61" s="47"/>
      <c r="BI61" s="47"/>
      <c r="BJ61" s="47"/>
    </row>
    <row r="62" spans="1:62" s="19" customFormat="1" ht="21" customHeight="1" x14ac:dyDescent="0.25">
      <c r="A62" s="7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9"/>
      <c r="S62" s="79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47"/>
      <c r="BE62" s="47"/>
      <c r="BF62" s="47"/>
      <c r="BG62" s="47"/>
      <c r="BH62" s="47"/>
      <c r="BI62" s="47"/>
      <c r="BJ62" s="47"/>
    </row>
    <row r="63" spans="1:62" s="19" customFormat="1" ht="21" customHeight="1" x14ac:dyDescent="0.25">
      <c r="A63" s="75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9"/>
      <c r="S63" s="79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47"/>
      <c r="BE63" s="47"/>
      <c r="BF63" s="47"/>
      <c r="BG63" s="47"/>
      <c r="BH63" s="47"/>
      <c r="BI63" s="47"/>
      <c r="BJ63" s="47"/>
    </row>
    <row r="64" spans="1:62" s="19" customFormat="1" ht="21" customHeight="1" x14ac:dyDescent="0.25">
      <c r="A64" s="75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79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47"/>
      <c r="BE64" s="47"/>
      <c r="BF64" s="47"/>
      <c r="BG64" s="47"/>
      <c r="BH64" s="47"/>
      <c r="BI64" s="47"/>
      <c r="BJ64" s="47"/>
    </row>
    <row r="65" spans="1:66" s="19" customFormat="1" ht="21" customHeight="1" x14ac:dyDescent="0.25">
      <c r="A65" s="75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9"/>
      <c r="S65" s="79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47"/>
      <c r="BE65" s="47"/>
      <c r="BF65" s="47"/>
      <c r="BG65" s="47"/>
      <c r="BH65" s="47"/>
      <c r="BI65" s="47"/>
      <c r="BJ65" s="47"/>
    </row>
    <row r="66" spans="1:66" s="19" customFormat="1" ht="36.75" customHeight="1" x14ac:dyDescent="0.25">
      <c r="A66" s="75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9"/>
      <c r="S66" s="79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3"/>
      <c r="AK66" s="3"/>
      <c r="AL66" s="3"/>
      <c r="AM66" s="3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47"/>
      <c r="BE66" s="47"/>
      <c r="BF66" s="47"/>
      <c r="BG66" s="47"/>
      <c r="BH66" s="47"/>
      <c r="BI66" s="47"/>
      <c r="BJ66" s="47"/>
    </row>
    <row r="67" spans="1:66" s="19" customFormat="1" ht="21" customHeight="1" x14ac:dyDescent="0.25">
      <c r="A67" s="75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9"/>
      <c r="S67" s="79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3"/>
      <c r="AG67" s="3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47"/>
      <c r="BE67" s="47"/>
      <c r="BF67" s="47"/>
      <c r="BG67" s="47"/>
      <c r="BH67" s="47"/>
      <c r="BI67" s="47"/>
      <c r="BJ67" s="47"/>
    </row>
    <row r="68" spans="1:66" s="19" customFormat="1" ht="21" customHeight="1" x14ac:dyDescent="0.25">
      <c r="A68" s="75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9"/>
      <c r="S68" s="7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3"/>
      <c r="AG68" s="3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47"/>
      <c r="BE68" s="47"/>
      <c r="BF68" s="47"/>
      <c r="BG68" s="47"/>
      <c r="BH68" s="47"/>
      <c r="BI68" s="47"/>
      <c r="BJ68" s="47"/>
    </row>
    <row r="69" spans="1:66" s="19" customFormat="1" ht="35.25" customHeight="1" x14ac:dyDescent="0.25">
      <c r="A69" s="75"/>
      <c r="B69" s="78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79"/>
      <c r="S69" s="79"/>
      <c r="T69" s="67"/>
      <c r="U69" s="67"/>
      <c r="V69" s="67"/>
      <c r="W69" s="67"/>
      <c r="X69" s="67"/>
      <c r="Y69" s="73"/>
      <c r="Z69" s="67"/>
      <c r="AA69" s="73"/>
      <c r="AB69" s="67"/>
      <c r="AC69" s="73"/>
      <c r="AD69" s="67"/>
      <c r="AE69" s="73"/>
      <c r="AF69" s="67"/>
      <c r="AG69" s="73"/>
      <c r="AH69" s="67"/>
      <c r="AI69" s="73"/>
      <c r="AJ69" s="67"/>
      <c r="AK69" s="73"/>
      <c r="AL69" s="67"/>
      <c r="AM69" s="73"/>
      <c r="AN69" s="67"/>
      <c r="AO69" s="73"/>
      <c r="AP69" s="73"/>
      <c r="AQ69" s="73"/>
      <c r="AR69" s="67"/>
      <c r="AS69" s="73"/>
      <c r="AT69" s="73"/>
      <c r="AU69" s="73"/>
      <c r="AV69" s="67"/>
      <c r="AW69" s="73"/>
      <c r="AX69" s="73"/>
      <c r="AY69" s="73"/>
      <c r="AZ69" s="67"/>
      <c r="BA69" s="73"/>
      <c r="BB69" s="73"/>
      <c r="BC69" s="73"/>
      <c r="BD69" s="47"/>
      <c r="BE69" s="47"/>
      <c r="BF69" s="47"/>
      <c r="BG69" s="47"/>
      <c r="BH69" s="47"/>
      <c r="BI69" s="47"/>
      <c r="BJ69" s="47"/>
    </row>
    <row r="70" spans="1:66" s="19" customFormat="1" ht="21" customHeight="1" x14ac:dyDescent="0.25">
      <c r="A70" s="75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9"/>
      <c r="S70" s="79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47"/>
      <c r="BE70" s="47"/>
      <c r="BF70" s="47"/>
      <c r="BG70" s="47"/>
      <c r="BH70" s="47"/>
      <c r="BI70" s="47"/>
      <c r="BJ70" s="47"/>
    </row>
    <row r="71" spans="1:66" s="19" customFormat="1" ht="21" customHeight="1" x14ac:dyDescent="0.25">
      <c r="A71" s="75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  <c r="S71" s="79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47"/>
      <c r="BE71" s="47"/>
      <c r="BF71" s="47"/>
      <c r="BG71" s="47"/>
      <c r="BH71" s="47"/>
      <c r="BI71" s="47"/>
      <c r="BJ71" s="47"/>
    </row>
    <row r="72" spans="1:66" s="19" customFormat="1" ht="21" customHeight="1" x14ac:dyDescent="0.25">
      <c r="A72" s="75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9"/>
      <c r="S72" s="79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47"/>
      <c r="BE72" s="47"/>
      <c r="BF72" s="47"/>
      <c r="BG72" s="47"/>
      <c r="BH72" s="47"/>
      <c r="BI72" s="47"/>
      <c r="BJ72" s="47"/>
    </row>
    <row r="73" spans="1:66" s="19" customFormat="1" ht="21" customHeight="1" x14ac:dyDescent="0.25">
      <c r="A73" s="75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9"/>
      <c r="S73" s="79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47"/>
      <c r="BE73" s="47"/>
      <c r="BF73" s="47"/>
      <c r="BG73" s="47"/>
      <c r="BH73" s="47"/>
      <c r="BI73" s="47"/>
      <c r="BJ73" s="47"/>
    </row>
    <row r="74" spans="1:66" s="19" customFormat="1" ht="21" customHeight="1" x14ac:dyDescent="0.25">
      <c r="A74" s="75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9"/>
      <c r="S74" s="79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47"/>
      <c r="BE74" s="47"/>
      <c r="BF74" s="47"/>
      <c r="BG74" s="47"/>
      <c r="BH74" s="47"/>
      <c r="BI74" s="47"/>
      <c r="BJ74" s="47"/>
    </row>
    <row r="75" spans="1:66" s="19" customFormat="1" ht="21" customHeight="1" x14ac:dyDescent="0.25">
      <c r="A75" s="75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  <c r="S75" s="79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47"/>
      <c r="BI75" s="47"/>
      <c r="BJ75" s="47"/>
      <c r="BK75" s="47"/>
      <c r="BL75" s="47"/>
      <c r="BM75" s="47"/>
      <c r="BN75" s="47"/>
    </row>
    <row r="76" spans="1:66" s="19" customFormat="1" ht="21" customHeight="1" x14ac:dyDescent="0.25">
      <c r="A76" s="75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9"/>
      <c r="S76" s="79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47"/>
      <c r="BE76" s="47"/>
      <c r="BF76" s="47"/>
      <c r="BG76" s="47"/>
      <c r="BH76" s="47"/>
      <c r="BI76" s="47"/>
      <c r="BJ76" s="47"/>
    </row>
    <row r="77" spans="1:66" s="50" customFormat="1" ht="21" customHeight="1" x14ac:dyDescent="0.3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90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48"/>
      <c r="BE77" s="48"/>
      <c r="BF77" s="48"/>
      <c r="BG77" s="48"/>
      <c r="BH77" s="48"/>
      <c r="BI77" s="48"/>
      <c r="BJ77" s="48"/>
    </row>
    <row r="78" spans="1:66" s="19" customFormat="1" ht="21" customHeight="1" x14ac:dyDescent="0.3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47"/>
      <c r="BE78" s="47"/>
      <c r="BF78" s="47"/>
      <c r="BG78" s="47"/>
      <c r="BH78" s="47"/>
      <c r="BI78" s="47"/>
      <c r="BJ78" s="47"/>
    </row>
    <row r="79" spans="1:66" s="19" customFormat="1" ht="21" customHeight="1" x14ac:dyDescent="0.25">
      <c r="A79" s="75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9"/>
      <c r="S79" s="79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47"/>
      <c r="BE79" s="47"/>
      <c r="BF79" s="47"/>
      <c r="BG79" s="47"/>
      <c r="BH79" s="47"/>
      <c r="BI79" s="47"/>
      <c r="BJ79" s="47"/>
    </row>
    <row r="80" spans="1:66" s="19" customFormat="1" ht="21" customHeight="1" x14ac:dyDescent="0.25">
      <c r="A80" s="75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9"/>
      <c r="S80" s="79"/>
      <c r="T80" s="67"/>
      <c r="U80" s="67"/>
      <c r="V80" s="67"/>
      <c r="W80" s="67"/>
      <c r="X80" s="73"/>
      <c r="Y80" s="73"/>
      <c r="Z80" s="73"/>
      <c r="AA80" s="73"/>
      <c r="AB80" s="73"/>
      <c r="AC80" s="73"/>
      <c r="AD80" s="73"/>
      <c r="AE80" s="73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47"/>
      <c r="BE80" s="47"/>
      <c r="BF80" s="47"/>
      <c r="BG80" s="47"/>
      <c r="BH80" s="47"/>
      <c r="BI80" s="47"/>
      <c r="BJ80" s="47"/>
    </row>
    <row r="81" spans="1:62" s="19" customFormat="1" ht="21" customHeight="1" x14ac:dyDescent="0.25">
      <c r="A81" s="75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9"/>
      <c r="S81" s="79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3"/>
      <c r="AI81" s="3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47"/>
      <c r="BE81" s="47"/>
      <c r="BF81" s="47"/>
      <c r="BG81" s="47"/>
      <c r="BH81" s="47"/>
      <c r="BI81" s="47"/>
      <c r="BJ81" s="47"/>
    </row>
    <row r="82" spans="1:62" s="19" customFormat="1" ht="21" customHeight="1" x14ac:dyDescent="0.3">
      <c r="A82" s="75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47"/>
      <c r="BE82" s="47"/>
      <c r="BF82" s="47"/>
      <c r="BG82" s="47"/>
      <c r="BH82" s="47"/>
      <c r="BI82" s="47"/>
      <c r="BJ82" s="47"/>
    </row>
    <row r="83" spans="1:62" s="19" customFormat="1" ht="21" customHeight="1" x14ac:dyDescent="0.3">
      <c r="A83" s="75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47"/>
      <c r="BE83" s="47"/>
      <c r="BF83" s="47"/>
      <c r="BG83" s="47"/>
      <c r="BH83" s="47"/>
      <c r="BI83" s="47"/>
      <c r="BJ83" s="47"/>
    </row>
    <row r="84" spans="1:62" s="50" customFormat="1" ht="21" customHeight="1" x14ac:dyDescent="0.3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90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48"/>
      <c r="BE84" s="48"/>
      <c r="BF84" s="48"/>
      <c r="BG84" s="48"/>
      <c r="BH84" s="48"/>
      <c r="BI84" s="48"/>
      <c r="BJ84" s="48"/>
    </row>
    <row r="85" spans="1:62" s="40" customFormat="1" ht="21" customHeight="1" x14ac:dyDescent="0.3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105"/>
      <c r="S85" s="45"/>
      <c r="T85" s="105"/>
      <c r="U85" s="45"/>
      <c r="V85" s="105"/>
      <c r="W85" s="45"/>
      <c r="X85" s="105"/>
      <c r="Y85" s="45"/>
      <c r="Z85" s="105"/>
      <c r="AA85" s="45"/>
      <c r="AB85" s="105"/>
      <c r="AC85" s="45"/>
      <c r="AD85" s="105"/>
      <c r="AE85" s="45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48"/>
      <c r="BE85" s="48"/>
      <c r="BF85" s="48"/>
      <c r="BG85" s="48"/>
      <c r="BH85" s="48"/>
      <c r="BI85" s="48"/>
      <c r="BJ85" s="48"/>
    </row>
    <row r="86" spans="1:62" s="19" customFormat="1" ht="21" customHeight="1" x14ac:dyDescent="0.2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5"/>
      <c r="Z86" s="65"/>
      <c r="AA86" s="45"/>
      <c r="AB86" s="45"/>
      <c r="AC86" s="45"/>
      <c r="AD86" s="45"/>
      <c r="AE86" s="45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25"/>
      <c r="BE86" s="25"/>
      <c r="BF86" s="25"/>
      <c r="BG86" s="25"/>
      <c r="BH86" s="25"/>
      <c r="BI86" s="25"/>
      <c r="BJ86" s="25"/>
    </row>
    <row r="87" spans="1:62" s="19" customFormat="1" ht="21" customHeight="1" x14ac:dyDescent="0.2">
      <c r="A87" s="65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67"/>
      <c r="T87" s="67"/>
      <c r="U87" s="67"/>
      <c r="V87" s="67"/>
      <c r="W87" s="67"/>
      <c r="X87" s="67"/>
      <c r="Y87" s="65"/>
      <c r="Z87" s="65"/>
      <c r="AA87" s="45"/>
      <c r="AB87" s="45"/>
      <c r="AC87" s="45"/>
      <c r="AD87" s="45"/>
      <c r="AE87" s="45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25"/>
      <c r="BE87" s="25"/>
      <c r="BF87" s="25"/>
      <c r="BG87" s="25"/>
      <c r="BH87" s="25"/>
      <c r="BI87" s="25"/>
      <c r="BJ87" s="25"/>
    </row>
    <row r="88" spans="1:62" s="19" customFormat="1" ht="21" customHeight="1" x14ac:dyDescent="0.2">
      <c r="A88" s="65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67"/>
      <c r="T88" s="67"/>
      <c r="U88" s="67"/>
      <c r="V88" s="67"/>
      <c r="W88" s="67"/>
      <c r="X88" s="67"/>
      <c r="Y88" s="65"/>
      <c r="Z88" s="65"/>
      <c r="AA88" s="45"/>
      <c r="AB88" s="45"/>
      <c r="AC88" s="45"/>
      <c r="AD88" s="45"/>
      <c r="AE88" s="45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25"/>
      <c r="BE88" s="25"/>
      <c r="BF88" s="25"/>
      <c r="BG88" s="25"/>
      <c r="BH88" s="25"/>
      <c r="BI88" s="25"/>
      <c r="BJ88" s="25"/>
    </row>
    <row r="89" spans="1:62" s="20" customFormat="1" ht="21" customHeight="1" x14ac:dyDescent="0.3">
      <c r="A89" s="65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7"/>
      <c r="Q89" s="67"/>
      <c r="R89" s="67"/>
      <c r="S89" s="67"/>
      <c r="T89" s="67"/>
      <c r="U89" s="67"/>
      <c r="V89" s="67"/>
      <c r="W89" s="67"/>
      <c r="X89" s="67"/>
      <c r="Y89" s="65"/>
      <c r="Z89" s="65"/>
      <c r="AA89" s="45"/>
      <c r="AB89" s="45"/>
      <c r="AC89" s="45"/>
      <c r="AD89" s="45"/>
      <c r="AE89" s="45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25"/>
      <c r="BE89" s="25"/>
      <c r="BF89" s="25"/>
      <c r="BG89" s="25"/>
      <c r="BH89" s="25"/>
      <c r="BI89" s="25"/>
      <c r="BJ89" s="25"/>
    </row>
    <row r="90" spans="1:62" s="20" customFormat="1" ht="15.75" customHeight="1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AB90" s="21"/>
      <c r="AC90" s="21"/>
      <c r="AD90" s="21"/>
      <c r="AE90" s="21"/>
    </row>
    <row r="91" spans="1:62" s="19" customFormat="1" ht="15.75" customHeight="1" x14ac:dyDescent="0.25">
      <c r="A91" s="2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22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20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</row>
    <row r="92" spans="1:62" s="19" customFormat="1" ht="18.75" customHeight="1" x14ac:dyDescent="0.2">
      <c r="A92" s="23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24"/>
      <c r="V92" s="45"/>
      <c r="W92" s="106"/>
      <c r="X92" s="106"/>
      <c r="Y92" s="106"/>
      <c r="Z92" s="106"/>
      <c r="AA92" s="106"/>
      <c r="AB92" s="106"/>
      <c r="AC92" s="106"/>
      <c r="AD92" s="106"/>
      <c r="AE92" s="106"/>
      <c r="AF92" s="45"/>
      <c r="AG92" s="45"/>
      <c r="AH92" s="45"/>
      <c r="AI92" s="45"/>
      <c r="AJ92" s="45"/>
      <c r="AK92" s="81"/>
      <c r="AL92" s="81"/>
      <c r="AM92" s="81"/>
      <c r="AN92" s="107"/>
      <c r="AO92" s="107"/>
      <c r="AP92" s="107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</row>
    <row r="93" spans="1:62" s="19" customFormat="1" ht="18" customHeight="1" x14ac:dyDescent="0.25">
      <c r="A93" s="26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24"/>
      <c r="V93" s="100"/>
      <c r="W93" s="108"/>
      <c r="X93" s="108"/>
      <c r="Y93" s="108"/>
      <c r="Z93" s="108"/>
      <c r="AA93" s="108"/>
      <c r="AB93" s="108"/>
      <c r="AC93" s="108"/>
      <c r="AD93" s="108"/>
      <c r="AE93" s="108"/>
      <c r="AF93" s="109"/>
      <c r="AG93" s="109"/>
      <c r="AH93" s="109"/>
      <c r="AI93" s="109"/>
      <c r="AJ93" s="109"/>
      <c r="AK93" s="110"/>
      <c r="AL93" s="110"/>
      <c r="AM93" s="110"/>
      <c r="AN93" s="46"/>
      <c r="AO93" s="46"/>
      <c r="AP93" s="46"/>
      <c r="AS93" s="99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54"/>
      <c r="BF93" s="54"/>
      <c r="BG93" s="54"/>
      <c r="BH93" s="54"/>
      <c r="BI93" s="54"/>
    </row>
    <row r="94" spans="1:62" s="19" customFormat="1" ht="18" customHeight="1" x14ac:dyDescent="0.25">
      <c r="A94" s="26"/>
      <c r="S94" s="27"/>
      <c r="V94" s="101"/>
      <c r="W94" s="108"/>
      <c r="X94" s="108"/>
      <c r="Y94" s="108"/>
      <c r="Z94" s="108"/>
      <c r="AA94" s="108"/>
      <c r="AB94" s="108"/>
      <c r="AC94" s="108"/>
      <c r="AD94" s="108"/>
      <c r="AE94" s="108"/>
      <c r="AF94" s="109"/>
      <c r="AG94" s="109"/>
      <c r="AH94" s="109"/>
      <c r="AI94" s="109"/>
      <c r="AJ94" s="109"/>
      <c r="AK94" s="110"/>
      <c r="AL94" s="110"/>
      <c r="AM94" s="110"/>
      <c r="AN94" s="46"/>
      <c r="AO94" s="46"/>
      <c r="AP94" s="46"/>
      <c r="AS94" s="99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54"/>
      <c r="BF94" s="54"/>
      <c r="BG94" s="54"/>
      <c r="BH94" s="54"/>
      <c r="BI94" s="54"/>
    </row>
    <row r="95" spans="1:62" s="19" customFormat="1" ht="15.75" customHeight="1" x14ac:dyDescent="0.2">
      <c r="A95" s="26"/>
      <c r="S95" s="27"/>
      <c r="AS95" s="99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111"/>
      <c r="BF95" s="111"/>
      <c r="BG95" s="111"/>
      <c r="BH95" s="111"/>
      <c r="BI95" s="111"/>
    </row>
    <row r="96" spans="1:62" s="19" customFormat="1" ht="18" customHeight="1" x14ac:dyDescent="0.25">
      <c r="A96" s="26"/>
      <c r="B96" s="32"/>
      <c r="C96" s="52"/>
      <c r="D96" s="52"/>
      <c r="E96" s="52"/>
      <c r="F96" s="52"/>
      <c r="G96" s="52"/>
      <c r="H96" s="52"/>
      <c r="I96" s="52"/>
      <c r="J96" s="53"/>
      <c r="K96" s="53"/>
      <c r="L96" s="53"/>
      <c r="M96" s="53"/>
      <c r="N96" s="102"/>
      <c r="O96" s="32"/>
      <c r="P96" s="112"/>
      <c r="Q96" s="112"/>
      <c r="R96" s="112"/>
      <c r="S96" s="112"/>
      <c r="T96" s="103"/>
      <c r="U96" s="8"/>
      <c r="AS96" s="30"/>
      <c r="AT96" s="26"/>
      <c r="AU96" s="29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28"/>
      <c r="BH96" s="1"/>
      <c r="BI96" s="1"/>
      <c r="BJ96" s="1"/>
    </row>
    <row r="97" spans="1:62" s="19" customFormat="1" ht="16.5" customHeight="1" x14ac:dyDescent="0.25">
      <c r="A97" s="26"/>
      <c r="B97" s="32"/>
      <c r="C97" s="52"/>
      <c r="D97" s="52"/>
      <c r="E97" s="52"/>
      <c r="F97" s="53"/>
      <c r="G97" s="53"/>
      <c r="H97" s="53"/>
      <c r="I97" s="53"/>
      <c r="J97" s="53"/>
      <c r="K97" s="53"/>
      <c r="L97" s="54"/>
      <c r="M97" s="53"/>
      <c r="N97" s="55"/>
      <c r="O97" s="56"/>
      <c r="P97" s="8"/>
      <c r="Q97" s="8"/>
      <c r="R97" s="8"/>
      <c r="S97" s="57"/>
      <c r="T97" s="41"/>
      <c r="U97" s="8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</row>
    <row r="98" spans="1:62" s="19" customFormat="1" ht="15" customHeight="1" x14ac:dyDescent="0.25">
      <c r="A98" s="26"/>
      <c r="B98" s="58"/>
      <c r="C98" s="8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5"/>
      <c r="O98" s="8"/>
      <c r="P98" s="8"/>
      <c r="Q98" s="8"/>
      <c r="R98" s="8"/>
      <c r="S98" s="57"/>
      <c r="T98" s="49"/>
      <c r="U98" s="27"/>
      <c r="V98" s="27"/>
      <c r="W98" s="23"/>
      <c r="X98" s="23"/>
      <c r="Y98" s="34"/>
      <c r="Z98" s="28"/>
      <c r="AA98" s="28"/>
      <c r="AB98" s="28"/>
      <c r="AC98" s="28"/>
      <c r="AD98" s="28"/>
      <c r="AE98" s="28"/>
      <c r="AF98" s="28"/>
      <c r="AG98" s="28"/>
      <c r="AH98" s="28"/>
      <c r="AI98" s="36"/>
      <c r="AJ98" s="37"/>
      <c r="AK98" s="37"/>
      <c r="AL98" s="37"/>
      <c r="AM98" s="37"/>
      <c r="AN98" s="38"/>
      <c r="AO98" s="39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s="19" customFormat="1" ht="16.5" customHeight="1" x14ac:dyDescent="0.25">
      <c r="A99" s="26"/>
      <c r="B99" s="32"/>
      <c r="C99" s="52"/>
      <c r="D99" s="52"/>
      <c r="E99" s="52"/>
      <c r="F99" s="52"/>
      <c r="G99" s="52"/>
      <c r="H99" s="52"/>
      <c r="I99" s="52"/>
      <c r="J99" s="53"/>
      <c r="K99" s="53"/>
      <c r="L99" s="53"/>
      <c r="M99" s="53"/>
      <c r="N99" s="102"/>
      <c r="O99" s="32"/>
      <c r="P99" s="112"/>
      <c r="Q99" s="112"/>
      <c r="R99" s="112"/>
      <c r="S99" s="112"/>
      <c r="T99"/>
      <c r="U99" s="27"/>
      <c r="V99" s="27"/>
      <c r="W99" s="23"/>
      <c r="X99" s="23"/>
      <c r="Y99" s="34"/>
      <c r="Z99" s="28"/>
      <c r="AA99" s="28"/>
      <c r="AB99" s="28"/>
      <c r="AC99" s="28"/>
      <c r="AD99" s="28"/>
      <c r="AE99" s="28"/>
      <c r="AF99" s="28"/>
      <c r="AG99" s="28"/>
      <c r="AH99" s="28"/>
      <c r="AI99" s="36"/>
      <c r="AJ99" s="37"/>
      <c r="AK99" s="37"/>
      <c r="AL99" s="37"/>
      <c r="AM99" s="37"/>
      <c r="AN99" s="38"/>
      <c r="AO99" s="39"/>
      <c r="AQ99" s="8"/>
      <c r="AR99" s="8"/>
      <c r="AS99" s="58"/>
      <c r="AT99" s="58"/>
      <c r="AU99" s="58"/>
      <c r="AV99" s="58"/>
      <c r="AW99" s="58"/>
      <c r="AX99" s="58"/>
      <c r="AY99" s="61"/>
      <c r="AZ99" s="61"/>
      <c r="BA99" s="62"/>
      <c r="BB99" s="62"/>
      <c r="BC99" s="63"/>
      <c r="BD99" s="98"/>
      <c r="BE99" s="112"/>
      <c r="BF99" s="112"/>
      <c r="BG99" s="112"/>
      <c r="BH99" s="112"/>
      <c r="BI99" s="8"/>
      <c r="BJ99" s="8"/>
    </row>
    <row r="100" spans="1:62" s="19" customFormat="1" ht="16.5" customHeight="1" x14ac:dyDescent="0.25">
      <c r="A100" s="26"/>
      <c r="B100" s="32"/>
      <c r="C100" s="52"/>
      <c r="D100" s="52"/>
      <c r="E100" s="52"/>
      <c r="F100" s="53"/>
      <c r="G100" s="53"/>
      <c r="H100" s="53"/>
      <c r="I100" s="53"/>
      <c r="J100" s="53"/>
      <c r="K100" s="53"/>
      <c r="L100" s="54"/>
      <c r="M100" s="53"/>
      <c r="N100" s="55"/>
      <c r="O100" s="56"/>
      <c r="P100" s="8"/>
      <c r="Q100" s="8"/>
      <c r="R100" s="8"/>
      <c r="S100" s="8"/>
      <c r="T100" s="49"/>
      <c r="U100" s="27"/>
      <c r="V100" s="27"/>
      <c r="W100" s="23"/>
      <c r="X100" s="23"/>
      <c r="Y100" s="34"/>
      <c r="Z100" s="28"/>
      <c r="AA100" s="28"/>
      <c r="AB100" s="28"/>
      <c r="AC100" s="28"/>
      <c r="AD100" s="28"/>
      <c r="AE100" s="28"/>
      <c r="AF100" s="28"/>
      <c r="AG100" s="28"/>
      <c r="AH100" s="28"/>
      <c r="AI100" s="36"/>
      <c r="AJ100" s="37"/>
      <c r="AK100" s="37"/>
      <c r="AL100" s="37"/>
      <c r="AM100" s="37"/>
      <c r="AN100" s="38"/>
      <c r="AO100" s="39"/>
      <c r="AQ100" s="8"/>
      <c r="AR100" s="8"/>
      <c r="AS100" s="58"/>
      <c r="AT100" s="58"/>
      <c r="AU100" s="58"/>
      <c r="AV100" s="58"/>
      <c r="AW100" s="58"/>
      <c r="AX100" s="58"/>
      <c r="AY100" s="8"/>
      <c r="AZ100" s="8"/>
      <c r="BA100" s="54"/>
      <c r="BB100" s="8"/>
      <c r="BC100" s="8"/>
      <c r="BD100" s="8"/>
      <c r="BE100" s="8"/>
      <c r="BF100" s="8"/>
      <c r="BG100" s="8"/>
      <c r="BH100" s="41"/>
      <c r="BI100" s="8"/>
      <c r="BJ100" s="8"/>
    </row>
    <row r="101" spans="1:62" s="19" customFormat="1" ht="15" customHeight="1" x14ac:dyDescent="0.25">
      <c r="A101" s="26"/>
      <c r="B101" s="58"/>
      <c r="C101" s="8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5"/>
      <c r="O101" s="8"/>
      <c r="P101" s="8"/>
      <c r="Q101" s="8"/>
      <c r="R101" s="8"/>
      <c r="S101" s="8"/>
      <c r="T101" s="49"/>
      <c r="U101" s="27"/>
      <c r="V101" s="27"/>
      <c r="W101" s="23"/>
      <c r="X101" s="23"/>
      <c r="Y101" s="34"/>
      <c r="Z101" s="28"/>
      <c r="AA101" s="28"/>
      <c r="AB101" s="28"/>
      <c r="AC101" s="28"/>
      <c r="AD101" s="28"/>
      <c r="AE101" s="28"/>
      <c r="AF101" s="28"/>
      <c r="AG101" s="28"/>
      <c r="AH101" s="28"/>
      <c r="AI101" s="36"/>
      <c r="AJ101" s="37"/>
      <c r="AK101" s="37"/>
      <c r="AL101" s="37"/>
      <c r="AM101" s="37"/>
      <c r="AN101" s="38"/>
      <c r="AO101" s="39"/>
      <c r="AQ101" s="8"/>
      <c r="AR101" s="8"/>
      <c r="AS101" s="58"/>
      <c r="AT101" s="58"/>
      <c r="AU101" s="58"/>
      <c r="AV101" s="58"/>
      <c r="AW101" s="58"/>
      <c r="AX101" s="58"/>
      <c r="AY101" s="61"/>
      <c r="AZ101" s="61"/>
      <c r="BA101" s="62"/>
      <c r="BB101" s="62"/>
      <c r="BC101" s="63"/>
      <c r="BD101" s="62"/>
      <c r="BE101" s="62"/>
      <c r="BF101" s="63"/>
      <c r="BG101" s="8"/>
      <c r="BH101" s="41"/>
      <c r="BI101" s="8"/>
      <c r="BJ101" s="8"/>
    </row>
    <row r="102" spans="1:62" s="19" customFormat="1" ht="16.5" customHeight="1" x14ac:dyDescent="0.25">
      <c r="A102" s="26"/>
      <c r="B102" s="32"/>
      <c r="C102" s="52"/>
      <c r="D102" s="52"/>
      <c r="E102" s="52"/>
      <c r="F102" s="52"/>
      <c r="G102" s="52"/>
      <c r="H102" s="52"/>
      <c r="I102" s="52"/>
      <c r="J102" s="53"/>
      <c r="K102" s="53"/>
      <c r="L102" s="53"/>
      <c r="M102" s="53"/>
      <c r="N102" s="102"/>
      <c r="O102" s="32"/>
      <c r="P102" s="32"/>
      <c r="Q102" s="32"/>
      <c r="R102" s="102"/>
      <c r="S102" s="102"/>
      <c r="T102" s="104"/>
      <c r="U102" s="27"/>
      <c r="V102" s="27"/>
      <c r="W102" s="23"/>
      <c r="X102" s="23"/>
      <c r="Y102" s="34"/>
      <c r="Z102" s="28"/>
      <c r="AA102" s="28"/>
      <c r="AB102" s="28"/>
      <c r="AC102" s="28"/>
      <c r="AD102" s="28"/>
      <c r="AE102" s="28"/>
      <c r="AF102" s="28"/>
      <c r="AG102" s="28"/>
      <c r="AH102" s="28"/>
      <c r="AI102" s="36"/>
      <c r="AJ102" s="37"/>
      <c r="AK102" s="37"/>
      <c r="AL102" s="37"/>
      <c r="AM102" s="37"/>
      <c r="AN102" s="38"/>
      <c r="AO102" s="39"/>
      <c r="AQ102" s="8"/>
      <c r="AR102" s="8"/>
      <c r="AS102" s="32"/>
      <c r="AT102" s="52"/>
      <c r="AU102" s="52"/>
      <c r="AV102" s="52"/>
      <c r="AW102" s="52"/>
      <c r="AX102" s="52"/>
      <c r="AY102" s="8"/>
      <c r="AZ102" s="8"/>
      <c r="BA102" s="8"/>
      <c r="BB102" s="8"/>
      <c r="BC102" s="63"/>
      <c r="BD102" s="55"/>
      <c r="BE102" s="113"/>
      <c r="BF102" s="113"/>
      <c r="BG102" s="113"/>
      <c r="BH102" s="113"/>
      <c r="BI102" s="8"/>
      <c r="BJ102" s="8"/>
    </row>
    <row r="103" spans="1:62" s="19" customFormat="1" ht="15.75" customHeight="1" x14ac:dyDescent="0.25">
      <c r="A103" s="26"/>
      <c r="B103" s="59"/>
      <c r="C103" s="58"/>
      <c r="D103" s="53"/>
      <c r="E103" s="53"/>
      <c r="F103" s="53"/>
      <c r="G103" s="53"/>
      <c r="H103" s="53"/>
      <c r="I103" s="53"/>
      <c r="J103" s="53"/>
      <c r="K103" s="53"/>
      <c r="L103" s="54"/>
      <c r="M103" s="53"/>
      <c r="N103" s="56"/>
      <c r="O103" s="56"/>
      <c r="P103" s="8"/>
      <c r="Q103" s="8"/>
      <c r="R103" s="8"/>
      <c r="S103" s="8"/>
      <c r="T103" s="27"/>
      <c r="U103" s="27"/>
      <c r="V103" s="27"/>
      <c r="W103" s="23"/>
      <c r="X103" s="23"/>
      <c r="Y103" s="34"/>
      <c r="Z103" s="34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30"/>
      <c r="AM103" s="26"/>
      <c r="AN103" s="26"/>
      <c r="AO103" s="30"/>
      <c r="AQ103" s="8"/>
      <c r="AR103" s="8"/>
      <c r="AS103" s="8"/>
      <c r="AT103" s="64"/>
      <c r="AU103" s="8"/>
      <c r="AV103" s="8"/>
      <c r="AW103" s="54"/>
      <c r="AX103" s="8"/>
      <c r="AY103" s="8"/>
      <c r="AZ103" s="8"/>
      <c r="BA103" s="54"/>
      <c r="BB103" s="54"/>
      <c r="BC103" s="8"/>
      <c r="BD103" s="8"/>
      <c r="BE103" s="8"/>
      <c r="BF103" s="8"/>
      <c r="BG103" s="8"/>
      <c r="BH103" s="8"/>
      <c r="BI103" s="8"/>
      <c r="BJ103" s="8"/>
    </row>
    <row r="104" spans="1:62" ht="18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4"/>
      <c r="R104" s="54"/>
      <c r="S104" s="8"/>
      <c r="AQ104" s="8"/>
      <c r="AR104" s="8"/>
      <c r="AS104" s="8"/>
      <c r="AT104" s="8"/>
      <c r="AU104" s="8"/>
      <c r="AV104" s="8"/>
      <c r="AW104" s="32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20.25" x14ac:dyDescent="0.3">
      <c r="B105" s="69"/>
      <c r="C105" s="70"/>
      <c r="D105" s="70"/>
      <c r="E105" s="70"/>
      <c r="F105" s="69"/>
      <c r="G105" s="69"/>
      <c r="H105" s="8"/>
      <c r="I105" s="8"/>
      <c r="J105" s="8"/>
      <c r="K105" s="8"/>
      <c r="L105" s="8"/>
      <c r="M105" s="8"/>
      <c r="N105" s="8"/>
      <c r="O105" s="60"/>
      <c r="P105" s="60"/>
      <c r="Q105" s="8"/>
      <c r="R105" s="8"/>
      <c r="S105" s="8"/>
      <c r="AB105" s="1"/>
      <c r="AC105" s="1"/>
      <c r="AD105" s="1"/>
      <c r="AP105" s="32"/>
      <c r="AW105" s="20"/>
      <c r="AX105" s="20"/>
      <c r="AY105" s="20"/>
      <c r="AZ105" s="20"/>
      <c r="BA105" s="20"/>
      <c r="BB105" s="20"/>
      <c r="BC105" s="20"/>
      <c r="BD105" s="20"/>
      <c r="BE105" s="20"/>
      <c r="BF105" s="4"/>
      <c r="BG105" s="20"/>
      <c r="BH105" s="20"/>
      <c r="BI105" s="20"/>
      <c r="BJ105" s="20"/>
    </row>
    <row r="106" spans="1:62" ht="18" x14ac:dyDescent="0.25">
      <c r="B106" s="32"/>
      <c r="C106" s="32"/>
      <c r="D106" s="32"/>
      <c r="E106" s="32"/>
      <c r="F106" s="32"/>
      <c r="G106" s="32"/>
      <c r="H106" s="32"/>
      <c r="I106" s="32"/>
      <c r="J106" s="8"/>
      <c r="K106" s="8"/>
      <c r="L106" s="8"/>
      <c r="M106" s="9"/>
      <c r="N106" s="9"/>
      <c r="O106" s="8"/>
      <c r="P106" s="8"/>
      <c r="Q106" s="8"/>
      <c r="R106" s="8"/>
      <c r="S106" s="8"/>
      <c r="AB106" s="1"/>
      <c r="AC106" s="1"/>
      <c r="AD106" s="1"/>
      <c r="AW106" s="8"/>
      <c r="AZ106" s="8"/>
      <c r="BC106" s="35"/>
      <c r="BF106" s="35"/>
      <c r="BG106" s="35"/>
      <c r="BH106" s="35"/>
      <c r="BJ106" s="35"/>
    </row>
    <row r="107" spans="1:62" ht="18" x14ac:dyDescent="0.25">
      <c r="B107" s="32"/>
      <c r="C107" s="32"/>
      <c r="D107" s="32"/>
      <c r="E107" s="32"/>
      <c r="F107" s="32"/>
      <c r="G107" s="32"/>
      <c r="H107" s="32"/>
      <c r="I107" s="32"/>
      <c r="J107" s="8"/>
      <c r="K107" s="8"/>
      <c r="L107" s="8"/>
      <c r="M107" s="32"/>
      <c r="N107" s="32"/>
      <c r="O107" s="8"/>
      <c r="P107" s="8"/>
      <c r="Q107" s="54"/>
      <c r="R107" s="54"/>
      <c r="S107" s="8"/>
    </row>
    <row r="108" spans="1:62" ht="18" x14ac:dyDescent="0.25">
      <c r="B108" s="53"/>
      <c r="C108" s="53"/>
      <c r="D108" s="53"/>
      <c r="E108" s="102"/>
      <c r="F108" s="8"/>
      <c r="G108" s="8"/>
      <c r="H108" s="8"/>
      <c r="I108" s="63"/>
      <c r="J108" s="63"/>
      <c r="K108" s="103"/>
      <c r="L108" s="8"/>
      <c r="M108" s="8"/>
      <c r="N108" s="8"/>
      <c r="O108" s="60"/>
      <c r="P108" s="60"/>
      <c r="Q108" s="8"/>
      <c r="R108" s="8"/>
      <c r="S108" s="8"/>
      <c r="AW108" s="32"/>
      <c r="AY108" s="6"/>
    </row>
    <row r="109" spans="1:62" ht="18" x14ac:dyDescent="0.25">
      <c r="B109" s="53"/>
      <c r="C109" s="54"/>
      <c r="D109" s="53"/>
      <c r="E109" s="56"/>
      <c r="F109" s="56"/>
      <c r="G109" s="8"/>
      <c r="H109" s="8"/>
      <c r="I109" s="8"/>
      <c r="J109" s="8"/>
      <c r="K109" s="57"/>
      <c r="L109" s="8"/>
      <c r="M109" s="9"/>
      <c r="N109" s="9"/>
      <c r="O109" s="60"/>
      <c r="P109" s="60"/>
      <c r="Q109" s="8"/>
      <c r="R109" s="8"/>
      <c r="S109" s="8"/>
      <c r="AY109" s="6"/>
      <c r="BF109" s="6"/>
    </row>
    <row r="110" spans="1:62" ht="18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9"/>
      <c r="N110" s="9"/>
      <c r="O110" s="60"/>
      <c r="P110" s="60"/>
      <c r="Q110" s="8"/>
      <c r="R110" s="8"/>
      <c r="S110" s="8"/>
    </row>
    <row r="112" spans="1:62" x14ac:dyDescent="0.2">
      <c r="AX112" s="6"/>
      <c r="AY112" s="6"/>
    </row>
  </sheetData>
  <mergeCells count="98">
    <mergeCell ref="A33:B34"/>
    <mergeCell ref="C33:F34"/>
    <mergeCell ref="A17:A18"/>
    <mergeCell ref="G33:I34"/>
    <mergeCell ref="B17:E17"/>
    <mergeCell ref="F17:I17"/>
    <mergeCell ref="P36:S36"/>
    <mergeCell ref="M37:O37"/>
    <mergeCell ref="C37:F37"/>
    <mergeCell ref="G37:I37"/>
    <mergeCell ref="J35:L35"/>
    <mergeCell ref="AS1:AZ1"/>
    <mergeCell ref="T35:V35"/>
    <mergeCell ref="W35:Y35"/>
    <mergeCell ref="W33:Y34"/>
    <mergeCell ref="AB33:AE34"/>
    <mergeCell ref="AC30:AG30"/>
    <mergeCell ref="T33:V34"/>
    <mergeCell ref="AJ17:AN17"/>
    <mergeCell ref="AO17:AR17"/>
    <mergeCell ref="L7:AR7"/>
    <mergeCell ref="M33:O34"/>
    <mergeCell ref="AN34:AR34"/>
    <mergeCell ref="AS33:AW33"/>
    <mergeCell ref="AX34:AZ34"/>
    <mergeCell ref="AX33:AZ33"/>
    <mergeCell ref="AS34:AW34"/>
    <mergeCell ref="P39:S39"/>
    <mergeCell ref="M39:O39"/>
    <mergeCell ref="T39:V39"/>
    <mergeCell ref="W39:Y39"/>
    <mergeCell ref="U13:V13"/>
    <mergeCell ref="W36:Y36"/>
    <mergeCell ref="P37:S37"/>
    <mergeCell ref="T37:V37"/>
    <mergeCell ref="P35:S35"/>
    <mergeCell ref="T36:V36"/>
    <mergeCell ref="J17:N17"/>
    <mergeCell ref="O17:R17"/>
    <mergeCell ref="S17:W17"/>
    <mergeCell ref="X17:AA17"/>
    <mergeCell ref="P33:S34"/>
    <mergeCell ref="J33:L34"/>
    <mergeCell ref="J39:L39"/>
    <mergeCell ref="J37:L37"/>
    <mergeCell ref="J36:L36"/>
    <mergeCell ref="M36:O36"/>
    <mergeCell ref="M35:O35"/>
    <mergeCell ref="A39:B39"/>
    <mergeCell ref="A37:B37"/>
    <mergeCell ref="A35:B35"/>
    <mergeCell ref="C35:F35"/>
    <mergeCell ref="G35:I35"/>
    <mergeCell ref="C39:F39"/>
    <mergeCell ref="G39:I39"/>
    <mergeCell ref="A36:B36"/>
    <mergeCell ref="C36:F36"/>
    <mergeCell ref="G36:I36"/>
    <mergeCell ref="A3:BA3"/>
    <mergeCell ref="A4:BA4"/>
    <mergeCell ref="A5:BA5"/>
    <mergeCell ref="AU10:BA10"/>
    <mergeCell ref="AP10:AT10"/>
    <mergeCell ref="T6:AI6"/>
    <mergeCell ref="N8:W8"/>
    <mergeCell ref="AC8:AD8"/>
    <mergeCell ref="AE8:AP8"/>
    <mergeCell ref="X8:AB8"/>
    <mergeCell ref="AX38:AZ38"/>
    <mergeCell ref="F10:L10"/>
    <mergeCell ref="A15:AW15"/>
    <mergeCell ref="AN38:AR38"/>
    <mergeCell ref="AS38:AW38"/>
    <mergeCell ref="AN33:AR33"/>
    <mergeCell ref="AB17:AE17"/>
    <mergeCell ref="AF17:AI17"/>
    <mergeCell ref="Y11:AB11"/>
    <mergeCell ref="AC11:AN11"/>
    <mergeCell ref="AC10:AN10"/>
    <mergeCell ref="AN35:AR37"/>
    <mergeCell ref="AS35:AW37"/>
    <mergeCell ref="AX35:AZ37"/>
    <mergeCell ref="Y10:AB10"/>
    <mergeCell ref="W37:Y37"/>
    <mergeCell ref="BH18:BI18"/>
    <mergeCell ref="BC17:BD17"/>
    <mergeCell ref="BE17:BF17"/>
    <mergeCell ref="AS17:AW17"/>
    <mergeCell ref="AX17:BA17"/>
    <mergeCell ref="BC16:BF16"/>
    <mergeCell ref="AF33:AH34"/>
    <mergeCell ref="AB37:AE37"/>
    <mergeCell ref="AF37:AH37"/>
    <mergeCell ref="AI37:AK37"/>
    <mergeCell ref="AB35:AE36"/>
    <mergeCell ref="AF35:AH36"/>
    <mergeCell ref="AI35:AK36"/>
    <mergeCell ref="AI33:AK34"/>
  </mergeCells>
  <phoneticPr fontId="0" type="noConversion"/>
  <pageMargins left="0.39370078740157483" right="0" top="0.39370078740157483" bottom="0.19685039370078741" header="0" footer="0"/>
  <pageSetup paperSize="9" scale="5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D334"/>
  <sheetViews>
    <sheetView showZeros="0" tabSelected="1" view="pageBreakPreview" topLeftCell="B1" zoomScale="41" zoomScaleNormal="50" zoomScaleSheetLayoutView="41" workbookViewId="0">
      <pane ySplit="11" topLeftCell="A159" activePane="bottomLeft" state="frozen"/>
      <selection pane="bottomLeft" activeCell="B14" sqref="B14"/>
    </sheetView>
  </sheetViews>
  <sheetFormatPr defaultColWidth="5.85546875" defaultRowHeight="27.75" customHeight="1" x14ac:dyDescent="0.4"/>
  <cols>
    <col min="1" max="1" width="17.140625" style="114" customWidth="1"/>
    <col min="2" max="2" width="87.5703125" style="114" customWidth="1"/>
    <col min="3" max="12" width="16" style="114" customWidth="1"/>
    <col min="13" max="14" width="14.85546875" style="114" customWidth="1"/>
    <col min="15" max="15" width="16.85546875" style="114" customWidth="1"/>
    <col min="16" max="21" width="14.85546875" style="114" customWidth="1"/>
    <col min="22" max="22" width="22.7109375" style="165" bestFit="1" customWidth="1"/>
    <col min="23" max="16384" width="5.85546875" style="114"/>
  </cols>
  <sheetData>
    <row r="1" spans="1:26" x14ac:dyDescent="0.4">
      <c r="A1" s="194" t="str">
        <f>CONCATENATE('Основні дані'!A22,"_(",'Основні дані'!B22,")")</f>
        <v>Форма Моп1-21_(1,4)</v>
      </c>
      <c r="B1" s="155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826" t="str">
        <f>'Основні дані'!B1</f>
        <v>МІТ-М223</v>
      </c>
      <c r="Q1" s="826"/>
      <c r="R1" s="826"/>
      <c r="S1" s="826"/>
      <c r="T1" s="826"/>
      <c r="U1" s="826"/>
      <c r="V1" s="162"/>
      <c r="W1"/>
      <c r="X1"/>
      <c r="Y1"/>
      <c r="Z1"/>
    </row>
    <row r="2" spans="1:26" ht="27.75" customHeight="1" x14ac:dyDescent="0.5">
      <c r="A2" s="827" t="s">
        <v>440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162"/>
      <c r="W2"/>
      <c r="X2"/>
      <c r="Y2"/>
      <c r="Z2"/>
    </row>
    <row r="3" spans="1:26" s="137" customFormat="1" ht="27.75" customHeight="1" thickBot="1" x14ac:dyDescent="0.4">
      <c r="A3" s="156"/>
      <c r="B3" s="157"/>
      <c r="C3" s="157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/>
      <c r="X3"/>
      <c r="Y3"/>
      <c r="Z3"/>
    </row>
    <row r="4" spans="1:26" ht="54" customHeight="1" thickBot="1" x14ac:dyDescent="0.45">
      <c r="A4" s="841" t="s">
        <v>441</v>
      </c>
      <c r="B4" s="838" t="s">
        <v>442</v>
      </c>
      <c r="C4" s="834" t="s">
        <v>443</v>
      </c>
      <c r="D4" s="835"/>
      <c r="E4" s="836"/>
      <c r="F4" s="804" t="s">
        <v>444</v>
      </c>
      <c r="G4" s="831" t="s">
        <v>445</v>
      </c>
      <c r="H4" s="832"/>
      <c r="I4" s="832"/>
      <c r="J4" s="832"/>
      <c r="K4" s="832"/>
      <c r="L4" s="833"/>
      <c r="M4" s="834" t="s">
        <v>446</v>
      </c>
      <c r="N4" s="835"/>
      <c r="O4" s="835"/>
      <c r="P4" s="835"/>
      <c r="Q4" s="835"/>
      <c r="R4" s="835"/>
      <c r="S4" s="835"/>
      <c r="T4" s="836"/>
      <c r="U4" s="804" t="s">
        <v>2</v>
      </c>
      <c r="V4" s="162"/>
    </row>
    <row r="5" spans="1:26" ht="33.75" customHeight="1" thickBot="1" x14ac:dyDescent="0.45">
      <c r="A5" s="842"/>
      <c r="B5" s="839"/>
      <c r="C5" s="804" t="s">
        <v>447</v>
      </c>
      <c r="D5" s="804" t="s">
        <v>448</v>
      </c>
      <c r="E5" s="804" t="s">
        <v>449</v>
      </c>
      <c r="F5" s="805"/>
      <c r="G5" s="804" t="s">
        <v>450</v>
      </c>
      <c r="H5" s="831" t="s">
        <v>451</v>
      </c>
      <c r="I5" s="832"/>
      <c r="J5" s="832"/>
      <c r="K5" s="833"/>
      <c r="L5" s="804" t="s">
        <v>452</v>
      </c>
      <c r="M5" s="831" t="s">
        <v>453</v>
      </c>
      <c r="N5" s="832"/>
      <c r="O5" s="832"/>
      <c r="P5" s="833"/>
      <c r="Q5" s="831" t="s">
        <v>454</v>
      </c>
      <c r="R5" s="832"/>
      <c r="S5" s="832"/>
      <c r="T5" s="833"/>
      <c r="U5" s="805"/>
      <c r="V5" s="162"/>
    </row>
    <row r="6" spans="1:26" ht="31.5" customHeight="1" thickBot="1" x14ac:dyDescent="0.45">
      <c r="A6" s="842"/>
      <c r="B6" s="839"/>
      <c r="C6" s="805"/>
      <c r="D6" s="805"/>
      <c r="E6" s="805"/>
      <c r="F6" s="805"/>
      <c r="G6" s="805"/>
      <c r="H6" s="804" t="s">
        <v>432</v>
      </c>
      <c r="I6" s="812" t="s">
        <v>455</v>
      </c>
      <c r="J6" s="813"/>
      <c r="K6" s="814"/>
      <c r="L6" s="805"/>
      <c r="M6" s="801" t="s">
        <v>456</v>
      </c>
      <c r="N6" s="837"/>
      <c r="O6" s="837"/>
      <c r="P6" s="802"/>
      <c r="Q6" s="801" t="s">
        <v>456</v>
      </c>
      <c r="R6" s="837"/>
      <c r="S6" s="837"/>
      <c r="T6" s="802"/>
      <c r="U6" s="805"/>
      <c r="V6" s="162"/>
    </row>
    <row r="7" spans="1:26" ht="31.5" customHeight="1" thickBot="1" x14ac:dyDescent="0.45">
      <c r="A7" s="842"/>
      <c r="B7" s="839"/>
      <c r="C7" s="805"/>
      <c r="D7" s="805"/>
      <c r="E7" s="805"/>
      <c r="F7" s="805"/>
      <c r="G7" s="805"/>
      <c r="H7" s="805"/>
      <c r="I7" s="815"/>
      <c r="J7" s="816"/>
      <c r="K7" s="817"/>
      <c r="L7" s="805"/>
      <c r="M7" s="801">
        <v>1</v>
      </c>
      <c r="N7" s="802"/>
      <c r="O7" s="801">
        <v>2</v>
      </c>
      <c r="P7" s="802"/>
      <c r="Q7" s="801">
        <v>3</v>
      </c>
      <c r="R7" s="802"/>
      <c r="S7" s="801">
        <v>4</v>
      </c>
      <c r="T7" s="802"/>
      <c r="U7" s="805"/>
      <c r="V7" s="162"/>
    </row>
    <row r="8" spans="1:26" ht="30" customHeight="1" thickBot="1" x14ac:dyDescent="0.45">
      <c r="A8" s="842"/>
      <c r="B8" s="839"/>
      <c r="C8" s="805"/>
      <c r="D8" s="805"/>
      <c r="E8" s="805"/>
      <c r="F8" s="805"/>
      <c r="G8" s="805"/>
      <c r="H8" s="805"/>
      <c r="I8" s="804" t="s">
        <v>457</v>
      </c>
      <c r="J8" s="828" t="s">
        <v>458</v>
      </c>
      <c r="K8" s="804" t="s">
        <v>459</v>
      </c>
      <c r="L8" s="805"/>
      <c r="M8" s="831" t="s">
        <v>460</v>
      </c>
      <c r="N8" s="832"/>
      <c r="O8" s="832"/>
      <c r="P8" s="832"/>
      <c r="Q8" s="832"/>
      <c r="R8" s="832"/>
      <c r="S8" s="832"/>
      <c r="T8" s="833"/>
      <c r="U8" s="805"/>
      <c r="V8" s="162"/>
    </row>
    <row r="9" spans="1:26" ht="33" customHeight="1" thickBot="1" x14ac:dyDescent="0.45">
      <c r="A9" s="842"/>
      <c r="B9" s="839"/>
      <c r="C9" s="805"/>
      <c r="D9" s="805"/>
      <c r="E9" s="805"/>
      <c r="F9" s="805"/>
      <c r="G9" s="805"/>
      <c r="H9" s="805"/>
      <c r="I9" s="805"/>
      <c r="J9" s="829"/>
      <c r="K9" s="805"/>
      <c r="L9" s="805"/>
      <c r="M9" s="801">
        <v>20</v>
      </c>
      <c r="N9" s="802"/>
      <c r="O9" s="801">
        <v>20</v>
      </c>
      <c r="P9" s="802"/>
      <c r="Q9" s="801">
        <v>20</v>
      </c>
      <c r="R9" s="802"/>
      <c r="S9" s="801">
        <v>16</v>
      </c>
      <c r="T9" s="802"/>
      <c r="U9" s="805"/>
      <c r="V9" s="162"/>
    </row>
    <row r="10" spans="1:26" ht="104.25" customHeight="1" thickBot="1" x14ac:dyDescent="0.45">
      <c r="A10" s="843"/>
      <c r="B10" s="840"/>
      <c r="C10" s="806"/>
      <c r="D10" s="806"/>
      <c r="E10" s="806"/>
      <c r="F10" s="806"/>
      <c r="G10" s="806"/>
      <c r="H10" s="806"/>
      <c r="I10" s="806"/>
      <c r="J10" s="830"/>
      <c r="K10" s="806"/>
      <c r="L10" s="806"/>
      <c r="M10" s="158" t="s">
        <v>461</v>
      </c>
      <c r="N10" s="158" t="s">
        <v>462</v>
      </c>
      <c r="O10" s="158" t="s">
        <v>461</v>
      </c>
      <c r="P10" s="158" t="s">
        <v>462</v>
      </c>
      <c r="Q10" s="158" t="s">
        <v>461</v>
      </c>
      <c r="R10" s="158" t="s">
        <v>462</v>
      </c>
      <c r="S10" s="158" t="s">
        <v>461</v>
      </c>
      <c r="T10" s="158" t="s">
        <v>462</v>
      </c>
      <c r="U10" s="806"/>
      <c r="V10" s="162"/>
    </row>
    <row r="11" spans="1:26" s="204" customFormat="1" ht="22.5" customHeight="1" thickBot="1" x14ac:dyDescent="0.35">
      <c r="A11" s="201">
        <v>1</v>
      </c>
      <c r="B11" s="201">
        <v>2</v>
      </c>
      <c r="C11" s="201">
        <v>3</v>
      </c>
      <c r="D11" s="201">
        <v>4</v>
      </c>
      <c r="E11" s="201">
        <v>5</v>
      </c>
      <c r="F11" s="201">
        <v>6</v>
      </c>
      <c r="G11" s="201">
        <v>7</v>
      </c>
      <c r="H11" s="201">
        <v>8</v>
      </c>
      <c r="I11" s="201">
        <v>9</v>
      </c>
      <c r="J11" s="201">
        <v>10</v>
      </c>
      <c r="K11" s="201">
        <v>11</v>
      </c>
      <c r="L11" s="201">
        <v>12</v>
      </c>
      <c r="M11" s="201">
        <v>13</v>
      </c>
      <c r="N11" s="201">
        <v>14</v>
      </c>
      <c r="O11" s="201">
        <v>15</v>
      </c>
      <c r="P11" s="201">
        <v>16</v>
      </c>
      <c r="Q11" s="201">
        <v>17</v>
      </c>
      <c r="R11" s="201">
        <v>18</v>
      </c>
      <c r="S11" s="201">
        <v>19</v>
      </c>
      <c r="T11" s="201">
        <v>20</v>
      </c>
      <c r="U11" s="202">
        <v>29</v>
      </c>
      <c r="V11" s="203"/>
    </row>
    <row r="12" spans="1:26" s="204" customFormat="1" ht="33" customHeight="1" thickBot="1" x14ac:dyDescent="0.4">
      <c r="A12" s="355">
        <v>1</v>
      </c>
      <c r="B12" s="211" t="s">
        <v>463</v>
      </c>
      <c r="C12" s="455"/>
      <c r="D12" s="455"/>
      <c r="E12" s="211"/>
      <c r="F12" s="230">
        <f>F13+F21</f>
        <v>28</v>
      </c>
      <c r="G12" s="230">
        <f t="shared" ref="G12:T12" si="0">G13+G21+G32</f>
        <v>840</v>
      </c>
      <c r="H12" s="230">
        <f t="shared" si="0"/>
        <v>320</v>
      </c>
      <c r="I12" s="230">
        <f t="shared" si="0"/>
        <v>176</v>
      </c>
      <c r="J12" s="230">
        <f t="shared" si="0"/>
        <v>32</v>
      </c>
      <c r="K12" s="230">
        <f t="shared" si="0"/>
        <v>112</v>
      </c>
      <c r="L12" s="230">
        <f t="shared" si="0"/>
        <v>520</v>
      </c>
      <c r="M12" s="230">
        <f t="shared" si="0"/>
        <v>10</v>
      </c>
      <c r="N12" s="230">
        <f t="shared" si="0"/>
        <v>14</v>
      </c>
      <c r="O12" s="230">
        <f t="shared" si="0"/>
        <v>10</v>
      </c>
      <c r="P12" s="230">
        <f t="shared" si="0"/>
        <v>14</v>
      </c>
      <c r="Q12" s="230">
        <f t="shared" si="0"/>
        <v>0</v>
      </c>
      <c r="R12" s="230">
        <f t="shared" si="0"/>
        <v>0</v>
      </c>
      <c r="S12" s="230">
        <f t="shared" si="0"/>
        <v>0</v>
      </c>
      <c r="T12" s="230">
        <f t="shared" si="0"/>
        <v>0</v>
      </c>
      <c r="U12" s="230"/>
      <c r="V12" s="160" t="str">
        <f>'Основні дані'!$B$1</f>
        <v>МІТ-М223</v>
      </c>
    </row>
    <row r="13" spans="1:26" s="131" customFormat="1" ht="28.5" thickBot="1" x14ac:dyDescent="0.45">
      <c r="A13" s="460" t="s">
        <v>464</v>
      </c>
      <c r="B13" s="457" t="s">
        <v>465</v>
      </c>
      <c r="C13" s="458"/>
      <c r="D13" s="458"/>
      <c r="E13" s="457"/>
      <c r="F13" s="459">
        <f t="shared" ref="F13:T13" si="1">SUM(F14:F20)</f>
        <v>9</v>
      </c>
      <c r="G13" s="459">
        <f t="shared" si="1"/>
        <v>270</v>
      </c>
      <c r="H13" s="459">
        <f t="shared" si="1"/>
        <v>96</v>
      </c>
      <c r="I13" s="459">
        <f t="shared" si="1"/>
        <v>32</v>
      </c>
      <c r="J13" s="459">
        <f t="shared" si="1"/>
        <v>0</v>
      </c>
      <c r="K13" s="459">
        <f t="shared" si="1"/>
        <v>64</v>
      </c>
      <c r="L13" s="459">
        <f t="shared" si="1"/>
        <v>174</v>
      </c>
      <c r="M13" s="459">
        <f t="shared" si="1"/>
        <v>4</v>
      </c>
      <c r="N13" s="459">
        <f t="shared" si="1"/>
        <v>6</v>
      </c>
      <c r="O13" s="459">
        <f t="shared" si="1"/>
        <v>2</v>
      </c>
      <c r="P13" s="459">
        <f t="shared" si="1"/>
        <v>3</v>
      </c>
      <c r="Q13" s="459">
        <f t="shared" si="1"/>
        <v>0</v>
      </c>
      <c r="R13" s="459">
        <f t="shared" si="1"/>
        <v>0</v>
      </c>
      <c r="S13" s="459">
        <f t="shared" si="1"/>
        <v>0</v>
      </c>
      <c r="T13" s="459">
        <f t="shared" si="1"/>
        <v>0</v>
      </c>
      <c r="U13" s="456"/>
      <c r="V13" s="160" t="str">
        <f>'Основні дані'!$B$1</f>
        <v>МІТ-М223</v>
      </c>
    </row>
    <row r="14" spans="1:26" s="131" customFormat="1" ht="54.75" customHeight="1" x14ac:dyDescent="0.4">
      <c r="A14" s="568" t="s">
        <v>466</v>
      </c>
      <c r="B14" s="573" t="s">
        <v>875</v>
      </c>
      <c r="C14" s="569"/>
      <c r="D14" s="569" t="s">
        <v>356</v>
      </c>
      <c r="E14" s="570" t="s">
        <v>711</v>
      </c>
      <c r="F14" s="224">
        <f t="shared" ref="F14:F20" si="2">N14+P14+R14+T14</f>
        <v>3</v>
      </c>
      <c r="G14" s="224">
        <f t="shared" ref="G14:G20" si="3">F14*30</f>
        <v>90</v>
      </c>
      <c r="H14" s="225">
        <f>(M14*Титул!BC$19)+(O14*Титул!BD$19)+(Q14*Титул!BE$19)+(S14*Титул!BF$19)</f>
        <v>32</v>
      </c>
      <c r="I14" s="584">
        <v>16</v>
      </c>
      <c r="J14" s="585"/>
      <c r="K14" s="585">
        <v>16</v>
      </c>
      <c r="L14" s="224">
        <f>IF(H14=I14+J14+K14,G14-H14,"!ПОМИЛКА!")</f>
        <v>58</v>
      </c>
      <c r="M14" s="586">
        <v>2</v>
      </c>
      <c r="N14" s="581">
        <v>3</v>
      </c>
      <c r="O14" s="581"/>
      <c r="P14" s="581"/>
      <c r="Q14" s="581"/>
      <c r="R14" s="581"/>
      <c r="S14" s="581"/>
      <c r="T14" s="581"/>
      <c r="U14" s="577">
        <v>202</v>
      </c>
      <c r="V14" s="160" t="str">
        <f>'Основні дані'!$B$1</f>
        <v>МІТ-М223</v>
      </c>
    </row>
    <row r="15" spans="1:26" s="131" customFormat="1" ht="31.5" customHeight="1" x14ac:dyDescent="0.4">
      <c r="A15" s="568" t="s">
        <v>467</v>
      </c>
      <c r="B15" s="572" t="s">
        <v>876</v>
      </c>
      <c r="C15" s="571"/>
      <c r="D15" s="571" t="s">
        <v>877</v>
      </c>
      <c r="E15" s="571" t="s">
        <v>711</v>
      </c>
      <c r="F15" s="225">
        <f t="shared" si="2"/>
        <v>3</v>
      </c>
      <c r="G15" s="225">
        <f t="shared" si="3"/>
        <v>90</v>
      </c>
      <c r="H15" s="225">
        <f>(M15*Титул!BC$19)+(O15*Титул!BD$19)+(Q15*Титул!BE$19)+(S15*Титул!BF$19)</f>
        <v>32</v>
      </c>
      <c r="I15" s="588"/>
      <c r="J15" s="581"/>
      <c r="K15" s="581">
        <v>32</v>
      </c>
      <c r="L15" s="225">
        <f t="shared" ref="L15:L20" si="4">IF(H15=I15+J15+K15,G15-H15,"!ПОМИЛКА!")</f>
        <v>58</v>
      </c>
      <c r="M15" s="589"/>
      <c r="N15" s="590"/>
      <c r="O15" s="590">
        <v>2</v>
      </c>
      <c r="P15" s="590">
        <v>3</v>
      </c>
      <c r="Q15" s="590"/>
      <c r="R15" s="590"/>
      <c r="S15" s="590"/>
      <c r="T15" s="590"/>
      <c r="U15" s="578">
        <v>276</v>
      </c>
      <c r="V15" s="160" t="str">
        <f>'Основні дані'!$B$1</f>
        <v>МІТ-М223</v>
      </c>
    </row>
    <row r="16" spans="1:26" s="131" customFormat="1" thickBot="1" x14ac:dyDescent="0.45">
      <c r="A16" s="568" t="s">
        <v>468</v>
      </c>
      <c r="B16" s="572" t="s">
        <v>878</v>
      </c>
      <c r="C16" s="571"/>
      <c r="D16" s="571" t="s">
        <v>356</v>
      </c>
      <c r="E16" s="571" t="s">
        <v>711</v>
      </c>
      <c r="F16" s="225">
        <f t="shared" si="2"/>
        <v>3</v>
      </c>
      <c r="G16" s="225">
        <f t="shared" si="3"/>
        <v>90</v>
      </c>
      <c r="H16" s="225">
        <f>(M16*Титул!BC$19)+(O16*Титул!BD$19)+(Q16*Титул!BE$19)+(S16*Титул!BF$19)</f>
        <v>32</v>
      </c>
      <c r="I16" s="588">
        <v>16</v>
      </c>
      <c r="J16" s="581"/>
      <c r="K16" s="581">
        <v>16</v>
      </c>
      <c r="L16" s="225">
        <f t="shared" si="4"/>
        <v>58</v>
      </c>
      <c r="M16" s="586">
        <v>2</v>
      </c>
      <c r="N16" s="581">
        <v>3</v>
      </c>
      <c r="O16" s="581"/>
      <c r="P16" s="581"/>
      <c r="Q16" s="581"/>
      <c r="R16" s="581"/>
      <c r="S16" s="581"/>
      <c r="T16" s="581"/>
      <c r="U16" s="576">
        <v>202</v>
      </c>
      <c r="V16" s="160" t="str">
        <f>'Основні дані'!$B$1</f>
        <v>МІТ-М223</v>
      </c>
    </row>
    <row r="17" spans="1:22" s="131" customFormat="1" ht="27" hidden="1" x14ac:dyDescent="0.4">
      <c r="A17" s="261" t="s">
        <v>469</v>
      </c>
      <c r="B17" s="505"/>
      <c r="C17" s="506"/>
      <c r="D17" s="506"/>
      <c r="E17" s="506"/>
      <c r="F17" s="225">
        <f t="shared" si="2"/>
        <v>0</v>
      </c>
      <c r="G17" s="225">
        <f t="shared" si="3"/>
        <v>0</v>
      </c>
      <c r="H17" s="225">
        <f>(M17*Титул!BC$19)+(O17*Титул!BD$19)+(Q17*Титул!BE$19)+(S17*Титул!BF$19)</f>
        <v>0</v>
      </c>
      <c r="I17" s="321"/>
      <c r="J17" s="227"/>
      <c r="K17" s="227"/>
      <c r="L17" s="225">
        <f t="shared" si="4"/>
        <v>0</v>
      </c>
      <c r="M17" s="226"/>
      <c r="N17" s="360"/>
      <c r="O17" s="360"/>
      <c r="P17" s="360"/>
      <c r="Q17" s="360"/>
      <c r="R17" s="227"/>
      <c r="S17" s="360"/>
      <c r="T17" s="360"/>
      <c r="U17" s="510"/>
      <c r="V17" s="160" t="str">
        <f>'Основні дані'!$B$1</f>
        <v>МІТ-М223</v>
      </c>
    </row>
    <row r="18" spans="1:22" s="131" customFormat="1" ht="27" hidden="1" x14ac:dyDescent="0.4">
      <c r="A18" s="261" t="s">
        <v>470</v>
      </c>
      <c r="B18" s="505"/>
      <c r="C18" s="506"/>
      <c r="D18" s="506"/>
      <c r="E18" s="506"/>
      <c r="F18" s="225">
        <f t="shared" si="2"/>
        <v>0</v>
      </c>
      <c r="G18" s="225">
        <f t="shared" si="3"/>
        <v>0</v>
      </c>
      <c r="H18" s="225">
        <f>(M18*Титул!BC$19)+(O18*Титул!BD$19)+(Q18*Титул!BE$19)+(S18*Титул!BF$19)</f>
        <v>0</v>
      </c>
      <c r="I18" s="321"/>
      <c r="J18" s="227"/>
      <c r="K18" s="227"/>
      <c r="L18" s="225">
        <f t="shared" si="4"/>
        <v>0</v>
      </c>
      <c r="M18" s="226"/>
      <c r="N18" s="360"/>
      <c r="O18" s="360"/>
      <c r="P18" s="360"/>
      <c r="Q18" s="360"/>
      <c r="R18" s="227"/>
      <c r="S18" s="360"/>
      <c r="T18" s="360"/>
      <c r="U18" s="510"/>
      <c r="V18" s="160" t="str">
        <f>'Основні дані'!$B$1</f>
        <v>МІТ-М223</v>
      </c>
    </row>
    <row r="19" spans="1:22" s="131" customFormat="1" ht="27" hidden="1" x14ac:dyDescent="0.4">
      <c r="A19" s="261" t="s">
        <v>471</v>
      </c>
      <c r="B19" s="505"/>
      <c r="C19" s="509"/>
      <c r="D19" s="509"/>
      <c r="E19" s="509"/>
      <c r="F19" s="225">
        <f t="shared" si="2"/>
        <v>0</v>
      </c>
      <c r="G19" s="225">
        <f t="shared" si="3"/>
        <v>0</v>
      </c>
      <c r="H19" s="225">
        <f>(M19*Титул!BC$19)+(O19*Титул!BD$19)+(Q19*Титул!BE$19)+(S19*Титул!BF$19)</f>
        <v>0</v>
      </c>
      <c r="I19" s="321"/>
      <c r="J19" s="227"/>
      <c r="K19" s="227"/>
      <c r="L19" s="225">
        <f t="shared" si="4"/>
        <v>0</v>
      </c>
      <c r="M19" s="226"/>
      <c r="N19" s="360"/>
      <c r="O19" s="360"/>
      <c r="P19" s="360"/>
      <c r="Q19" s="360"/>
      <c r="R19" s="227"/>
      <c r="S19" s="360"/>
      <c r="T19" s="360"/>
      <c r="U19" s="510"/>
      <c r="V19" s="160" t="str">
        <f>'Основні дані'!$B$1</f>
        <v>МІТ-М223</v>
      </c>
    </row>
    <row r="20" spans="1:22" s="131" customFormat="1" hidden="1" thickBot="1" x14ac:dyDescent="0.45">
      <c r="A20" s="261" t="s">
        <v>472</v>
      </c>
      <c r="B20" s="505"/>
      <c r="C20" s="506"/>
      <c r="D20" s="506"/>
      <c r="E20" s="506"/>
      <c r="F20" s="225">
        <f t="shared" si="2"/>
        <v>0</v>
      </c>
      <c r="G20" s="225">
        <f t="shared" si="3"/>
        <v>0</v>
      </c>
      <c r="H20" s="225">
        <f>(M20*Титул!BC$19)+(O20*Титул!BD$19)+(Q20*Титул!BE$19)+(S20*Титул!BF$19)</f>
        <v>0</v>
      </c>
      <c r="I20" s="321"/>
      <c r="J20" s="227"/>
      <c r="K20" s="227"/>
      <c r="L20" s="225">
        <f t="shared" si="4"/>
        <v>0</v>
      </c>
      <c r="M20" s="226"/>
      <c r="N20" s="227"/>
      <c r="O20" s="227"/>
      <c r="P20" s="227"/>
      <c r="Q20" s="227"/>
      <c r="R20" s="227"/>
      <c r="S20" s="360"/>
      <c r="T20" s="360"/>
      <c r="U20" s="510"/>
      <c r="V20" s="160" t="str">
        <f>'Основні дані'!$B$1</f>
        <v>МІТ-М223</v>
      </c>
    </row>
    <row r="21" spans="1:22" s="131" customFormat="1" ht="28.5" thickBot="1" x14ac:dyDescent="0.45">
      <c r="A21" s="460" t="s">
        <v>473</v>
      </c>
      <c r="B21" s="457" t="s">
        <v>474</v>
      </c>
      <c r="C21" s="458"/>
      <c r="D21" s="458"/>
      <c r="E21" s="457"/>
      <c r="F21" s="461">
        <f>SUM(F22:F31)</f>
        <v>19</v>
      </c>
      <c r="G21" s="461">
        <f t="shared" ref="G21:T21" si="5">SUM(G22:G31)</f>
        <v>570</v>
      </c>
      <c r="H21" s="461">
        <f t="shared" si="5"/>
        <v>224</v>
      </c>
      <c r="I21" s="461">
        <f t="shared" si="5"/>
        <v>144</v>
      </c>
      <c r="J21" s="461">
        <f t="shared" si="5"/>
        <v>32</v>
      </c>
      <c r="K21" s="461">
        <f t="shared" si="5"/>
        <v>48</v>
      </c>
      <c r="L21" s="461">
        <f t="shared" si="5"/>
        <v>346</v>
      </c>
      <c r="M21" s="461">
        <f t="shared" si="5"/>
        <v>6</v>
      </c>
      <c r="N21" s="461">
        <f t="shared" si="5"/>
        <v>8</v>
      </c>
      <c r="O21" s="461">
        <f t="shared" si="5"/>
        <v>8</v>
      </c>
      <c r="P21" s="461">
        <f t="shared" si="5"/>
        <v>11</v>
      </c>
      <c r="Q21" s="461">
        <f t="shared" si="5"/>
        <v>0</v>
      </c>
      <c r="R21" s="461">
        <f t="shared" si="5"/>
        <v>0</v>
      </c>
      <c r="S21" s="461">
        <f t="shared" si="5"/>
        <v>0</v>
      </c>
      <c r="T21" s="461">
        <f t="shared" si="5"/>
        <v>0</v>
      </c>
      <c r="U21" s="461"/>
      <c r="V21" s="160" t="str">
        <f>'Основні дані'!$B$1</f>
        <v>МІТ-М223</v>
      </c>
    </row>
    <row r="22" spans="1:22" s="131" customFormat="1" ht="27" x14ac:dyDescent="0.4">
      <c r="A22" s="575" t="s">
        <v>475</v>
      </c>
      <c r="B22" s="599" t="s">
        <v>879</v>
      </c>
      <c r="C22" s="582" t="s">
        <v>356</v>
      </c>
      <c r="D22" s="582"/>
      <c r="E22" s="583" t="s">
        <v>707</v>
      </c>
      <c r="F22" s="225">
        <f>N22+P22+R22+T22</f>
        <v>4</v>
      </c>
      <c r="G22" s="225">
        <f>F22*30</f>
        <v>120</v>
      </c>
      <c r="H22" s="225">
        <f>(M22*Титул!BC$19)+(O22*Титул!BD$19)+(Q22*Титул!BE$19)+(S22*Титул!BF$19)</f>
        <v>48</v>
      </c>
      <c r="I22" s="591">
        <v>32</v>
      </c>
      <c r="J22" s="581">
        <v>16</v>
      </c>
      <c r="K22" s="581"/>
      <c r="L22" s="225">
        <f>IF(H22=I22+J22+K22,G22-H22,"!ПОМИЛКА!")</f>
        <v>72</v>
      </c>
      <c r="M22" s="586">
        <v>3</v>
      </c>
      <c r="N22" s="581">
        <v>4</v>
      </c>
      <c r="O22" s="581"/>
      <c r="P22" s="581"/>
      <c r="Q22" s="581"/>
      <c r="R22" s="581"/>
      <c r="S22" s="592"/>
      <c r="T22" s="592"/>
      <c r="U22" s="576">
        <v>140</v>
      </c>
      <c r="V22" s="160" t="str">
        <f>'Основні дані'!$B$1</f>
        <v>МІТ-М223</v>
      </c>
    </row>
    <row r="23" spans="1:22" s="131" customFormat="1" ht="27" x14ac:dyDescent="0.4">
      <c r="A23" s="575" t="s">
        <v>476</v>
      </c>
      <c r="B23" s="600" t="s">
        <v>880</v>
      </c>
      <c r="C23" s="582" t="s">
        <v>356</v>
      </c>
      <c r="D23" s="582"/>
      <c r="E23" s="582" t="s">
        <v>707</v>
      </c>
      <c r="F23" s="225">
        <f>N23+P23+R23+T23</f>
        <v>4</v>
      </c>
      <c r="G23" s="225">
        <f>F23*30</f>
        <v>120</v>
      </c>
      <c r="H23" s="225">
        <f>(M23*Титул!BC$19)+(O23*Титул!BD$19)+(Q23*Титул!BE$19)+(S23*Титул!BF$19)</f>
        <v>48</v>
      </c>
      <c r="I23" s="588">
        <v>32</v>
      </c>
      <c r="J23" s="581">
        <v>16</v>
      </c>
      <c r="K23" s="581"/>
      <c r="L23" s="225">
        <f t="shared" ref="L23:L45" si="6">IF(H23=I23+J23+K23,G23-H23,"!ПОМИЛКА!")</f>
        <v>72</v>
      </c>
      <c r="M23" s="589">
        <v>3</v>
      </c>
      <c r="N23" s="590">
        <v>4</v>
      </c>
      <c r="O23" s="590"/>
      <c r="P23" s="590"/>
      <c r="Q23" s="581"/>
      <c r="R23" s="581"/>
      <c r="S23" s="592"/>
      <c r="T23" s="592"/>
      <c r="U23" s="576">
        <v>140</v>
      </c>
      <c r="V23" s="160" t="str">
        <f>'Основні дані'!$B$1</f>
        <v>МІТ-М223</v>
      </c>
    </row>
    <row r="24" spans="1:22" s="131" customFormat="1" ht="51" x14ac:dyDescent="0.4">
      <c r="A24" s="575" t="s">
        <v>477</v>
      </c>
      <c r="B24" s="599" t="s">
        <v>881</v>
      </c>
      <c r="C24" s="587" t="s">
        <v>877</v>
      </c>
      <c r="D24" s="587"/>
      <c r="E24" s="587" t="s">
        <v>709</v>
      </c>
      <c r="F24" s="225">
        <f>N24+P24+R24+T24</f>
        <v>4</v>
      </c>
      <c r="G24" s="225">
        <f>F24*30</f>
        <v>120</v>
      </c>
      <c r="H24" s="225">
        <f>(M24*Титул!BC$19)+(O24*Титул!BD$19)+(Q24*Титул!BE$19)+(S24*Титул!BF$19)</f>
        <v>48</v>
      </c>
      <c r="I24" s="588">
        <v>32</v>
      </c>
      <c r="J24" s="581"/>
      <c r="K24" s="581">
        <v>16</v>
      </c>
      <c r="L24" s="225">
        <f t="shared" si="6"/>
        <v>72</v>
      </c>
      <c r="M24" s="586"/>
      <c r="N24" s="581"/>
      <c r="O24" s="581">
        <v>3</v>
      </c>
      <c r="P24" s="581">
        <v>4</v>
      </c>
      <c r="Q24" s="581"/>
      <c r="R24" s="581"/>
      <c r="S24" s="592"/>
      <c r="T24" s="592"/>
      <c r="U24" s="576">
        <v>140</v>
      </c>
      <c r="V24" s="160" t="str">
        <f>'Основні дані'!$B$1</f>
        <v>МІТ-М223</v>
      </c>
    </row>
    <row r="25" spans="1:22" s="131" customFormat="1" ht="51" x14ac:dyDescent="0.4">
      <c r="A25" s="575" t="s">
        <v>478</v>
      </c>
      <c r="B25" s="599" t="s">
        <v>882</v>
      </c>
      <c r="C25" s="587" t="s">
        <v>877</v>
      </c>
      <c r="D25" s="587"/>
      <c r="E25" s="587" t="s">
        <v>707</v>
      </c>
      <c r="F25" s="225">
        <f t="shared" ref="F25:F45" si="7">N25+P25+R25+T25</f>
        <v>4</v>
      </c>
      <c r="G25" s="225">
        <f t="shared" ref="G25:G31" si="8">F25*30</f>
        <v>120</v>
      </c>
      <c r="H25" s="225">
        <f>(M25*Титул!BC$19)+(O25*Титул!BD$19)+(Q25*Титул!BE$19)+(S25*Титул!BF$19)</f>
        <v>48</v>
      </c>
      <c r="I25" s="581">
        <v>32</v>
      </c>
      <c r="J25" s="581"/>
      <c r="K25" s="581">
        <v>16</v>
      </c>
      <c r="L25" s="225">
        <f t="shared" si="6"/>
        <v>72</v>
      </c>
      <c r="M25" s="586"/>
      <c r="N25" s="581"/>
      <c r="O25" s="581">
        <v>3</v>
      </c>
      <c r="P25" s="581">
        <v>4</v>
      </c>
      <c r="Q25" s="592"/>
      <c r="R25" s="581"/>
      <c r="S25" s="592"/>
      <c r="T25" s="592"/>
      <c r="U25" s="576">
        <v>140</v>
      </c>
      <c r="V25" s="160" t="str">
        <f>'Основні дані'!$B$1</f>
        <v>МІТ-М223</v>
      </c>
    </row>
    <row r="26" spans="1:22" s="131" customFormat="1" thickBot="1" x14ac:dyDescent="0.45">
      <c r="A26" s="579" t="s">
        <v>479</v>
      </c>
      <c r="B26" s="601" t="s">
        <v>488</v>
      </c>
      <c r="C26" s="593" t="s">
        <v>877</v>
      </c>
      <c r="D26" s="593"/>
      <c r="E26" s="593" t="s">
        <v>707</v>
      </c>
      <c r="F26" s="225">
        <f t="shared" si="7"/>
        <v>3</v>
      </c>
      <c r="G26" s="225">
        <f t="shared" si="8"/>
        <v>90</v>
      </c>
      <c r="H26" s="225">
        <f>(M26*Титул!BC$19)+(O26*Титул!BD$19)+(Q26*Титул!BE$19)+(S26*Титул!BF$19)</f>
        <v>32</v>
      </c>
      <c r="I26" s="594">
        <v>16</v>
      </c>
      <c r="J26" s="594"/>
      <c r="K26" s="594">
        <v>16</v>
      </c>
      <c r="L26" s="225">
        <f t="shared" si="6"/>
        <v>58</v>
      </c>
      <c r="M26" s="595"/>
      <c r="N26" s="594"/>
      <c r="O26" s="594">
        <v>2</v>
      </c>
      <c r="P26" s="594">
        <v>3</v>
      </c>
      <c r="Q26" s="596"/>
      <c r="R26" s="594"/>
      <c r="S26" s="592"/>
      <c r="T26" s="592"/>
      <c r="U26" s="576">
        <v>140</v>
      </c>
      <c r="V26" s="160" t="str">
        <f>'Основні дані'!$B$1</f>
        <v>МІТ-М223</v>
      </c>
    </row>
    <row r="27" spans="1:22" s="131" customFormat="1" ht="27" hidden="1" x14ac:dyDescent="0.4">
      <c r="A27" s="579" t="s">
        <v>480</v>
      </c>
      <c r="B27" s="601"/>
      <c r="C27" s="597"/>
      <c r="D27" s="593"/>
      <c r="E27" s="598"/>
      <c r="F27" s="225">
        <f t="shared" si="7"/>
        <v>0</v>
      </c>
      <c r="G27" s="225">
        <f t="shared" si="8"/>
        <v>0</v>
      </c>
      <c r="H27" s="225">
        <f>(M27*Титул!BC$19)+(O27*Титул!BD$19)+(Q27*Титул!BE$19)+(S27*Титул!BF$19)</f>
        <v>0</v>
      </c>
      <c r="I27" s="567"/>
      <c r="J27" s="581"/>
      <c r="K27" s="574"/>
      <c r="L27" s="225">
        <f t="shared" si="6"/>
        <v>0</v>
      </c>
      <c r="M27" s="595"/>
      <c r="N27" s="594"/>
      <c r="O27" s="596"/>
      <c r="P27" s="596"/>
      <c r="Q27" s="596"/>
      <c r="R27" s="594"/>
      <c r="S27" s="592"/>
      <c r="T27" s="592"/>
      <c r="U27" s="576">
        <v>140</v>
      </c>
      <c r="V27" s="160" t="str">
        <f>'Основні дані'!$B$1</f>
        <v>МІТ-М223</v>
      </c>
    </row>
    <row r="28" spans="1:22" s="131" customFormat="1" hidden="1" thickBot="1" x14ac:dyDescent="0.45">
      <c r="A28" s="575" t="s">
        <v>481</v>
      </c>
      <c r="B28" s="601"/>
      <c r="C28" s="597"/>
      <c r="D28" s="597"/>
      <c r="E28" s="597"/>
      <c r="F28" s="225">
        <f t="shared" si="7"/>
        <v>0</v>
      </c>
      <c r="G28" s="225">
        <f t="shared" si="8"/>
        <v>0</v>
      </c>
      <c r="H28" s="225">
        <f>(M28*Титул!BC$19)+(O28*Титул!BD$19)+(Q28*Титул!BE$19)+(S28*Титул!BF$19)</f>
        <v>0</v>
      </c>
      <c r="I28" s="588"/>
      <c r="J28" s="581"/>
      <c r="K28" s="581"/>
      <c r="L28" s="225">
        <f t="shared" si="6"/>
        <v>0</v>
      </c>
      <c r="M28" s="595"/>
      <c r="N28" s="596"/>
      <c r="O28" s="596"/>
      <c r="P28" s="596"/>
      <c r="Q28" s="596"/>
      <c r="R28" s="594"/>
      <c r="S28" s="580"/>
      <c r="T28" s="580"/>
      <c r="U28" s="576">
        <v>140</v>
      </c>
      <c r="V28" s="160" t="str">
        <f>'Основні дані'!$B$1</f>
        <v>МІТ-М223</v>
      </c>
    </row>
    <row r="29" spans="1:22" s="131" customFormat="1" ht="27" hidden="1" x14ac:dyDescent="0.4">
      <c r="A29" s="261" t="s">
        <v>482</v>
      </c>
      <c r="B29" s="505"/>
      <c r="C29" s="506"/>
      <c r="D29" s="506"/>
      <c r="E29" s="506"/>
      <c r="F29" s="225">
        <f t="shared" si="7"/>
        <v>0</v>
      </c>
      <c r="G29" s="225">
        <f t="shared" si="8"/>
        <v>0</v>
      </c>
      <c r="H29" s="225">
        <f>(M29*Титул!BC$19)+(O29*Титул!BD$19)+(Q29*Титул!BE$19)+(S29*Титул!BF$19)</f>
        <v>0</v>
      </c>
      <c r="I29" s="398"/>
      <c r="J29" s="399"/>
      <c r="K29" s="399"/>
      <c r="L29" s="225">
        <f t="shared" si="6"/>
        <v>0</v>
      </c>
      <c r="M29" s="226"/>
      <c r="N29" s="360"/>
      <c r="O29" s="360"/>
      <c r="P29" s="360"/>
      <c r="Q29" s="360"/>
      <c r="R29" s="227"/>
      <c r="S29" s="360"/>
      <c r="T29" s="360"/>
      <c r="U29" s="510"/>
      <c r="V29" s="160" t="str">
        <f>'Основні дані'!$B$1</f>
        <v>МІТ-М223</v>
      </c>
    </row>
    <row r="30" spans="1:22" s="131" customFormat="1" ht="27" hidden="1" x14ac:dyDescent="0.4">
      <c r="A30" s="261" t="s">
        <v>483</v>
      </c>
      <c r="B30" s="505"/>
      <c r="C30" s="507"/>
      <c r="D30" s="507"/>
      <c r="E30" s="508"/>
      <c r="F30" s="225">
        <f t="shared" si="7"/>
        <v>0</v>
      </c>
      <c r="G30" s="225">
        <f t="shared" si="8"/>
        <v>0</v>
      </c>
      <c r="H30" s="225">
        <f>(M30*Титул!BC$19)+(O30*Титул!BD$19)+(Q30*Титул!BE$19)+(S30*Титул!BF$19)</f>
        <v>0</v>
      </c>
      <c r="I30" s="513"/>
      <c r="J30" s="227"/>
      <c r="K30" s="514"/>
      <c r="L30" s="225">
        <f t="shared" si="6"/>
        <v>0</v>
      </c>
      <c r="M30" s="226"/>
      <c r="N30" s="360"/>
      <c r="O30" s="360"/>
      <c r="P30" s="360"/>
      <c r="Q30" s="360"/>
      <c r="R30" s="227"/>
      <c r="S30" s="360"/>
      <c r="T30" s="360"/>
      <c r="U30" s="510"/>
      <c r="V30" s="160" t="str">
        <f>'Основні дані'!$B$1</f>
        <v>МІТ-М223</v>
      </c>
    </row>
    <row r="31" spans="1:22" s="131" customFormat="1" hidden="1" thickBot="1" x14ac:dyDescent="0.45">
      <c r="A31" s="261" t="s">
        <v>484</v>
      </c>
      <c r="B31" s="505"/>
      <c r="C31" s="507"/>
      <c r="D31" s="507"/>
      <c r="E31" s="507"/>
      <c r="F31" s="225">
        <f t="shared" si="7"/>
        <v>0</v>
      </c>
      <c r="G31" s="225">
        <f t="shared" si="8"/>
        <v>0</v>
      </c>
      <c r="H31" s="225">
        <f>(M31*Титул!BC$19)+(O31*Титул!BD$19)+(Q31*Титул!BE$19)+(S31*Титул!BF$19)</f>
        <v>0</v>
      </c>
      <c r="I31" s="321"/>
      <c r="J31" s="227"/>
      <c r="K31" s="227"/>
      <c r="L31" s="225">
        <f t="shared" si="6"/>
        <v>0</v>
      </c>
      <c r="M31" s="511"/>
      <c r="N31" s="512"/>
      <c r="O31" s="512"/>
      <c r="P31" s="512"/>
      <c r="Q31" s="512"/>
      <c r="R31" s="228"/>
      <c r="S31" s="512"/>
      <c r="T31" s="512"/>
      <c r="U31" s="510"/>
      <c r="V31" s="160" t="str">
        <f>'Основні дані'!$B$1</f>
        <v>МІТ-М223</v>
      </c>
    </row>
    <row r="32" spans="1:22" s="131" customFormat="1" ht="28.5" hidden="1" thickBot="1" x14ac:dyDescent="0.45">
      <c r="A32" s="460" t="s">
        <v>485</v>
      </c>
      <c r="B32" s="457" t="s">
        <v>486</v>
      </c>
      <c r="C32" s="458"/>
      <c r="D32" s="458"/>
      <c r="E32" s="457"/>
      <c r="F32" s="461">
        <f>SUM(F33:F38)</f>
        <v>0</v>
      </c>
      <c r="G32" s="461">
        <f t="shared" ref="G32:T32" si="9">SUM(G33:G38)</f>
        <v>0</v>
      </c>
      <c r="H32" s="461">
        <f t="shared" si="9"/>
        <v>0</v>
      </c>
      <c r="I32" s="461">
        <f t="shared" si="9"/>
        <v>0</v>
      </c>
      <c r="J32" s="461">
        <f t="shared" si="9"/>
        <v>0</v>
      </c>
      <c r="K32" s="461">
        <f t="shared" si="9"/>
        <v>0</v>
      </c>
      <c r="L32" s="461">
        <f t="shared" si="9"/>
        <v>0</v>
      </c>
      <c r="M32" s="461">
        <f t="shared" si="9"/>
        <v>0</v>
      </c>
      <c r="N32" s="461">
        <f t="shared" si="9"/>
        <v>0</v>
      </c>
      <c r="O32" s="461">
        <f t="shared" si="9"/>
        <v>0</v>
      </c>
      <c r="P32" s="461">
        <f t="shared" si="9"/>
        <v>0</v>
      </c>
      <c r="Q32" s="461">
        <f t="shared" si="9"/>
        <v>0</v>
      </c>
      <c r="R32" s="461">
        <f t="shared" si="9"/>
        <v>0</v>
      </c>
      <c r="S32" s="461">
        <f t="shared" si="9"/>
        <v>0</v>
      </c>
      <c r="T32" s="461">
        <f t="shared" si="9"/>
        <v>0</v>
      </c>
      <c r="U32" s="461"/>
      <c r="V32" s="160" t="str">
        <f>'Основні дані'!$B$1</f>
        <v>МІТ-М223</v>
      </c>
    </row>
    <row r="33" spans="1:22" s="131" customFormat="1" ht="27" hidden="1" x14ac:dyDescent="0.4">
      <c r="A33" s="261" t="s">
        <v>487</v>
      </c>
      <c r="B33" s="530" t="s">
        <v>488</v>
      </c>
      <c r="C33" s="506"/>
      <c r="D33" s="506"/>
      <c r="E33" s="506"/>
      <c r="F33" s="225">
        <f t="shared" si="7"/>
        <v>0</v>
      </c>
      <c r="G33" s="225">
        <f t="shared" ref="G33:G38" si="10">F33*30</f>
        <v>0</v>
      </c>
      <c r="H33" s="225">
        <f>(M33*Титул!BC$19)+(O33*Титул!BD$19)+(Q33*Титул!BE$19)+(S33*Титул!BF$19)</f>
        <v>0</v>
      </c>
      <c r="I33" s="398"/>
      <c r="J33" s="529"/>
      <c r="K33" s="399"/>
      <c r="L33" s="225">
        <f t="shared" si="6"/>
        <v>0</v>
      </c>
      <c r="M33" s="226"/>
      <c r="N33" s="360"/>
      <c r="O33" s="360"/>
      <c r="P33" s="360"/>
      <c r="Q33" s="360"/>
      <c r="R33" s="227"/>
      <c r="S33" s="360"/>
      <c r="T33" s="360"/>
      <c r="U33" s="510"/>
      <c r="V33" s="160" t="str">
        <f>'Основні дані'!$B$1</f>
        <v>МІТ-М223</v>
      </c>
    </row>
    <row r="34" spans="1:22" s="131" customFormat="1" ht="27" hidden="1" x14ac:dyDescent="0.4">
      <c r="A34" s="261" t="s">
        <v>489</v>
      </c>
      <c r="B34" s="530"/>
      <c r="C34" s="507"/>
      <c r="D34" s="507"/>
      <c r="E34" s="508"/>
      <c r="F34" s="225">
        <f t="shared" si="7"/>
        <v>0</v>
      </c>
      <c r="G34" s="225">
        <f t="shared" si="10"/>
        <v>0</v>
      </c>
      <c r="H34" s="225">
        <f>(M34*Титул!BC$19)+(O34*Титул!BD$19)+(Q34*Титул!BE$19)+(S34*Титул!BF$19)</f>
        <v>0</v>
      </c>
      <c r="I34" s="513"/>
      <c r="J34" s="227"/>
      <c r="K34" s="514"/>
      <c r="L34" s="225">
        <f t="shared" si="6"/>
        <v>0</v>
      </c>
      <c r="M34" s="226"/>
      <c r="N34" s="360"/>
      <c r="O34" s="360"/>
      <c r="P34" s="360"/>
      <c r="Q34" s="360"/>
      <c r="R34" s="227"/>
      <c r="S34" s="360"/>
      <c r="T34" s="360"/>
      <c r="U34" s="510"/>
      <c r="V34" s="160" t="str">
        <f>'Основні дані'!$B$1</f>
        <v>МІТ-М223</v>
      </c>
    </row>
    <row r="35" spans="1:22" s="131" customFormat="1" ht="27" hidden="1" x14ac:dyDescent="0.4">
      <c r="A35" s="261" t="s">
        <v>490</v>
      </c>
      <c r="B35" s="530"/>
      <c r="C35" s="507"/>
      <c r="D35" s="507"/>
      <c r="E35" s="507"/>
      <c r="F35" s="225">
        <f t="shared" si="7"/>
        <v>0</v>
      </c>
      <c r="G35" s="225">
        <f t="shared" si="10"/>
        <v>0</v>
      </c>
      <c r="H35" s="225">
        <f>(M35*Титул!BC$19)+(O35*Титул!BD$19)+(Q35*Титул!BE$19)+(S35*Титул!BF$19)</f>
        <v>0</v>
      </c>
      <c r="I35" s="321"/>
      <c r="J35" s="227"/>
      <c r="K35" s="227"/>
      <c r="L35" s="225">
        <f t="shared" si="6"/>
        <v>0</v>
      </c>
      <c r="M35" s="511"/>
      <c r="N35" s="512"/>
      <c r="O35" s="512"/>
      <c r="P35" s="512"/>
      <c r="Q35" s="512"/>
      <c r="R35" s="228"/>
      <c r="S35" s="512"/>
      <c r="T35" s="512"/>
      <c r="U35" s="510"/>
      <c r="V35" s="160" t="str">
        <f>'Основні дані'!$B$1</f>
        <v>МІТ-М223</v>
      </c>
    </row>
    <row r="36" spans="1:22" s="131" customFormat="1" hidden="1" thickBot="1" x14ac:dyDescent="0.45">
      <c r="A36" s="261" t="s">
        <v>491</v>
      </c>
      <c r="B36" s="525"/>
      <c r="C36" s="506"/>
      <c r="D36" s="506"/>
      <c r="E36" s="506"/>
      <c r="F36" s="526">
        <f t="shared" si="7"/>
        <v>0</v>
      </c>
      <c r="G36" s="526">
        <f t="shared" si="10"/>
        <v>0</v>
      </c>
      <c r="H36" s="526">
        <f>(M36*Титул!BC$19)+(O36*Титул!BD$19)+(Q36*Титул!BE$19)+(S36*Титул!BF$19)</f>
        <v>0</v>
      </c>
      <c r="I36" s="321"/>
      <c r="J36" s="227"/>
      <c r="K36" s="226"/>
      <c r="L36" s="526">
        <f t="shared" si="6"/>
        <v>0</v>
      </c>
      <c r="M36" s="226"/>
      <c r="N36" s="527"/>
      <c r="O36" s="527"/>
      <c r="P36" s="527"/>
      <c r="Q36" s="527"/>
      <c r="R36" s="226"/>
      <c r="S36" s="527"/>
      <c r="T36" s="527"/>
      <c r="U36" s="528"/>
      <c r="V36" s="160" t="str">
        <f>'Основні дані'!$B$1</f>
        <v>МІТ-М223</v>
      </c>
    </row>
    <row r="37" spans="1:22" s="131" customFormat="1" ht="27" hidden="1" x14ac:dyDescent="0.4">
      <c r="A37" s="261" t="s">
        <v>492</v>
      </c>
      <c r="B37" s="530"/>
      <c r="C37" s="506"/>
      <c r="D37" s="506"/>
      <c r="E37" s="506"/>
      <c r="F37" s="526">
        <f t="shared" si="7"/>
        <v>0</v>
      </c>
      <c r="G37" s="526">
        <f t="shared" si="10"/>
        <v>0</v>
      </c>
      <c r="H37" s="526">
        <f>(M37*Титул!BC$19)+(O37*Титул!BD$19)+(Q37*Титул!BE$19)+(S37*Титул!BF$19)</f>
        <v>0</v>
      </c>
      <c r="I37" s="321"/>
      <c r="J37" s="227"/>
      <c r="K37" s="226"/>
      <c r="L37" s="526">
        <f t="shared" si="6"/>
        <v>0</v>
      </c>
      <c r="M37" s="226"/>
      <c r="N37" s="527"/>
      <c r="O37" s="527"/>
      <c r="P37" s="527"/>
      <c r="Q37" s="527"/>
      <c r="R37" s="226"/>
      <c r="S37" s="527"/>
      <c r="T37" s="527"/>
      <c r="U37" s="528"/>
      <c r="V37" s="160" t="str">
        <f>'Основні дані'!$B$1</f>
        <v>МІТ-М223</v>
      </c>
    </row>
    <row r="38" spans="1:22" s="131" customFormat="1" hidden="1" thickBot="1" x14ac:dyDescent="0.45">
      <c r="A38" s="261" t="s">
        <v>493</v>
      </c>
      <c r="B38" s="530"/>
      <c r="C38" s="506"/>
      <c r="D38" s="506"/>
      <c r="E38" s="506"/>
      <c r="F38" s="526">
        <f t="shared" si="7"/>
        <v>0</v>
      </c>
      <c r="G38" s="526">
        <f t="shared" si="10"/>
        <v>0</v>
      </c>
      <c r="H38" s="526">
        <f>(M38*Титул!BC$19)+(O38*Титул!BD$19)+(Q38*Титул!BE$19)+(S38*Титул!BF$19)</f>
        <v>0</v>
      </c>
      <c r="I38" s="321"/>
      <c r="J38" s="227"/>
      <c r="K38" s="226"/>
      <c r="L38" s="526">
        <f t="shared" si="6"/>
        <v>0</v>
      </c>
      <c r="M38" s="226"/>
      <c r="N38" s="527"/>
      <c r="O38" s="527"/>
      <c r="P38" s="527"/>
      <c r="Q38" s="527"/>
      <c r="R38" s="226"/>
      <c r="S38" s="527"/>
      <c r="T38" s="527"/>
      <c r="U38" s="528"/>
      <c r="V38" s="160" t="str">
        <f>'Основні дані'!$B$1</f>
        <v>МІТ-М223</v>
      </c>
    </row>
    <row r="39" spans="1:22" s="131" customFormat="1" ht="30.75" thickBot="1" x14ac:dyDescent="0.45">
      <c r="A39" s="468">
        <v>2</v>
      </c>
      <c r="B39" s="211" t="s">
        <v>494</v>
      </c>
      <c r="C39" s="239"/>
      <c r="D39" s="239"/>
      <c r="E39" s="256"/>
      <c r="F39" s="230">
        <f>SUM(F40:F45)</f>
        <v>15</v>
      </c>
      <c r="G39" s="230">
        <f t="shared" ref="G39:T39" si="11">SUM(G40:G45)</f>
        <v>450</v>
      </c>
      <c r="H39" s="230">
        <f t="shared" si="11"/>
        <v>0</v>
      </c>
      <c r="I39" s="230">
        <f t="shared" si="11"/>
        <v>0</v>
      </c>
      <c r="J39" s="230">
        <f t="shared" si="11"/>
        <v>0</v>
      </c>
      <c r="K39" s="230">
        <f t="shared" si="11"/>
        <v>0</v>
      </c>
      <c r="L39" s="230">
        <f t="shared" si="11"/>
        <v>450</v>
      </c>
      <c r="M39" s="230">
        <f t="shared" si="11"/>
        <v>0</v>
      </c>
      <c r="N39" s="230">
        <f t="shared" si="11"/>
        <v>0</v>
      </c>
      <c r="O39" s="230">
        <f t="shared" si="11"/>
        <v>0</v>
      </c>
      <c r="P39" s="230">
        <f t="shared" si="11"/>
        <v>0</v>
      </c>
      <c r="Q39" s="230">
        <f t="shared" si="11"/>
        <v>0</v>
      </c>
      <c r="R39" s="230">
        <f t="shared" si="11"/>
        <v>15</v>
      </c>
      <c r="S39" s="230">
        <f t="shared" si="11"/>
        <v>0</v>
      </c>
      <c r="T39" s="230">
        <f t="shared" si="11"/>
        <v>0</v>
      </c>
      <c r="U39" s="230"/>
      <c r="V39" s="160" t="str">
        <f>'Основні дані'!$B$1</f>
        <v>МІТ-М223</v>
      </c>
    </row>
    <row r="40" spans="1:22" s="131" customFormat="1" ht="28.5" thickBot="1" x14ac:dyDescent="0.45">
      <c r="A40" s="547" t="s">
        <v>495</v>
      </c>
      <c r="B40" s="548" t="s">
        <v>883</v>
      </c>
      <c r="C40" s="549"/>
      <c r="D40" s="550" t="s">
        <v>500</v>
      </c>
      <c r="E40" s="551"/>
      <c r="F40" s="552">
        <f t="shared" si="7"/>
        <v>15</v>
      </c>
      <c r="G40" s="553">
        <f t="shared" ref="G40:G45" si="12">F40*30</f>
        <v>450</v>
      </c>
      <c r="H40" s="553">
        <f>(M40*Титул!BC$19)+(O40*Титул!BD$19)+(Q40*Титул!BE$19)+(S40*Титул!BF$19)</f>
        <v>0</v>
      </c>
      <c r="I40" s="554"/>
      <c r="J40" s="554"/>
      <c r="K40" s="554"/>
      <c r="L40" s="553">
        <f t="shared" si="6"/>
        <v>450</v>
      </c>
      <c r="M40" s="554"/>
      <c r="N40" s="554"/>
      <c r="O40" s="554"/>
      <c r="P40" s="554"/>
      <c r="Q40" s="554"/>
      <c r="R40" s="554">
        <v>15</v>
      </c>
      <c r="S40" s="554"/>
      <c r="T40" s="554"/>
      <c r="U40" s="576">
        <v>140</v>
      </c>
      <c r="V40" s="160" t="str">
        <f>'Основні дані'!$B$1</f>
        <v>МІТ-М223</v>
      </c>
    </row>
    <row r="41" spans="1:22" s="131" customFormat="1" hidden="1" x14ac:dyDescent="0.4">
      <c r="A41" s="547" t="s">
        <v>496</v>
      </c>
      <c r="B41" s="548"/>
      <c r="C41" s="549"/>
      <c r="D41" s="550"/>
      <c r="E41" s="551"/>
      <c r="F41" s="552">
        <f t="shared" si="7"/>
        <v>0</v>
      </c>
      <c r="G41" s="553">
        <f t="shared" si="12"/>
        <v>0</v>
      </c>
      <c r="H41" s="553">
        <f>(M41*Титул!BC$19)+(O41*Титул!BD$19)+(Q41*Титул!BE$19)+(S41*Титул!BF$19)</f>
        <v>0</v>
      </c>
      <c r="I41" s="554"/>
      <c r="J41" s="554"/>
      <c r="K41" s="554"/>
      <c r="L41" s="553">
        <f t="shared" si="6"/>
        <v>0</v>
      </c>
      <c r="M41" s="554"/>
      <c r="N41" s="554"/>
      <c r="O41" s="554"/>
      <c r="P41" s="554"/>
      <c r="Q41" s="554"/>
      <c r="R41" s="554"/>
      <c r="S41" s="554"/>
      <c r="T41" s="554"/>
      <c r="U41" s="528"/>
      <c r="V41" s="160" t="str">
        <f>'Основні дані'!$B$1</f>
        <v>МІТ-М223</v>
      </c>
    </row>
    <row r="42" spans="1:22" s="131" customFormat="1" hidden="1" x14ac:dyDescent="0.4">
      <c r="A42" s="547" t="s">
        <v>497</v>
      </c>
      <c r="B42" s="548"/>
      <c r="C42" s="549"/>
      <c r="D42" s="550"/>
      <c r="E42" s="551"/>
      <c r="F42" s="552">
        <f t="shared" si="7"/>
        <v>0</v>
      </c>
      <c r="G42" s="553">
        <f t="shared" si="12"/>
        <v>0</v>
      </c>
      <c r="H42" s="553">
        <f>(M42*Титул!BC$19)+(O42*Титул!BD$19)+(Q42*Титул!BE$19)+(S42*Титул!BF$19)</f>
        <v>0</v>
      </c>
      <c r="I42" s="554"/>
      <c r="J42" s="554"/>
      <c r="K42" s="554"/>
      <c r="L42" s="553">
        <f t="shared" si="6"/>
        <v>0</v>
      </c>
      <c r="M42" s="554"/>
      <c r="N42" s="554"/>
      <c r="O42" s="554"/>
      <c r="P42" s="554"/>
      <c r="Q42" s="554"/>
      <c r="R42" s="554"/>
      <c r="S42" s="554"/>
      <c r="T42" s="554"/>
      <c r="U42" s="528"/>
      <c r="V42" s="160" t="str">
        <f>'Основні дані'!$B$1</f>
        <v>МІТ-М223</v>
      </c>
    </row>
    <row r="43" spans="1:22" s="131" customFormat="1" hidden="1" x14ac:dyDescent="0.4">
      <c r="A43" s="547" t="s">
        <v>498</v>
      </c>
      <c r="B43" s="548"/>
      <c r="C43" s="549"/>
      <c r="D43" s="550"/>
      <c r="E43" s="551"/>
      <c r="F43" s="552">
        <f t="shared" si="7"/>
        <v>0</v>
      </c>
      <c r="G43" s="553">
        <f t="shared" si="12"/>
        <v>0</v>
      </c>
      <c r="H43" s="553">
        <f>(M43*Титул!BC$19)+(O43*Титул!BD$19)+(Q43*Титул!BE$19)+(S43*Титул!BF$19)</f>
        <v>0</v>
      </c>
      <c r="I43" s="554"/>
      <c r="J43" s="554"/>
      <c r="K43" s="554"/>
      <c r="L43" s="553">
        <f t="shared" si="6"/>
        <v>0</v>
      </c>
      <c r="M43" s="554"/>
      <c r="N43" s="554"/>
      <c r="O43" s="554"/>
      <c r="P43" s="554"/>
      <c r="Q43" s="554"/>
      <c r="R43" s="554"/>
      <c r="S43" s="554"/>
      <c r="T43" s="554"/>
      <c r="U43" s="528"/>
      <c r="V43" s="160" t="str">
        <f>'Основні дані'!$B$1</f>
        <v>МІТ-М223</v>
      </c>
    </row>
    <row r="44" spans="1:22" s="131" customFormat="1" hidden="1" x14ac:dyDescent="0.4">
      <c r="A44" s="547" t="s">
        <v>499</v>
      </c>
      <c r="B44" s="548"/>
      <c r="C44" s="549"/>
      <c r="D44" s="550"/>
      <c r="E44" s="551"/>
      <c r="F44" s="552">
        <f t="shared" si="7"/>
        <v>0</v>
      </c>
      <c r="G44" s="553">
        <f t="shared" si="12"/>
        <v>0</v>
      </c>
      <c r="H44" s="553">
        <f>(M44*Титул!BC$19)+(O44*Титул!BD$19)+(Q44*Титул!BE$19)+(S44*Титул!BF$19)</f>
        <v>0</v>
      </c>
      <c r="I44" s="554"/>
      <c r="J44" s="554"/>
      <c r="K44" s="554"/>
      <c r="L44" s="553">
        <f t="shared" si="6"/>
        <v>0</v>
      </c>
      <c r="M44" s="554"/>
      <c r="N44" s="554"/>
      <c r="O44" s="554"/>
      <c r="P44" s="554"/>
      <c r="Q44" s="554"/>
      <c r="R44" s="554"/>
      <c r="S44" s="554"/>
      <c r="T44" s="554"/>
      <c r="U44" s="528"/>
      <c r="V44" s="160" t="str">
        <f>'Основні дані'!$B$1</f>
        <v>МІТ-М223</v>
      </c>
    </row>
    <row r="45" spans="1:22" s="131" customFormat="1" ht="28.5" hidden="1" thickBot="1" x14ac:dyDescent="0.45">
      <c r="A45" s="547" t="s">
        <v>501</v>
      </c>
      <c r="B45" s="548"/>
      <c r="C45" s="549"/>
      <c r="D45" s="550"/>
      <c r="E45" s="551"/>
      <c r="F45" s="552">
        <f t="shared" si="7"/>
        <v>0</v>
      </c>
      <c r="G45" s="553">
        <f t="shared" si="12"/>
        <v>0</v>
      </c>
      <c r="H45" s="553">
        <f>(M45*Титул!BC$19)+(O45*Титул!BD$19)+(Q45*Титул!BE$19)+(S45*Титул!BF$19)</f>
        <v>0</v>
      </c>
      <c r="I45" s="554"/>
      <c r="J45" s="554"/>
      <c r="K45" s="554"/>
      <c r="L45" s="553">
        <f t="shared" si="6"/>
        <v>0</v>
      </c>
      <c r="M45" s="554"/>
      <c r="N45" s="554"/>
      <c r="O45" s="554"/>
      <c r="P45" s="554"/>
      <c r="Q45" s="554"/>
      <c r="R45" s="554"/>
      <c r="S45" s="554"/>
      <c r="T45" s="554"/>
      <c r="U45" s="528"/>
      <c r="V45" s="160" t="str">
        <f>'Основні дані'!$B$1</f>
        <v>МІТ-М223</v>
      </c>
    </row>
    <row r="46" spans="1:22" s="131" customFormat="1" ht="30.75" thickBot="1" x14ac:dyDescent="0.45">
      <c r="A46" s="468">
        <v>3</v>
      </c>
      <c r="B46" s="211" t="s">
        <v>430</v>
      </c>
      <c r="C46" s="239"/>
      <c r="D46" s="239"/>
      <c r="E46" s="256"/>
      <c r="F46" s="230">
        <f t="shared" ref="F46" si="13">N46+P46+R46+T46</f>
        <v>15</v>
      </c>
      <c r="G46" s="230">
        <f t="shared" ref="G46" si="14">F46*30</f>
        <v>450</v>
      </c>
      <c r="H46" s="230">
        <f>(M46*Титул!BC$19)+(O46*Титул!BD$19)+(Q46*Титул!BE$19)+(S46*Титул!BF$19)</f>
        <v>0</v>
      </c>
      <c r="I46" s="230"/>
      <c r="J46" s="230"/>
      <c r="K46" s="230"/>
      <c r="L46" s="230">
        <f t="shared" ref="L46" si="15">IF(H46=I46+J46+K46,G46-H46,"!ОШИБКА!")</f>
        <v>450</v>
      </c>
      <c r="M46" s="230"/>
      <c r="N46" s="230"/>
      <c r="O46" s="230"/>
      <c r="P46" s="230"/>
      <c r="Q46" s="230"/>
      <c r="R46" s="230">
        <v>15</v>
      </c>
      <c r="S46" s="230"/>
      <c r="T46" s="230"/>
      <c r="U46" s="576">
        <v>140</v>
      </c>
      <c r="V46" s="160" t="str">
        <f>'Основні дані'!$B$1</f>
        <v>МІТ-М223</v>
      </c>
    </row>
    <row r="47" spans="1:22" s="131" customFormat="1" ht="30.75" thickBot="1" x14ac:dyDescent="0.45">
      <c r="A47" s="468" t="s">
        <v>502</v>
      </c>
      <c r="B47" s="211" t="s">
        <v>503</v>
      </c>
      <c r="C47" s="239"/>
      <c r="D47" s="239"/>
      <c r="E47" s="256"/>
      <c r="F47" s="230">
        <f>F48+F225+F226+F229</f>
        <v>32</v>
      </c>
      <c r="G47" s="230">
        <f t="shared" ref="G47:T47" si="16">G48+G225+G226+G229</f>
        <v>960</v>
      </c>
      <c r="H47" s="230">
        <f t="shared" si="16"/>
        <v>416</v>
      </c>
      <c r="I47" s="230">
        <f t="shared" si="16"/>
        <v>192</v>
      </c>
      <c r="J47" s="230">
        <f t="shared" si="16"/>
        <v>64</v>
      </c>
      <c r="K47" s="230">
        <f t="shared" si="16"/>
        <v>64</v>
      </c>
      <c r="L47" s="230">
        <f t="shared" si="16"/>
        <v>544</v>
      </c>
      <c r="M47" s="230">
        <f t="shared" si="16"/>
        <v>13</v>
      </c>
      <c r="N47" s="230">
        <f t="shared" si="16"/>
        <v>16</v>
      </c>
      <c r="O47" s="230">
        <f t="shared" si="16"/>
        <v>13</v>
      </c>
      <c r="P47" s="230">
        <f t="shared" si="16"/>
        <v>16</v>
      </c>
      <c r="Q47" s="230">
        <f t="shared" si="16"/>
        <v>0</v>
      </c>
      <c r="R47" s="230">
        <f t="shared" si="16"/>
        <v>0</v>
      </c>
      <c r="S47" s="230">
        <f t="shared" si="16"/>
        <v>0</v>
      </c>
      <c r="T47" s="230">
        <f t="shared" si="16"/>
        <v>0</v>
      </c>
      <c r="U47" s="230"/>
      <c r="V47" s="160" t="str">
        <f>'Основні дані'!$B$1</f>
        <v>МІТ-М223</v>
      </c>
    </row>
    <row r="48" spans="1:22" s="131" customFormat="1" x14ac:dyDescent="0.4">
      <c r="A48" s="463" t="s">
        <v>504</v>
      </c>
      <c r="B48" s="464" t="s">
        <v>505</v>
      </c>
      <c r="C48" s="465"/>
      <c r="D48" s="465"/>
      <c r="E48" s="465"/>
      <c r="F48" s="466">
        <f>F49</f>
        <v>24</v>
      </c>
      <c r="G48" s="466">
        <f t="shared" ref="G48:T48" si="17">G49</f>
        <v>720</v>
      </c>
      <c r="H48" s="466">
        <f t="shared" si="17"/>
        <v>320</v>
      </c>
      <c r="I48" s="466">
        <f t="shared" si="17"/>
        <v>192</v>
      </c>
      <c r="J48" s="466">
        <f t="shared" si="17"/>
        <v>64</v>
      </c>
      <c r="K48" s="466">
        <f t="shared" si="17"/>
        <v>64</v>
      </c>
      <c r="L48" s="466">
        <f t="shared" si="17"/>
        <v>400</v>
      </c>
      <c r="M48" s="466">
        <f t="shared" si="17"/>
        <v>10</v>
      </c>
      <c r="N48" s="466">
        <f t="shared" si="17"/>
        <v>12</v>
      </c>
      <c r="O48" s="466">
        <f t="shared" si="17"/>
        <v>10</v>
      </c>
      <c r="P48" s="466">
        <f t="shared" si="17"/>
        <v>12</v>
      </c>
      <c r="Q48" s="466">
        <f t="shared" si="17"/>
        <v>0</v>
      </c>
      <c r="R48" s="466">
        <f t="shared" si="17"/>
        <v>0</v>
      </c>
      <c r="S48" s="466">
        <f t="shared" si="17"/>
        <v>0</v>
      </c>
      <c r="T48" s="466">
        <f t="shared" si="17"/>
        <v>0</v>
      </c>
      <c r="U48" s="467"/>
      <c r="V48" s="160" t="str">
        <f>'Основні дані'!$B$1</f>
        <v>МІТ-М223</v>
      </c>
    </row>
    <row r="49" spans="1:23" s="131" customFormat="1" ht="78.75" x14ac:dyDescent="0.4">
      <c r="A49" s="413" t="s">
        <v>506</v>
      </c>
      <c r="B49" s="462" t="s">
        <v>884</v>
      </c>
      <c r="C49" s="414"/>
      <c r="D49" s="414"/>
      <c r="E49" s="414"/>
      <c r="F49" s="415">
        <f t="shared" ref="F49:T49" si="18">SUM(F50:F59)</f>
        <v>24</v>
      </c>
      <c r="G49" s="415">
        <f t="shared" si="18"/>
        <v>720</v>
      </c>
      <c r="H49" s="415">
        <f t="shared" si="18"/>
        <v>320</v>
      </c>
      <c r="I49" s="415">
        <f t="shared" si="18"/>
        <v>192</v>
      </c>
      <c r="J49" s="415">
        <f t="shared" si="18"/>
        <v>64</v>
      </c>
      <c r="K49" s="415">
        <f t="shared" si="18"/>
        <v>64</v>
      </c>
      <c r="L49" s="415">
        <f t="shared" si="18"/>
        <v>400</v>
      </c>
      <c r="M49" s="415">
        <f t="shared" si="18"/>
        <v>10</v>
      </c>
      <c r="N49" s="415">
        <f t="shared" si="18"/>
        <v>12</v>
      </c>
      <c r="O49" s="415">
        <f t="shared" si="18"/>
        <v>10</v>
      </c>
      <c r="P49" s="415">
        <f t="shared" si="18"/>
        <v>12</v>
      </c>
      <c r="Q49" s="415">
        <f t="shared" si="18"/>
        <v>0</v>
      </c>
      <c r="R49" s="415">
        <f t="shared" si="18"/>
        <v>0</v>
      </c>
      <c r="S49" s="415">
        <f t="shared" si="18"/>
        <v>0</v>
      </c>
      <c r="T49" s="415">
        <f t="shared" si="18"/>
        <v>0</v>
      </c>
      <c r="U49" s="415"/>
      <c r="V49" s="160" t="str">
        <f>'Основні дані'!$B$1</f>
        <v>МІТ-М223</v>
      </c>
    </row>
    <row r="50" spans="1:23" s="131" customFormat="1" ht="27" x14ac:dyDescent="0.4">
      <c r="A50" s="261" t="s">
        <v>507</v>
      </c>
      <c r="B50" s="607" t="s">
        <v>885</v>
      </c>
      <c r="C50" s="587" t="s">
        <v>356</v>
      </c>
      <c r="D50" s="587"/>
      <c r="E50" s="582" t="s">
        <v>716</v>
      </c>
      <c r="F50" s="225">
        <f t="shared" ref="F50:F59" si="19">N50+P50+R50+T50</f>
        <v>6</v>
      </c>
      <c r="G50" s="225">
        <f t="shared" ref="G50:G59" si="20">F50*30</f>
        <v>180</v>
      </c>
      <c r="H50" s="225">
        <f>(M50*Титул!BC$19)+(O50*Титул!BD$19)+(Q50*Титул!BE$19)+(S50*Титул!BF$19)</f>
        <v>80</v>
      </c>
      <c r="I50" s="588">
        <v>48</v>
      </c>
      <c r="J50" s="581">
        <v>16</v>
      </c>
      <c r="K50" s="581">
        <v>16</v>
      </c>
      <c r="L50" s="225">
        <f t="shared" ref="L50:L59" si="21">IF(H50=I50+J50+K50,G50-H50,"!ПОМИЛКА!")</f>
        <v>100</v>
      </c>
      <c r="M50" s="586">
        <v>5</v>
      </c>
      <c r="N50" s="581">
        <v>6</v>
      </c>
      <c r="O50" s="590"/>
      <c r="P50" s="590"/>
      <c r="Q50" s="592"/>
      <c r="R50" s="581"/>
      <c r="S50" s="592"/>
      <c r="T50" s="592"/>
      <c r="U50" s="576">
        <v>147</v>
      </c>
      <c r="V50" s="160" t="str">
        <f>'Основні дані'!$B$1</f>
        <v>МІТ-М223</v>
      </c>
    </row>
    <row r="51" spans="1:23" s="131" customFormat="1" ht="51" x14ac:dyDescent="0.4">
      <c r="A51" s="261" t="s">
        <v>508</v>
      </c>
      <c r="B51" s="607" t="s">
        <v>886</v>
      </c>
      <c r="C51" s="582"/>
      <c r="D51" s="582" t="s">
        <v>356</v>
      </c>
      <c r="E51" s="582" t="s">
        <v>707</v>
      </c>
      <c r="F51" s="225">
        <f t="shared" si="19"/>
        <v>6</v>
      </c>
      <c r="G51" s="225">
        <f t="shared" si="20"/>
        <v>180</v>
      </c>
      <c r="H51" s="225">
        <f>(M51*Титул!BC$19)+(O51*Титул!BD$19)+(Q51*Титул!BE$19)+(S51*Титул!BF$19)</f>
        <v>80</v>
      </c>
      <c r="I51" s="588">
        <v>48</v>
      </c>
      <c r="J51" s="581">
        <v>32</v>
      </c>
      <c r="K51" s="581"/>
      <c r="L51" s="225">
        <f t="shared" si="21"/>
        <v>100</v>
      </c>
      <c r="M51" s="589">
        <v>5</v>
      </c>
      <c r="N51" s="590">
        <v>6</v>
      </c>
      <c r="O51" s="590"/>
      <c r="P51" s="590"/>
      <c r="Q51" s="592"/>
      <c r="R51" s="581"/>
      <c r="S51" s="519"/>
      <c r="T51" s="519"/>
      <c r="U51" s="577">
        <v>147</v>
      </c>
      <c r="V51" s="160" t="str">
        <f>'Основні дані'!$B$1</f>
        <v>МІТ-М223</v>
      </c>
    </row>
    <row r="52" spans="1:23" s="131" customFormat="1" ht="51" x14ac:dyDescent="0.4">
      <c r="A52" s="261" t="s">
        <v>509</v>
      </c>
      <c r="B52" s="607" t="s">
        <v>887</v>
      </c>
      <c r="C52" s="582" t="s">
        <v>877</v>
      </c>
      <c r="D52" s="582"/>
      <c r="E52" s="587" t="s">
        <v>716</v>
      </c>
      <c r="F52" s="225">
        <f t="shared" si="19"/>
        <v>6</v>
      </c>
      <c r="G52" s="225">
        <f t="shared" si="20"/>
        <v>180</v>
      </c>
      <c r="H52" s="225">
        <f>(M52*Титул!BC$19)+(O52*Титул!BD$19)+(Q52*Титул!BE$19)+(S52*Титул!BF$19)</f>
        <v>80</v>
      </c>
      <c r="I52" s="588">
        <v>48</v>
      </c>
      <c r="J52" s="581"/>
      <c r="K52" s="581">
        <v>32</v>
      </c>
      <c r="L52" s="225">
        <f t="shared" si="21"/>
        <v>100</v>
      </c>
      <c r="M52" s="589"/>
      <c r="N52" s="590"/>
      <c r="O52" s="581">
        <v>5</v>
      </c>
      <c r="P52" s="581">
        <v>6</v>
      </c>
      <c r="Q52" s="592"/>
      <c r="R52" s="581"/>
      <c r="S52" s="519"/>
      <c r="T52" s="519"/>
      <c r="U52" s="576">
        <v>147</v>
      </c>
      <c r="V52" s="160" t="str">
        <f>'Основні дані'!$B$1</f>
        <v>МІТ-М223</v>
      </c>
    </row>
    <row r="53" spans="1:23" s="131" customFormat="1" ht="27" x14ac:dyDescent="0.4">
      <c r="A53" s="261" t="s">
        <v>510</v>
      </c>
      <c r="B53" s="607" t="s">
        <v>888</v>
      </c>
      <c r="C53" s="587"/>
      <c r="D53" s="587" t="s">
        <v>877</v>
      </c>
      <c r="E53" s="587" t="s">
        <v>707</v>
      </c>
      <c r="F53" s="225">
        <f t="shared" si="19"/>
        <v>6</v>
      </c>
      <c r="G53" s="225">
        <f t="shared" si="20"/>
        <v>180</v>
      </c>
      <c r="H53" s="225">
        <f>(M53*Титул!BC$19)+(O53*Титул!BD$19)+(Q53*Титул!BE$19)+(S53*Титул!BF$19)</f>
        <v>80</v>
      </c>
      <c r="I53" s="588">
        <v>48</v>
      </c>
      <c r="J53" s="581">
        <v>16</v>
      </c>
      <c r="K53" s="581">
        <v>16</v>
      </c>
      <c r="L53" s="225">
        <f t="shared" si="21"/>
        <v>100</v>
      </c>
      <c r="M53" s="589"/>
      <c r="N53" s="608"/>
      <c r="O53" s="581">
        <v>5</v>
      </c>
      <c r="P53" s="581">
        <v>6</v>
      </c>
      <c r="Q53" s="592"/>
      <c r="R53" s="592"/>
      <c r="S53" s="587"/>
      <c r="T53" s="587"/>
      <c r="U53" s="576">
        <v>147</v>
      </c>
      <c r="V53" s="160" t="str">
        <f>'Основні дані'!$B$1</f>
        <v>МІТ-М223</v>
      </c>
      <c r="W53" s="341"/>
    </row>
    <row r="54" spans="1:23" s="131" customFormat="1" ht="27" hidden="1" x14ac:dyDescent="0.4">
      <c r="A54" s="261" t="s">
        <v>511</v>
      </c>
      <c r="B54" s="515"/>
      <c r="C54" s="506"/>
      <c r="D54" s="506"/>
      <c r="E54" s="506"/>
      <c r="F54" s="225">
        <f t="shared" si="19"/>
        <v>0</v>
      </c>
      <c r="G54" s="225">
        <f t="shared" si="20"/>
        <v>0</v>
      </c>
      <c r="H54" s="225">
        <f>(M54*Титул!BC$19)+(O54*Титул!BD$19)+(Q54*Титул!BE$19)+(S54*Титул!BF$19)</f>
        <v>0</v>
      </c>
      <c r="I54" s="506"/>
      <c r="J54" s="506"/>
      <c r="K54" s="227"/>
      <c r="L54" s="225">
        <f t="shared" si="21"/>
        <v>0</v>
      </c>
      <c r="M54" s="506"/>
      <c r="N54" s="506"/>
      <c r="O54" s="506"/>
      <c r="P54" s="506"/>
      <c r="Q54" s="360"/>
      <c r="R54" s="360"/>
      <c r="S54" s="360"/>
      <c r="T54" s="360"/>
      <c r="U54" s="400"/>
      <c r="V54" s="160" t="str">
        <f>'Основні дані'!$B$1</f>
        <v>МІТ-М223</v>
      </c>
      <c r="W54" s="341"/>
    </row>
    <row r="55" spans="1:23" s="131" customFormat="1" ht="27" hidden="1" x14ac:dyDescent="0.4">
      <c r="A55" s="261" t="s">
        <v>512</v>
      </c>
      <c r="B55" s="518"/>
      <c r="C55" s="506"/>
      <c r="D55" s="506"/>
      <c r="E55" s="506"/>
      <c r="F55" s="225">
        <f t="shared" si="19"/>
        <v>0</v>
      </c>
      <c r="G55" s="225">
        <f t="shared" si="20"/>
        <v>0</v>
      </c>
      <c r="H55" s="225">
        <f>(M55*Титул!BC$19)+(O55*Титул!BD$19)+(Q55*Титул!BE$19)+(S55*Титул!BF$19)</f>
        <v>0</v>
      </c>
      <c r="I55" s="506"/>
      <c r="J55" s="506"/>
      <c r="K55" s="227"/>
      <c r="L55" s="225">
        <f t="shared" si="21"/>
        <v>0</v>
      </c>
      <c r="M55" s="506"/>
      <c r="N55" s="506"/>
      <c r="O55" s="506"/>
      <c r="P55" s="506"/>
      <c r="Q55" s="360"/>
      <c r="R55" s="360"/>
      <c r="S55" s="360"/>
      <c r="T55" s="360"/>
      <c r="U55" s="400"/>
      <c r="V55" s="160" t="str">
        <f>'Основні дані'!$B$1</f>
        <v>МІТ-М223</v>
      </c>
      <c r="W55" s="341"/>
    </row>
    <row r="56" spans="1:23" s="131" customFormat="1" ht="27" hidden="1" x14ac:dyDescent="0.4">
      <c r="A56" s="261" t="s">
        <v>513</v>
      </c>
      <c r="B56" s="518"/>
      <c r="C56" s="506"/>
      <c r="D56" s="506"/>
      <c r="E56" s="506"/>
      <c r="F56" s="225">
        <f t="shared" si="19"/>
        <v>0</v>
      </c>
      <c r="G56" s="225">
        <f t="shared" si="20"/>
        <v>0</v>
      </c>
      <c r="H56" s="225">
        <f>(M56*Титул!BC$19)+(O56*Титул!BD$19)+(Q56*Титул!BE$19)+(S56*Титул!BF$19)</f>
        <v>0</v>
      </c>
      <c r="I56" s="506"/>
      <c r="J56" s="506"/>
      <c r="K56" s="227"/>
      <c r="L56" s="225">
        <f t="shared" si="21"/>
        <v>0</v>
      </c>
      <c r="M56" s="506"/>
      <c r="N56" s="506"/>
      <c r="O56" s="506"/>
      <c r="P56" s="506"/>
      <c r="Q56" s="360"/>
      <c r="R56" s="360"/>
      <c r="S56" s="360"/>
      <c r="T56" s="360"/>
      <c r="U56" s="400"/>
      <c r="V56" s="160" t="str">
        <f>'Основні дані'!$B$1</f>
        <v>МІТ-М223</v>
      </c>
      <c r="W56" s="341"/>
    </row>
    <row r="57" spans="1:23" s="131" customFormat="1" ht="27" hidden="1" x14ac:dyDescent="0.4">
      <c r="A57" s="261" t="s">
        <v>514</v>
      </c>
      <c r="B57" s="515"/>
      <c r="C57" s="506"/>
      <c r="D57" s="506"/>
      <c r="E57" s="506"/>
      <c r="F57" s="225">
        <f t="shared" si="19"/>
        <v>0</v>
      </c>
      <c r="G57" s="225">
        <f t="shared" si="20"/>
        <v>0</v>
      </c>
      <c r="H57" s="225">
        <f>(M57*Титул!BC$19)+(O57*Титул!BD$19)+(Q57*Титул!BE$19)+(S57*Титул!BF$19)</f>
        <v>0</v>
      </c>
      <c r="I57" s="506"/>
      <c r="J57" s="506"/>
      <c r="K57" s="227"/>
      <c r="L57" s="225">
        <f t="shared" si="21"/>
        <v>0</v>
      </c>
      <c r="M57" s="506"/>
      <c r="N57" s="506"/>
      <c r="O57" s="506"/>
      <c r="P57" s="506"/>
      <c r="Q57" s="360"/>
      <c r="R57" s="360"/>
      <c r="S57" s="360"/>
      <c r="T57" s="360"/>
      <c r="U57" s="400"/>
      <c r="V57" s="160" t="str">
        <f>'Основні дані'!$B$1</f>
        <v>МІТ-М223</v>
      </c>
      <c r="W57" s="341"/>
    </row>
    <row r="58" spans="1:23" s="131" customFormat="1" ht="27" hidden="1" x14ac:dyDescent="0.4">
      <c r="A58" s="261" t="s">
        <v>515</v>
      </c>
      <c r="B58" s="518"/>
      <c r="C58" s="506"/>
      <c r="D58" s="506"/>
      <c r="E58" s="506"/>
      <c r="F58" s="225">
        <f t="shared" si="19"/>
        <v>0</v>
      </c>
      <c r="G58" s="225">
        <f t="shared" si="20"/>
        <v>0</v>
      </c>
      <c r="H58" s="225">
        <f>(M58*Титул!BC$19)+(O58*Титул!BD$19)+(Q58*Титул!BE$19)+(S58*Титул!BF$19)</f>
        <v>0</v>
      </c>
      <c r="I58" s="506"/>
      <c r="J58" s="506"/>
      <c r="K58" s="227"/>
      <c r="L58" s="225">
        <f t="shared" si="21"/>
        <v>0</v>
      </c>
      <c r="M58" s="506"/>
      <c r="N58" s="506"/>
      <c r="O58" s="506"/>
      <c r="P58" s="506"/>
      <c r="Q58" s="360"/>
      <c r="R58" s="360"/>
      <c r="S58" s="360"/>
      <c r="T58" s="360"/>
      <c r="U58" s="400"/>
      <c r="V58" s="160" t="str">
        <f>'Основні дані'!$B$1</f>
        <v>МІТ-М223</v>
      </c>
      <c r="W58" s="341"/>
    </row>
    <row r="59" spans="1:23" s="131" customFormat="1" ht="27" hidden="1" x14ac:dyDescent="0.4">
      <c r="A59" s="261" t="s">
        <v>516</v>
      </c>
      <c r="B59" s="518"/>
      <c r="C59" s="506"/>
      <c r="D59" s="506"/>
      <c r="E59" s="506"/>
      <c r="F59" s="229">
        <f t="shared" si="19"/>
        <v>0</v>
      </c>
      <c r="G59" s="229">
        <f t="shared" si="20"/>
        <v>0</v>
      </c>
      <c r="H59" s="229">
        <f>(M59*Титул!BC$19)+(O59*Титул!BD$19)+(Q59*Титул!BE$19)+(S59*Титул!BF$19)</f>
        <v>0</v>
      </c>
      <c r="I59" s="506"/>
      <c r="J59" s="506"/>
      <c r="K59" s="227"/>
      <c r="L59" s="229">
        <f t="shared" si="21"/>
        <v>0</v>
      </c>
      <c r="M59" s="506"/>
      <c r="N59" s="506"/>
      <c r="O59" s="506"/>
      <c r="P59" s="506"/>
      <c r="Q59" s="360"/>
      <c r="R59" s="360"/>
      <c r="S59" s="360"/>
      <c r="T59" s="360"/>
      <c r="U59" s="400"/>
      <c r="V59" s="160" t="str">
        <f>'Основні дані'!$B$1</f>
        <v>МІТ-М223</v>
      </c>
      <c r="W59" s="341"/>
    </row>
    <row r="60" spans="1:23" s="131" customFormat="1" ht="52.5" x14ac:dyDescent="0.4">
      <c r="A60" s="413" t="s">
        <v>517</v>
      </c>
      <c r="B60" s="462" t="s">
        <v>889</v>
      </c>
      <c r="C60" s="422"/>
      <c r="D60" s="414"/>
      <c r="E60" s="414"/>
      <c r="F60" s="437">
        <f>IF(SUM(F61:F70)=F$49,F$49,"ПОМИЛКА")</f>
        <v>24</v>
      </c>
      <c r="G60" s="437">
        <f>IF(SUM(G61:G70)=G$49,G$49,"ПОМИЛКА")</f>
        <v>720</v>
      </c>
      <c r="H60" s="437">
        <f>IF(SUM(H61:H70)=H$49,H$49,"ПОМИЛКА")</f>
        <v>320</v>
      </c>
      <c r="I60" s="438">
        <f t="shared" ref="I60:T60" si="22">SUM(I61:I70)</f>
        <v>192</v>
      </c>
      <c r="J60" s="419">
        <f t="shared" si="22"/>
        <v>112</v>
      </c>
      <c r="K60" s="419">
        <f t="shared" si="22"/>
        <v>16</v>
      </c>
      <c r="L60" s="439">
        <f t="shared" si="22"/>
        <v>400</v>
      </c>
      <c r="M60" s="418">
        <f t="shared" si="22"/>
        <v>10</v>
      </c>
      <c r="N60" s="419">
        <f t="shared" si="22"/>
        <v>12</v>
      </c>
      <c r="O60" s="419">
        <f t="shared" si="22"/>
        <v>10</v>
      </c>
      <c r="P60" s="419">
        <f t="shared" si="22"/>
        <v>12</v>
      </c>
      <c r="Q60" s="419">
        <f t="shared" si="22"/>
        <v>0</v>
      </c>
      <c r="R60" s="419">
        <f t="shared" si="22"/>
        <v>0</v>
      </c>
      <c r="S60" s="419">
        <f t="shared" si="22"/>
        <v>0</v>
      </c>
      <c r="T60" s="419">
        <f t="shared" si="22"/>
        <v>0</v>
      </c>
      <c r="U60" s="420"/>
      <c r="V60" s="160" t="str">
        <f>'Основні дані'!$B$1</f>
        <v>МІТ-М223</v>
      </c>
    </row>
    <row r="61" spans="1:23" s="131" customFormat="1" ht="27" x14ac:dyDescent="0.4">
      <c r="A61" s="261" t="s">
        <v>518</v>
      </c>
      <c r="B61" s="609" t="s">
        <v>890</v>
      </c>
      <c r="C61" s="587" t="s">
        <v>356</v>
      </c>
      <c r="D61" s="587"/>
      <c r="E61" s="582" t="s">
        <v>716</v>
      </c>
      <c r="F61" s="225">
        <f>N61+P61+R61+T61</f>
        <v>6</v>
      </c>
      <c r="G61" s="225">
        <f>F61*30</f>
        <v>180</v>
      </c>
      <c r="H61" s="225">
        <f>(M61*Титул!BC$19)+(O61*Титул!BD$19)+(Q61*Титул!BE$19)+(S61*Титул!BF$19)</f>
        <v>80</v>
      </c>
      <c r="I61" s="588">
        <v>48</v>
      </c>
      <c r="J61" s="581">
        <v>16</v>
      </c>
      <c r="K61" s="581">
        <v>16</v>
      </c>
      <c r="L61" s="225">
        <f t="shared" ref="L61:L70" si="23">IF(H61=I61+J61+K61,G61-H61,"!ПОМИЛКА!")</f>
        <v>100</v>
      </c>
      <c r="M61" s="586">
        <v>5</v>
      </c>
      <c r="N61" s="581">
        <v>6</v>
      </c>
      <c r="O61" s="590"/>
      <c r="P61" s="590"/>
      <c r="Q61" s="592"/>
      <c r="R61" s="581"/>
      <c r="S61" s="592"/>
      <c r="T61" s="592"/>
      <c r="U61" s="576">
        <v>147</v>
      </c>
      <c r="V61" s="160" t="str">
        <f>'Основні дані'!$B$1</f>
        <v>МІТ-М223</v>
      </c>
    </row>
    <row r="62" spans="1:23" s="131" customFormat="1" ht="51" x14ac:dyDescent="0.4">
      <c r="A62" s="261" t="s">
        <v>519</v>
      </c>
      <c r="B62" s="607" t="s">
        <v>891</v>
      </c>
      <c r="C62" s="582"/>
      <c r="D62" s="582" t="s">
        <v>356</v>
      </c>
      <c r="E62" s="582" t="s">
        <v>707</v>
      </c>
      <c r="F62" s="225">
        <f t="shared" ref="F62:F70" si="24">N62+P62+R62+T62</f>
        <v>6</v>
      </c>
      <c r="G62" s="225">
        <f t="shared" ref="G62:G70" si="25">F62*30</f>
        <v>180</v>
      </c>
      <c r="H62" s="225">
        <f>(M62*Титул!BC$19)+(O62*Титул!BD$19)+(Q62*Титул!BE$19)+(S62*Титул!BF$19)</f>
        <v>80</v>
      </c>
      <c r="I62" s="588">
        <v>48</v>
      </c>
      <c r="J62" s="581">
        <v>32</v>
      </c>
      <c r="K62" s="581"/>
      <c r="L62" s="225">
        <f t="shared" si="23"/>
        <v>100</v>
      </c>
      <c r="M62" s="589">
        <v>5</v>
      </c>
      <c r="N62" s="590">
        <v>6</v>
      </c>
      <c r="O62" s="590"/>
      <c r="P62" s="590"/>
      <c r="Q62" s="592"/>
      <c r="R62" s="581"/>
      <c r="S62" s="519"/>
      <c r="T62" s="519"/>
      <c r="U62" s="577">
        <v>147</v>
      </c>
      <c r="V62" s="160" t="str">
        <f>'Основні дані'!$B$1</f>
        <v>МІТ-М223</v>
      </c>
    </row>
    <row r="63" spans="1:23" s="131" customFormat="1" ht="51" x14ac:dyDescent="0.4">
      <c r="A63" s="261" t="s">
        <v>520</v>
      </c>
      <c r="B63" s="607" t="s">
        <v>892</v>
      </c>
      <c r="C63" s="582" t="s">
        <v>877</v>
      </c>
      <c r="D63" s="582"/>
      <c r="E63" s="587" t="s">
        <v>716</v>
      </c>
      <c r="F63" s="225">
        <f t="shared" si="24"/>
        <v>6</v>
      </c>
      <c r="G63" s="225">
        <f t="shared" si="25"/>
        <v>180</v>
      </c>
      <c r="H63" s="225">
        <f>(M63*Титул!BC$19)+(O63*Титул!BD$19)+(Q63*Титул!BE$19)+(S63*Титул!BF$19)</f>
        <v>80</v>
      </c>
      <c r="I63" s="588">
        <v>48</v>
      </c>
      <c r="J63" s="581">
        <v>32</v>
      </c>
      <c r="K63" s="581"/>
      <c r="L63" s="225">
        <f t="shared" si="23"/>
        <v>100</v>
      </c>
      <c r="M63" s="589"/>
      <c r="N63" s="590"/>
      <c r="O63" s="581">
        <v>5</v>
      </c>
      <c r="P63" s="581">
        <v>6</v>
      </c>
      <c r="Q63" s="592"/>
      <c r="R63" s="581"/>
      <c r="S63" s="580"/>
      <c r="T63" s="580"/>
      <c r="U63" s="577">
        <v>147</v>
      </c>
      <c r="V63" s="160" t="str">
        <f>'Основні дані'!$B$1</f>
        <v>МІТ-М223</v>
      </c>
    </row>
    <row r="64" spans="1:23" s="131" customFormat="1" ht="51" x14ac:dyDescent="0.4">
      <c r="A64" s="261" t="s">
        <v>521</v>
      </c>
      <c r="B64" s="599" t="s">
        <v>893</v>
      </c>
      <c r="C64" s="587"/>
      <c r="D64" s="587" t="s">
        <v>877</v>
      </c>
      <c r="E64" s="587" t="s">
        <v>707</v>
      </c>
      <c r="F64" s="225">
        <f t="shared" si="24"/>
        <v>6</v>
      </c>
      <c r="G64" s="225">
        <f t="shared" si="25"/>
        <v>180</v>
      </c>
      <c r="H64" s="225">
        <f>(M64*Титул!BC$19)+(O64*Титул!BD$19)+(Q64*Титул!BE$19)+(S64*Титул!BF$19)</f>
        <v>80</v>
      </c>
      <c r="I64" s="588">
        <v>48</v>
      </c>
      <c r="J64" s="581">
        <v>32</v>
      </c>
      <c r="K64" s="581"/>
      <c r="L64" s="225">
        <f t="shared" si="23"/>
        <v>100</v>
      </c>
      <c r="M64" s="589"/>
      <c r="N64" s="608"/>
      <c r="O64" s="581">
        <v>5</v>
      </c>
      <c r="P64" s="581">
        <v>6</v>
      </c>
      <c r="Q64" s="581"/>
      <c r="R64" s="581"/>
      <c r="S64" s="519"/>
      <c r="T64" s="519"/>
      <c r="U64" s="578">
        <v>147</v>
      </c>
      <c r="V64" s="160" t="str">
        <f>'Основні дані'!$B$1</f>
        <v>МІТ-М223</v>
      </c>
      <c r="W64" s="341"/>
    </row>
    <row r="65" spans="1:23" s="131" customFormat="1" ht="27" hidden="1" x14ac:dyDescent="0.4">
      <c r="A65" s="261" t="s">
        <v>522</v>
      </c>
      <c r="B65" s="515"/>
      <c r="C65" s="506"/>
      <c r="D65" s="506"/>
      <c r="E65" s="506"/>
      <c r="F65" s="225">
        <f t="shared" si="24"/>
        <v>0</v>
      </c>
      <c r="G65" s="225">
        <f t="shared" si="25"/>
        <v>0</v>
      </c>
      <c r="H65" s="225">
        <f>(M65*Титул!BC$19)+(O65*Титул!BD$19)+(Q65*Титул!BE$19)+(S65*Титул!BF$19)</f>
        <v>0</v>
      </c>
      <c r="I65" s="506"/>
      <c r="J65" s="506"/>
      <c r="K65" s="227"/>
      <c r="L65" s="225">
        <f t="shared" si="23"/>
        <v>0</v>
      </c>
      <c r="M65" s="506"/>
      <c r="N65" s="506"/>
      <c r="O65" s="506"/>
      <c r="P65" s="506"/>
      <c r="Q65" s="360"/>
      <c r="R65" s="360"/>
      <c r="S65" s="360"/>
      <c r="T65" s="360"/>
      <c r="U65" s="400"/>
      <c r="V65" s="160" t="str">
        <f>'Основні дані'!$B$1</f>
        <v>МІТ-М223</v>
      </c>
      <c r="W65" s="341"/>
    </row>
    <row r="66" spans="1:23" s="131" customFormat="1" ht="27" hidden="1" x14ac:dyDescent="0.4">
      <c r="A66" s="261" t="s">
        <v>523</v>
      </c>
      <c r="B66" s="518"/>
      <c r="C66" s="506"/>
      <c r="D66" s="506"/>
      <c r="E66" s="506"/>
      <c r="F66" s="225">
        <f t="shared" si="24"/>
        <v>0</v>
      </c>
      <c r="G66" s="225">
        <f t="shared" si="25"/>
        <v>0</v>
      </c>
      <c r="H66" s="225">
        <f>(M66*Титул!BC$19)+(O66*Титул!BD$19)+(Q66*Титул!BE$19)+(S66*Титул!BF$19)</f>
        <v>0</v>
      </c>
      <c r="I66" s="506"/>
      <c r="J66" s="506"/>
      <c r="K66" s="227"/>
      <c r="L66" s="225">
        <f t="shared" si="23"/>
        <v>0</v>
      </c>
      <c r="M66" s="506"/>
      <c r="N66" s="506"/>
      <c r="O66" s="506"/>
      <c r="P66" s="506"/>
      <c r="Q66" s="360"/>
      <c r="R66" s="360"/>
      <c r="S66" s="360"/>
      <c r="T66" s="360"/>
      <c r="U66" s="400"/>
      <c r="V66" s="160" t="str">
        <f>'Основні дані'!$B$1</f>
        <v>МІТ-М223</v>
      </c>
      <c r="W66" s="341"/>
    </row>
    <row r="67" spans="1:23" s="131" customFormat="1" ht="27" hidden="1" x14ac:dyDescent="0.4">
      <c r="A67" s="261" t="s">
        <v>524</v>
      </c>
      <c r="B67" s="518"/>
      <c r="C67" s="506"/>
      <c r="D67" s="506"/>
      <c r="E67" s="506"/>
      <c r="F67" s="225">
        <f t="shared" si="24"/>
        <v>0</v>
      </c>
      <c r="G67" s="225">
        <f t="shared" si="25"/>
        <v>0</v>
      </c>
      <c r="H67" s="225">
        <f>(M67*Титул!BC$19)+(O67*Титул!BD$19)+(Q67*Титул!BE$19)+(S67*Титул!BF$19)</f>
        <v>0</v>
      </c>
      <c r="I67" s="506"/>
      <c r="J67" s="506"/>
      <c r="K67" s="227"/>
      <c r="L67" s="225">
        <f t="shared" si="23"/>
        <v>0</v>
      </c>
      <c r="M67" s="506"/>
      <c r="N67" s="506"/>
      <c r="O67" s="506"/>
      <c r="P67" s="506"/>
      <c r="Q67" s="360"/>
      <c r="R67" s="360"/>
      <c r="S67" s="360"/>
      <c r="T67" s="360"/>
      <c r="U67" s="400"/>
      <c r="V67" s="160" t="str">
        <f>'Основні дані'!$B$1</f>
        <v>МІТ-М223</v>
      </c>
      <c r="W67" s="341"/>
    </row>
    <row r="68" spans="1:23" s="131" customFormat="1" ht="27" hidden="1" x14ac:dyDescent="0.4">
      <c r="A68" s="261" t="s">
        <v>525</v>
      </c>
      <c r="B68" s="515"/>
      <c r="C68" s="506"/>
      <c r="D68" s="506"/>
      <c r="E68" s="506"/>
      <c r="F68" s="225">
        <f t="shared" si="24"/>
        <v>0</v>
      </c>
      <c r="G68" s="225">
        <f t="shared" si="25"/>
        <v>0</v>
      </c>
      <c r="H68" s="225">
        <f>(M68*Титул!BC$19)+(O68*Титул!BD$19)+(Q68*Титул!BE$19)+(S68*Титул!BF$19)</f>
        <v>0</v>
      </c>
      <c r="I68" s="506"/>
      <c r="J68" s="506"/>
      <c r="K68" s="227"/>
      <c r="L68" s="225">
        <f t="shared" si="23"/>
        <v>0</v>
      </c>
      <c r="M68" s="226"/>
      <c r="N68" s="227"/>
      <c r="O68" s="227"/>
      <c r="P68" s="227"/>
      <c r="Q68" s="227"/>
      <c r="R68" s="227"/>
      <c r="S68" s="227"/>
      <c r="T68" s="227"/>
      <c r="U68" s="400"/>
      <c r="V68" s="160" t="str">
        <f>'Основні дані'!$B$1</f>
        <v>МІТ-М223</v>
      </c>
      <c r="W68" s="341"/>
    </row>
    <row r="69" spans="1:23" s="131" customFormat="1" ht="27" hidden="1" x14ac:dyDescent="0.4">
      <c r="A69" s="261" t="s">
        <v>526</v>
      </c>
      <c r="B69" s="518"/>
      <c r="C69" s="506"/>
      <c r="D69" s="506"/>
      <c r="E69" s="506"/>
      <c r="F69" s="225">
        <f t="shared" si="24"/>
        <v>0</v>
      </c>
      <c r="G69" s="225">
        <f t="shared" si="25"/>
        <v>0</v>
      </c>
      <c r="H69" s="225">
        <f>(M69*Титул!BC$19)+(O69*Титул!BD$19)+(Q69*Титул!BE$19)+(S69*Титул!BF$19)</f>
        <v>0</v>
      </c>
      <c r="I69" s="506"/>
      <c r="J69" s="506"/>
      <c r="K69" s="227"/>
      <c r="L69" s="225">
        <f t="shared" si="23"/>
        <v>0</v>
      </c>
      <c r="M69" s="226"/>
      <c r="N69" s="227"/>
      <c r="O69" s="227"/>
      <c r="P69" s="227"/>
      <c r="Q69" s="227"/>
      <c r="R69" s="227"/>
      <c r="S69" s="227"/>
      <c r="T69" s="227"/>
      <c r="U69" s="400"/>
      <c r="V69" s="160" t="str">
        <f>'Основні дані'!$B$1</f>
        <v>МІТ-М223</v>
      </c>
      <c r="W69" s="341"/>
    </row>
    <row r="70" spans="1:23" s="131" customFormat="1" ht="27" hidden="1" x14ac:dyDescent="0.4">
      <c r="A70" s="261" t="s">
        <v>527</v>
      </c>
      <c r="B70" s="518"/>
      <c r="C70" s="506"/>
      <c r="D70" s="506"/>
      <c r="E70" s="506"/>
      <c r="F70" s="225">
        <f t="shared" si="24"/>
        <v>0</v>
      </c>
      <c r="G70" s="225">
        <f t="shared" si="25"/>
        <v>0</v>
      </c>
      <c r="H70" s="225">
        <f>(M70*Титул!BC$19)+(O70*Титул!BD$19)+(Q70*Титул!BE$19)+(S70*Титул!BF$19)</f>
        <v>0</v>
      </c>
      <c r="I70" s="506"/>
      <c r="J70" s="506"/>
      <c r="K70" s="227"/>
      <c r="L70" s="225">
        <f t="shared" si="23"/>
        <v>0</v>
      </c>
      <c r="M70" s="226"/>
      <c r="N70" s="227"/>
      <c r="O70" s="227"/>
      <c r="P70" s="227"/>
      <c r="Q70" s="227"/>
      <c r="R70" s="227"/>
      <c r="S70" s="227"/>
      <c r="T70" s="227"/>
      <c r="U70" s="400"/>
      <c r="V70" s="160" t="str">
        <f>'Основні дані'!$B$1</f>
        <v>МІТ-М223</v>
      </c>
      <c r="W70" s="341"/>
    </row>
    <row r="71" spans="1:23" s="131" customFormat="1" ht="78.75" x14ac:dyDescent="0.4">
      <c r="A71" s="413" t="s">
        <v>528</v>
      </c>
      <c r="B71" s="462" t="s">
        <v>894</v>
      </c>
      <c r="C71" s="422"/>
      <c r="D71" s="414"/>
      <c r="E71" s="414"/>
      <c r="F71" s="421">
        <f>IF(SUM(F72:F81)=F$49,F$49,"ПОМИЛКА")</f>
        <v>24</v>
      </c>
      <c r="G71" s="421">
        <f>IF(SUM(G72:G81)=G$49,G$49,"ПОМИЛКА")</f>
        <v>720</v>
      </c>
      <c r="H71" s="421" t="str">
        <f>IF(SUM(H72:H81)=H$49,H$49,"ПОМИЛКА")</f>
        <v>ПОМИЛКА</v>
      </c>
      <c r="I71" s="416">
        <f t="shared" ref="I71:T71" si="26">SUM(I72:I81)</f>
        <v>192</v>
      </c>
      <c r="J71" s="417">
        <f t="shared" si="26"/>
        <v>64</v>
      </c>
      <c r="K71" s="417">
        <f t="shared" si="26"/>
        <v>48</v>
      </c>
      <c r="L71" s="415">
        <f t="shared" si="26"/>
        <v>416</v>
      </c>
      <c r="M71" s="418">
        <f t="shared" si="26"/>
        <v>10</v>
      </c>
      <c r="N71" s="419">
        <f t="shared" si="26"/>
        <v>12</v>
      </c>
      <c r="O71" s="419">
        <f t="shared" si="26"/>
        <v>9</v>
      </c>
      <c r="P71" s="419">
        <f t="shared" si="26"/>
        <v>12</v>
      </c>
      <c r="Q71" s="419">
        <f t="shared" si="26"/>
        <v>0</v>
      </c>
      <c r="R71" s="419">
        <f t="shared" si="26"/>
        <v>0</v>
      </c>
      <c r="S71" s="419">
        <f t="shared" si="26"/>
        <v>0</v>
      </c>
      <c r="T71" s="419">
        <f t="shared" si="26"/>
        <v>0</v>
      </c>
      <c r="U71" s="420"/>
      <c r="V71" s="160" t="str">
        <f>'Основні дані'!$B$1</f>
        <v>МІТ-М223</v>
      </c>
    </row>
    <row r="72" spans="1:23" s="131" customFormat="1" ht="27" x14ac:dyDescent="0.4">
      <c r="A72" s="261" t="s">
        <v>529</v>
      </c>
      <c r="B72" s="607" t="s">
        <v>895</v>
      </c>
      <c r="C72" s="587" t="s">
        <v>356</v>
      </c>
      <c r="D72" s="587"/>
      <c r="E72" s="587" t="s">
        <v>707</v>
      </c>
      <c r="F72" s="225">
        <f>N72+P72+R72+T72</f>
        <v>6</v>
      </c>
      <c r="G72" s="225">
        <f t="shared" ref="G72:G81" si="27">F72*30</f>
        <v>180</v>
      </c>
      <c r="H72" s="225">
        <f>(M72*Титул!BC$19)+(O72*Титул!BD$19)+(Q72*Титул!BE$19)+(S72*Титул!BF$19)</f>
        <v>80</v>
      </c>
      <c r="I72" s="588">
        <v>48</v>
      </c>
      <c r="J72" s="581">
        <v>16</v>
      </c>
      <c r="K72" s="581">
        <v>16</v>
      </c>
      <c r="L72" s="225">
        <f t="shared" ref="L72:L81" si="28">IF(H72=I72+J72+K72,G72-H72,"!ПОМИЛКА!")</f>
        <v>100</v>
      </c>
      <c r="M72" s="586">
        <v>5</v>
      </c>
      <c r="N72" s="581">
        <v>6</v>
      </c>
      <c r="O72" s="581"/>
      <c r="P72" s="581"/>
      <c r="Q72" s="581"/>
      <c r="R72" s="581"/>
      <c r="S72" s="581"/>
      <c r="T72" s="581"/>
      <c r="U72" s="577">
        <v>146</v>
      </c>
      <c r="V72" s="160" t="str">
        <f>'Основні дані'!$B$1</f>
        <v>МІТ-М223</v>
      </c>
    </row>
    <row r="73" spans="1:23" s="131" customFormat="1" ht="27" x14ac:dyDescent="0.4">
      <c r="A73" s="261" t="s">
        <v>530</v>
      </c>
      <c r="B73" s="607" t="s">
        <v>896</v>
      </c>
      <c r="C73" s="582"/>
      <c r="D73" s="582" t="s">
        <v>356</v>
      </c>
      <c r="E73" s="582" t="s">
        <v>716</v>
      </c>
      <c r="F73" s="225">
        <f t="shared" ref="F73:F81" si="29">N73+P73+R73+T73</f>
        <v>6</v>
      </c>
      <c r="G73" s="225">
        <f t="shared" si="27"/>
        <v>180</v>
      </c>
      <c r="H73" s="225">
        <f>(M73*Титул!BC$19)+(O73*Титул!BD$19)+(Q73*Титул!BE$19)+(S73*Титул!BF$19)</f>
        <v>80</v>
      </c>
      <c r="I73" s="588">
        <v>48</v>
      </c>
      <c r="J73" s="581">
        <v>16</v>
      </c>
      <c r="K73" s="581">
        <v>16</v>
      </c>
      <c r="L73" s="225">
        <f t="shared" si="28"/>
        <v>100</v>
      </c>
      <c r="M73" s="589">
        <v>5</v>
      </c>
      <c r="N73" s="590">
        <v>6</v>
      </c>
      <c r="O73" s="581"/>
      <c r="P73" s="581"/>
      <c r="Q73" s="590"/>
      <c r="R73" s="590"/>
      <c r="S73" s="590"/>
      <c r="T73" s="590"/>
      <c r="U73" s="577">
        <v>146</v>
      </c>
      <c r="V73" s="160" t="str">
        <f>'Основні дані'!$B$1</f>
        <v>МІТ-М223</v>
      </c>
    </row>
    <row r="74" spans="1:23" s="131" customFormat="1" ht="51" x14ac:dyDescent="0.4">
      <c r="A74" s="261" t="s">
        <v>531</v>
      </c>
      <c r="B74" s="607" t="s">
        <v>897</v>
      </c>
      <c r="C74" s="582"/>
      <c r="D74" s="582" t="s">
        <v>877</v>
      </c>
      <c r="E74" s="587" t="s">
        <v>716</v>
      </c>
      <c r="F74" s="225">
        <f t="shared" si="29"/>
        <v>5</v>
      </c>
      <c r="G74" s="225">
        <f t="shared" si="27"/>
        <v>150</v>
      </c>
      <c r="H74" s="225">
        <f>(M74*Титул!BC$19)+(O74*Титул!BD$19)+(Q74*Титул!BE$19)+(S74*Титул!BF$19)</f>
        <v>64</v>
      </c>
      <c r="I74" s="588">
        <v>32</v>
      </c>
      <c r="J74" s="581">
        <v>16</v>
      </c>
      <c r="K74" s="581">
        <v>16</v>
      </c>
      <c r="L74" s="225">
        <f t="shared" si="28"/>
        <v>86</v>
      </c>
      <c r="M74" s="589"/>
      <c r="N74" s="590"/>
      <c r="O74" s="589">
        <v>4</v>
      </c>
      <c r="P74" s="590">
        <v>5</v>
      </c>
      <c r="Q74" s="581"/>
      <c r="R74" s="581"/>
      <c r="S74" s="581"/>
      <c r="T74" s="581"/>
      <c r="U74" s="577">
        <v>146</v>
      </c>
      <c r="V74" s="160" t="str">
        <f>'Основні дані'!$B$1</f>
        <v>МІТ-М223</v>
      </c>
    </row>
    <row r="75" spans="1:23" s="131" customFormat="1" ht="51" x14ac:dyDescent="0.4">
      <c r="A75" s="261" t="s">
        <v>532</v>
      </c>
      <c r="B75" s="609" t="s">
        <v>898</v>
      </c>
      <c r="C75" s="587" t="s">
        <v>877</v>
      </c>
      <c r="D75" s="587"/>
      <c r="E75" s="587" t="s">
        <v>707</v>
      </c>
      <c r="F75" s="225">
        <f t="shared" si="29"/>
        <v>4</v>
      </c>
      <c r="G75" s="225">
        <f t="shared" si="27"/>
        <v>120</v>
      </c>
      <c r="H75" s="225">
        <f>(M75*Титул!BC$19)+(O75*Титул!BD$19)+(Q75*Титул!BE$19)+(S75*Титул!BF$19)</f>
        <v>48</v>
      </c>
      <c r="I75" s="588">
        <v>32</v>
      </c>
      <c r="J75" s="581">
        <v>16</v>
      </c>
      <c r="K75" s="581"/>
      <c r="L75" s="225">
        <f t="shared" si="28"/>
        <v>72</v>
      </c>
      <c r="M75" s="589"/>
      <c r="N75" s="590"/>
      <c r="O75" s="589">
        <v>3</v>
      </c>
      <c r="P75" s="590">
        <v>4</v>
      </c>
      <c r="Q75" s="592"/>
      <c r="R75" s="592"/>
      <c r="S75" s="587"/>
      <c r="T75" s="587"/>
      <c r="U75" s="576">
        <v>146</v>
      </c>
      <c r="V75" s="160" t="str">
        <f>'Основні дані'!$B$1</f>
        <v>МІТ-М223</v>
      </c>
      <c r="W75" s="341"/>
    </row>
    <row r="76" spans="1:23" s="131" customFormat="1" ht="27" x14ac:dyDescent="0.4">
      <c r="A76" s="261" t="s">
        <v>533</v>
      </c>
      <c r="B76" s="607" t="s">
        <v>899</v>
      </c>
      <c r="C76" s="587"/>
      <c r="D76" s="587" t="s">
        <v>877</v>
      </c>
      <c r="E76" s="587" t="s">
        <v>711</v>
      </c>
      <c r="F76" s="225">
        <f t="shared" si="29"/>
        <v>3</v>
      </c>
      <c r="G76" s="225">
        <f t="shared" si="27"/>
        <v>90</v>
      </c>
      <c r="H76" s="225">
        <f>(M76*Титул!BC$19)+(O76*Титул!BD$19)+(Q76*Титул!BE$19)+(S76*Титул!BF$19)</f>
        <v>32</v>
      </c>
      <c r="I76" s="588">
        <v>32</v>
      </c>
      <c r="J76" s="581"/>
      <c r="K76" s="581"/>
      <c r="L76" s="225">
        <f t="shared" si="28"/>
        <v>58</v>
      </c>
      <c r="M76" s="589"/>
      <c r="N76" s="590"/>
      <c r="O76" s="589">
        <v>2</v>
      </c>
      <c r="P76" s="590">
        <v>3</v>
      </c>
      <c r="Q76" s="592"/>
      <c r="R76" s="592"/>
      <c r="S76" s="592"/>
      <c r="T76" s="592"/>
      <c r="U76" s="576">
        <v>146</v>
      </c>
      <c r="V76" s="160" t="str">
        <f>'Основні дані'!$B$1</f>
        <v>МІТ-М223</v>
      </c>
      <c r="W76" s="341"/>
    </row>
    <row r="77" spans="1:23" s="131" customFormat="1" ht="27" hidden="1" x14ac:dyDescent="0.4">
      <c r="A77" s="261" t="s">
        <v>534</v>
      </c>
      <c r="B77" s="518"/>
      <c r="C77" s="506"/>
      <c r="D77" s="506"/>
      <c r="E77" s="506"/>
      <c r="F77" s="225">
        <f t="shared" si="29"/>
        <v>0</v>
      </c>
      <c r="G77" s="225">
        <f t="shared" si="27"/>
        <v>0</v>
      </c>
      <c r="H77" s="225">
        <f>(M77*Титул!BC$19)+(O77*Титул!BD$19)+(Q77*Титул!BE$19)+(S77*Титул!BF$19)</f>
        <v>0</v>
      </c>
      <c r="I77" s="506"/>
      <c r="J77" s="506"/>
      <c r="K77" s="227"/>
      <c r="L77" s="225">
        <f t="shared" si="28"/>
        <v>0</v>
      </c>
      <c r="M77" s="506"/>
      <c r="N77" s="506"/>
      <c r="O77" s="506"/>
      <c r="P77" s="506"/>
      <c r="Q77" s="360"/>
      <c r="R77" s="360"/>
      <c r="S77" s="360"/>
      <c r="T77" s="360"/>
      <c r="U77" s="400"/>
      <c r="V77" s="160" t="str">
        <f>'Основні дані'!$B$1</f>
        <v>МІТ-М223</v>
      </c>
      <c r="W77" s="341"/>
    </row>
    <row r="78" spans="1:23" s="131" customFormat="1" ht="27" hidden="1" x14ac:dyDescent="0.4">
      <c r="A78" s="261" t="s">
        <v>535</v>
      </c>
      <c r="B78" s="518"/>
      <c r="C78" s="506"/>
      <c r="D78" s="506"/>
      <c r="E78" s="506"/>
      <c r="F78" s="225">
        <f t="shared" si="29"/>
        <v>0</v>
      </c>
      <c r="G78" s="225">
        <f t="shared" si="27"/>
        <v>0</v>
      </c>
      <c r="H78" s="225">
        <f>(M78*Титул!BC$19)+(O78*Титул!BD$19)+(Q78*Титул!BE$19)+(S78*Титул!BF$19)</f>
        <v>0</v>
      </c>
      <c r="I78" s="506"/>
      <c r="J78" s="506"/>
      <c r="K78" s="227"/>
      <c r="L78" s="225">
        <f t="shared" si="28"/>
        <v>0</v>
      </c>
      <c r="M78" s="506"/>
      <c r="N78" s="506"/>
      <c r="O78" s="506"/>
      <c r="P78" s="506"/>
      <c r="Q78" s="360"/>
      <c r="R78" s="360"/>
      <c r="S78" s="360"/>
      <c r="T78" s="360"/>
      <c r="U78" s="400"/>
      <c r="V78" s="160" t="str">
        <f>'Основні дані'!$B$1</f>
        <v>МІТ-М223</v>
      </c>
      <c r="W78" s="341"/>
    </row>
    <row r="79" spans="1:23" s="131" customFormat="1" ht="27" hidden="1" x14ac:dyDescent="0.4">
      <c r="A79" s="261" t="s">
        <v>536</v>
      </c>
      <c r="B79" s="515"/>
      <c r="C79" s="506"/>
      <c r="D79" s="506"/>
      <c r="E79" s="506"/>
      <c r="F79" s="225">
        <f t="shared" si="29"/>
        <v>0</v>
      </c>
      <c r="G79" s="225">
        <f t="shared" si="27"/>
        <v>0</v>
      </c>
      <c r="H79" s="225">
        <f>(M79*Титул!BC$19)+(O79*Титул!BD$19)+(Q79*Титул!BE$19)+(S79*Титул!BF$19)</f>
        <v>0</v>
      </c>
      <c r="I79" s="506"/>
      <c r="J79" s="506"/>
      <c r="K79" s="227"/>
      <c r="L79" s="225">
        <f t="shared" si="28"/>
        <v>0</v>
      </c>
      <c r="M79" s="506"/>
      <c r="N79" s="506"/>
      <c r="O79" s="506"/>
      <c r="P79" s="506"/>
      <c r="Q79" s="360"/>
      <c r="R79" s="360"/>
      <c r="S79" s="360"/>
      <c r="T79" s="360"/>
      <c r="U79" s="400"/>
      <c r="V79" s="160" t="str">
        <f>'Основні дані'!$B$1</f>
        <v>МІТ-М223</v>
      </c>
      <c r="W79" s="341"/>
    </row>
    <row r="80" spans="1:23" s="131" customFormat="1" ht="27" hidden="1" x14ac:dyDescent="0.4">
      <c r="A80" s="261" t="s">
        <v>537</v>
      </c>
      <c r="B80" s="518"/>
      <c r="C80" s="506"/>
      <c r="D80" s="506"/>
      <c r="E80" s="506"/>
      <c r="F80" s="225">
        <f t="shared" si="29"/>
        <v>0</v>
      </c>
      <c r="G80" s="225">
        <f t="shared" si="27"/>
        <v>0</v>
      </c>
      <c r="H80" s="225">
        <f>(M80*Титул!BC$19)+(O80*Титул!BD$19)+(Q80*Титул!BE$19)+(S80*Титул!BF$19)</f>
        <v>0</v>
      </c>
      <c r="I80" s="506"/>
      <c r="J80" s="506"/>
      <c r="K80" s="227"/>
      <c r="L80" s="225">
        <f t="shared" si="28"/>
        <v>0</v>
      </c>
      <c r="M80" s="506"/>
      <c r="N80" s="506"/>
      <c r="O80" s="506"/>
      <c r="P80" s="506"/>
      <c r="Q80" s="360"/>
      <c r="R80" s="360"/>
      <c r="S80" s="360"/>
      <c r="T80" s="360"/>
      <c r="U80" s="400"/>
      <c r="V80" s="160" t="str">
        <f>'Основні дані'!$B$1</f>
        <v>МІТ-М223</v>
      </c>
      <c r="W80" s="341"/>
    </row>
    <row r="81" spans="1:23" s="131" customFormat="1" ht="27" hidden="1" x14ac:dyDescent="0.4">
      <c r="A81" s="261" t="s">
        <v>538</v>
      </c>
      <c r="B81" s="518"/>
      <c r="C81" s="506"/>
      <c r="D81" s="506"/>
      <c r="E81" s="506"/>
      <c r="F81" s="225">
        <f t="shared" si="29"/>
        <v>0</v>
      </c>
      <c r="G81" s="225">
        <f t="shared" si="27"/>
        <v>0</v>
      </c>
      <c r="H81" s="225">
        <f>(M81*Титул!BC$19)+(O81*Титул!BD$19)+(Q81*Титул!BE$19)+(S81*Титул!BF$19)</f>
        <v>0</v>
      </c>
      <c r="I81" s="506"/>
      <c r="J81" s="506"/>
      <c r="K81" s="227"/>
      <c r="L81" s="225">
        <f t="shared" si="28"/>
        <v>0</v>
      </c>
      <c r="M81" s="506"/>
      <c r="N81" s="506"/>
      <c r="O81" s="506"/>
      <c r="P81" s="506"/>
      <c r="Q81" s="360"/>
      <c r="R81" s="360"/>
      <c r="S81" s="360"/>
      <c r="T81" s="360"/>
      <c r="U81" s="400"/>
      <c r="V81" s="160" t="str">
        <f>'Основні дані'!$B$1</f>
        <v>МІТ-М223</v>
      </c>
      <c r="W81" s="341"/>
    </row>
    <row r="82" spans="1:23" s="131" customFormat="1" ht="52.5" x14ac:dyDescent="0.4">
      <c r="A82" s="413" t="s">
        <v>539</v>
      </c>
      <c r="B82" s="462" t="s">
        <v>900</v>
      </c>
      <c r="C82" s="422"/>
      <c r="D82" s="414"/>
      <c r="E82" s="414"/>
      <c r="F82" s="421">
        <f>IF(SUM(F83:F92)=F$49,F$49,"ПОМИЛКА")</f>
        <v>24</v>
      </c>
      <c r="G82" s="421">
        <f>IF(SUM(G83:G92)=G$49,G$49,"ПОМИЛКА")</f>
        <v>720</v>
      </c>
      <c r="H82" s="421" t="str">
        <f>IF(SUM(H83:H92)=H$49,H$49,"ПОМИЛКА")</f>
        <v>ПОМИЛКА</v>
      </c>
      <c r="I82" s="416">
        <f t="shared" ref="I82:T82" si="30">SUM(I83:I92)</f>
        <v>192</v>
      </c>
      <c r="J82" s="417">
        <f t="shared" si="30"/>
        <v>48</v>
      </c>
      <c r="K82" s="417">
        <f t="shared" si="30"/>
        <v>64</v>
      </c>
      <c r="L82" s="415">
        <f t="shared" si="30"/>
        <v>416</v>
      </c>
      <c r="M82" s="418">
        <f t="shared" si="30"/>
        <v>10</v>
      </c>
      <c r="N82" s="419">
        <f t="shared" si="30"/>
        <v>12</v>
      </c>
      <c r="O82" s="419">
        <f t="shared" si="30"/>
        <v>9</v>
      </c>
      <c r="P82" s="419">
        <f t="shared" si="30"/>
        <v>12</v>
      </c>
      <c r="Q82" s="419">
        <f t="shared" si="30"/>
        <v>0</v>
      </c>
      <c r="R82" s="419">
        <f t="shared" si="30"/>
        <v>0</v>
      </c>
      <c r="S82" s="419">
        <f t="shared" si="30"/>
        <v>0</v>
      </c>
      <c r="T82" s="419">
        <f t="shared" si="30"/>
        <v>0</v>
      </c>
      <c r="U82" s="420"/>
      <c r="V82" s="160" t="str">
        <f>'Основні дані'!$B$1</f>
        <v>МІТ-М223</v>
      </c>
    </row>
    <row r="83" spans="1:23" s="131" customFormat="1" ht="51" x14ac:dyDescent="0.4">
      <c r="A83" s="261" t="s">
        <v>540</v>
      </c>
      <c r="B83" s="607" t="s">
        <v>901</v>
      </c>
      <c r="C83" s="587" t="s">
        <v>356</v>
      </c>
      <c r="D83" s="587"/>
      <c r="E83" s="587" t="s">
        <v>707</v>
      </c>
      <c r="F83" s="225">
        <f>N83+P83+R83+T83</f>
        <v>6</v>
      </c>
      <c r="G83" s="225">
        <f t="shared" ref="G83:G92" si="31">F83*30</f>
        <v>180</v>
      </c>
      <c r="H83" s="225">
        <f>(M83*Титул!BC$19)+(O83*Титул!BD$19)+(Q83*Титул!BE$19)+(S83*Титул!BF$19)</f>
        <v>80</v>
      </c>
      <c r="I83" s="588">
        <v>48</v>
      </c>
      <c r="J83" s="581">
        <v>16</v>
      </c>
      <c r="K83" s="581">
        <v>16</v>
      </c>
      <c r="L83" s="225">
        <f t="shared" ref="L83:L92" si="32">IF(H83=I83+J83+K83,G83-H83,"!ПОМИЛКА!")</f>
        <v>100</v>
      </c>
      <c r="M83" s="586">
        <v>5</v>
      </c>
      <c r="N83" s="581">
        <v>6</v>
      </c>
      <c r="O83" s="581"/>
      <c r="P83" s="581"/>
      <c r="Q83" s="581"/>
      <c r="R83" s="581"/>
      <c r="S83" s="581"/>
      <c r="T83" s="581"/>
      <c r="U83" s="577">
        <v>146</v>
      </c>
      <c r="V83" s="160" t="str">
        <f>'Основні дані'!$B$1</f>
        <v>МІТ-М223</v>
      </c>
    </row>
    <row r="84" spans="1:23" s="131" customFormat="1" ht="51" x14ac:dyDescent="0.4">
      <c r="A84" s="261" t="s">
        <v>541</v>
      </c>
      <c r="B84" s="607" t="s">
        <v>902</v>
      </c>
      <c r="C84" s="582"/>
      <c r="D84" s="582" t="s">
        <v>356</v>
      </c>
      <c r="E84" s="582" t="s">
        <v>716</v>
      </c>
      <c r="F84" s="225">
        <f t="shared" ref="F84:F92" si="33">N84+P84+R84+T84</f>
        <v>6</v>
      </c>
      <c r="G84" s="225">
        <f t="shared" si="31"/>
        <v>180</v>
      </c>
      <c r="H84" s="225">
        <f>(M84*Титул!BC$19)+(O84*Титул!BD$19)+(Q84*Титул!BE$19)+(S84*Титул!BF$19)</f>
        <v>80</v>
      </c>
      <c r="I84" s="588">
        <v>48</v>
      </c>
      <c r="J84" s="581">
        <v>16</v>
      </c>
      <c r="K84" s="581">
        <v>16</v>
      </c>
      <c r="L84" s="225">
        <f t="shared" si="32"/>
        <v>100</v>
      </c>
      <c r="M84" s="589">
        <v>5</v>
      </c>
      <c r="N84" s="590">
        <v>6</v>
      </c>
      <c r="O84" s="581"/>
      <c r="P84" s="581"/>
      <c r="Q84" s="590"/>
      <c r="R84" s="590"/>
      <c r="S84" s="590"/>
      <c r="T84" s="590"/>
      <c r="U84" s="578">
        <v>146</v>
      </c>
      <c r="V84" s="160" t="str">
        <f>'Основні дані'!$B$1</f>
        <v>МІТ-М223</v>
      </c>
    </row>
    <row r="85" spans="1:23" s="131" customFormat="1" ht="51" x14ac:dyDescent="0.4">
      <c r="A85" s="261" t="s">
        <v>542</v>
      </c>
      <c r="B85" s="607" t="s">
        <v>897</v>
      </c>
      <c r="C85" s="582"/>
      <c r="D85" s="582" t="s">
        <v>877</v>
      </c>
      <c r="E85" s="587" t="s">
        <v>716</v>
      </c>
      <c r="F85" s="225">
        <f t="shared" si="33"/>
        <v>5</v>
      </c>
      <c r="G85" s="225">
        <f t="shared" si="31"/>
        <v>150</v>
      </c>
      <c r="H85" s="225">
        <f>(M85*Титул!BC$19)+(O85*Титул!BD$19)+(Q85*Титул!BE$19)+(S85*Титул!BF$19)</f>
        <v>64</v>
      </c>
      <c r="I85" s="588">
        <v>32</v>
      </c>
      <c r="J85" s="581">
        <v>16</v>
      </c>
      <c r="K85" s="581">
        <v>16</v>
      </c>
      <c r="L85" s="225">
        <f t="shared" si="32"/>
        <v>86</v>
      </c>
      <c r="M85" s="589"/>
      <c r="N85" s="590"/>
      <c r="O85" s="589">
        <v>4</v>
      </c>
      <c r="P85" s="590">
        <v>5</v>
      </c>
      <c r="Q85" s="581"/>
      <c r="R85" s="581"/>
      <c r="S85" s="581"/>
      <c r="T85" s="581"/>
      <c r="U85" s="578">
        <v>146</v>
      </c>
      <c r="V85" s="160" t="str">
        <f>'Основні дані'!$B$1</f>
        <v>МІТ-М223</v>
      </c>
    </row>
    <row r="86" spans="1:23" s="131" customFormat="1" ht="51" x14ac:dyDescent="0.4">
      <c r="A86" s="261" t="s">
        <v>543</v>
      </c>
      <c r="B86" s="607" t="s">
        <v>903</v>
      </c>
      <c r="C86" s="587" t="s">
        <v>877</v>
      </c>
      <c r="D86" s="587"/>
      <c r="E86" s="587" t="s">
        <v>707</v>
      </c>
      <c r="F86" s="225">
        <f t="shared" si="33"/>
        <v>4</v>
      </c>
      <c r="G86" s="225">
        <f t="shared" si="31"/>
        <v>120</v>
      </c>
      <c r="H86" s="225">
        <f>(M86*Титул!BC$19)+(O86*Титул!BD$19)+(Q86*Титул!BE$19)+(S86*Титул!BF$19)</f>
        <v>48</v>
      </c>
      <c r="I86" s="588">
        <v>32</v>
      </c>
      <c r="J86" s="581"/>
      <c r="K86" s="581">
        <v>16</v>
      </c>
      <c r="L86" s="225">
        <f t="shared" si="32"/>
        <v>72</v>
      </c>
      <c r="M86" s="589"/>
      <c r="N86" s="589"/>
      <c r="O86" s="589">
        <v>3</v>
      </c>
      <c r="P86" s="589">
        <v>4</v>
      </c>
      <c r="Q86" s="592"/>
      <c r="R86" s="592"/>
      <c r="S86" s="587"/>
      <c r="T86" s="587"/>
      <c r="U86" s="576">
        <v>146</v>
      </c>
      <c r="V86" s="160" t="str">
        <f>'Основні дані'!$B$1</f>
        <v>МІТ-М223</v>
      </c>
      <c r="W86" s="341"/>
    </row>
    <row r="87" spans="1:23" s="131" customFormat="1" ht="51" x14ac:dyDescent="0.4">
      <c r="A87" s="261" t="s">
        <v>544</v>
      </c>
      <c r="B87" s="607" t="s">
        <v>904</v>
      </c>
      <c r="C87" s="587"/>
      <c r="D87" s="587" t="s">
        <v>877</v>
      </c>
      <c r="E87" s="587" t="s">
        <v>711</v>
      </c>
      <c r="F87" s="225">
        <f t="shared" si="33"/>
        <v>3</v>
      </c>
      <c r="G87" s="225">
        <f t="shared" si="31"/>
        <v>90</v>
      </c>
      <c r="H87" s="225">
        <f>(M87*Титул!BC$19)+(O87*Титул!BD$19)+(Q87*Титул!BE$19)+(S87*Титул!BF$19)</f>
        <v>32</v>
      </c>
      <c r="I87" s="588">
        <v>32</v>
      </c>
      <c r="J87" s="581"/>
      <c r="K87" s="581"/>
      <c r="L87" s="225">
        <f t="shared" si="32"/>
        <v>58</v>
      </c>
      <c r="M87" s="589"/>
      <c r="N87" s="589"/>
      <c r="O87" s="589">
        <v>2</v>
      </c>
      <c r="P87" s="589">
        <v>3</v>
      </c>
      <c r="Q87" s="592"/>
      <c r="R87" s="592"/>
      <c r="S87" s="592"/>
      <c r="T87" s="592"/>
      <c r="U87" s="576">
        <v>146</v>
      </c>
      <c r="V87" s="160" t="str">
        <f>'Основні дані'!$B$1</f>
        <v>МІТ-М223</v>
      </c>
      <c r="W87" s="341"/>
    </row>
    <row r="88" spans="1:23" s="131" customFormat="1" ht="27" hidden="1" x14ac:dyDescent="0.4">
      <c r="A88" s="261" t="s">
        <v>545</v>
      </c>
      <c r="B88" s="518"/>
      <c r="C88" s="506"/>
      <c r="D88" s="506"/>
      <c r="E88" s="506"/>
      <c r="F88" s="225">
        <f t="shared" si="33"/>
        <v>0</v>
      </c>
      <c r="G88" s="225">
        <f t="shared" si="31"/>
        <v>0</v>
      </c>
      <c r="H88" s="225">
        <f>(M88*Титул!BC$19)+(O88*Титул!BD$19)+(Q88*Титул!BE$19)+(S88*Титул!BF$19)</f>
        <v>0</v>
      </c>
      <c r="I88" s="506"/>
      <c r="J88" s="506"/>
      <c r="K88" s="227"/>
      <c r="L88" s="225">
        <f t="shared" si="32"/>
        <v>0</v>
      </c>
      <c r="M88" s="506"/>
      <c r="N88" s="506"/>
      <c r="O88" s="506"/>
      <c r="P88" s="506"/>
      <c r="Q88" s="360"/>
      <c r="R88" s="360"/>
      <c r="S88" s="360"/>
      <c r="T88" s="360"/>
      <c r="U88" s="400"/>
      <c r="V88" s="160" t="str">
        <f>'Основні дані'!$B$1</f>
        <v>МІТ-М223</v>
      </c>
      <c r="W88" s="341"/>
    </row>
    <row r="89" spans="1:23" s="131" customFormat="1" ht="27" hidden="1" x14ac:dyDescent="0.4">
      <c r="A89" s="261" t="s">
        <v>546</v>
      </c>
      <c r="B89" s="518"/>
      <c r="C89" s="506"/>
      <c r="D89" s="506"/>
      <c r="E89" s="506"/>
      <c r="F89" s="225">
        <f t="shared" si="33"/>
        <v>0</v>
      </c>
      <c r="G89" s="225">
        <f t="shared" si="31"/>
        <v>0</v>
      </c>
      <c r="H89" s="225">
        <f>(M89*Титул!BC$19)+(O89*Титул!BD$19)+(Q89*Титул!BE$19)+(S89*Титул!BF$19)</f>
        <v>0</v>
      </c>
      <c r="I89" s="506"/>
      <c r="J89" s="506"/>
      <c r="K89" s="227"/>
      <c r="L89" s="225">
        <f t="shared" si="32"/>
        <v>0</v>
      </c>
      <c r="M89" s="506"/>
      <c r="N89" s="506"/>
      <c r="O89" s="506"/>
      <c r="P89" s="506"/>
      <c r="Q89" s="360"/>
      <c r="R89" s="360"/>
      <c r="S89" s="360"/>
      <c r="T89" s="360"/>
      <c r="U89" s="400"/>
      <c r="V89" s="160" t="str">
        <f>'Основні дані'!$B$1</f>
        <v>МІТ-М223</v>
      </c>
      <c r="W89" s="341"/>
    </row>
    <row r="90" spans="1:23" s="131" customFormat="1" ht="27" hidden="1" x14ac:dyDescent="0.4">
      <c r="A90" s="261" t="s">
        <v>547</v>
      </c>
      <c r="B90" s="515"/>
      <c r="C90" s="506"/>
      <c r="D90" s="506"/>
      <c r="E90" s="506"/>
      <c r="F90" s="225">
        <f t="shared" si="33"/>
        <v>0</v>
      </c>
      <c r="G90" s="225">
        <f t="shared" si="31"/>
        <v>0</v>
      </c>
      <c r="H90" s="225">
        <f>(M90*Титул!BC$19)+(O90*Титул!BD$19)+(Q90*Титул!BE$19)+(S90*Титул!BF$19)</f>
        <v>0</v>
      </c>
      <c r="I90" s="506"/>
      <c r="J90" s="506"/>
      <c r="K90" s="227"/>
      <c r="L90" s="225">
        <f t="shared" si="32"/>
        <v>0</v>
      </c>
      <c r="M90" s="506"/>
      <c r="N90" s="506"/>
      <c r="O90" s="506"/>
      <c r="P90" s="506"/>
      <c r="Q90" s="360"/>
      <c r="R90" s="360"/>
      <c r="S90" s="360"/>
      <c r="T90" s="360"/>
      <c r="U90" s="400"/>
      <c r="V90" s="160" t="str">
        <f>'Основні дані'!$B$1</f>
        <v>МІТ-М223</v>
      </c>
      <c r="W90" s="341"/>
    </row>
    <row r="91" spans="1:23" s="131" customFormat="1" ht="27" hidden="1" x14ac:dyDescent="0.4">
      <c r="A91" s="261" t="s">
        <v>548</v>
      </c>
      <c r="B91" s="518"/>
      <c r="C91" s="506"/>
      <c r="D91" s="506"/>
      <c r="E91" s="506"/>
      <c r="F91" s="225">
        <f t="shared" si="33"/>
        <v>0</v>
      </c>
      <c r="G91" s="225">
        <f t="shared" si="31"/>
        <v>0</v>
      </c>
      <c r="H91" s="225">
        <f>(M91*Титул!BC$19)+(O91*Титул!BD$19)+(Q91*Титул!BE$19)+(S91*Титул!BF$19)</f>
        <v>0</v>
      </c>
      <c r="I91" s="506"/>
      <c r="J91" s="506"/>
      <c r="K91" s="227"/>
      <c r="L91" s="225">
        <f t="shared" si="32"/>
        <v>0</v>
      </c>
      <c r="M91" s="506"/>
      <c r="N91" s="506"/>
      <c r="O91" s="506"/>
      <c r="P91" s="506"/>
      <c r="Q91" s="360"/>
      <c r="R91" s="360"/>
      <c r="S91" s="360"/>
      <c r="T91" s="360"/>
      <c r="U91" s="400"/>
      <c r="V91" s="160" t="str">
        <f>'Основні дані'!$B$1</f>
        <v>МІТ-М223</v>
      </c>
      <c r="W91" s="341"/>
    </row>
    <row r="92" spans="1:23" s="131" customFormat="1" ht="27" hidden="1" x14ac:dyDescent="0.4">
      <c r="A92" s="261" t="s">
        <v>549</v>
      </c>
      <c r="B92" s="518"/>
      <c r="C92" s="506"/>
      <c r="D92" s="506"/>
      <c r="E92" s="506"/>
      <c r="F92" s="225">
        <f t="shared" si="33"/>
        <v>0</v>
      </c>
      <c r="G92" s="225">
        <f t="shared" si="31"/>
        <v>0</v>
      </c>
      <c r="H92" s="225">
        <f>(M92*Титул!BC$19)+(O92*Титул!BD$19)+(Q92*Титул!BE$19)+(S92*Титул!BF$19)</f>
        <v>0</v>
      </c>
      <c r="I92" s="506"/>
      <c r="J92" s="506"/>
      <c r="K92" s="227"/>
      <c r="L92" s="225">
        <f t="shared" si="32"/>
        <v>0</v>
      </c>
      <c r="M92" s="506"/>
      <c r="N92" s="506"/>
      <c r="O92" s="506"/>
      <c r="P92" s="506"/>
      <c r="Q92" s="360"/>
      <c r="R92" s="360"/>
      <c r="S92" s="360"/>
      <c r="T92" s="360"/>
      <c r="U92" s="400"/>
      <c r="V92" s="160" t="str">
        <f>'Основні дані'!$B$1</f>
        <v>МІТ-М223</v>
      </c>
      <c r="W92" s="341"/>
    </row>
    <row r="93" spans="1:23" s="131" customFormat="1" ht="52.5" x14ac:dyDescent="0.4">
      <c r="A93" s="413" t="s">
        <v>550</v>
      </c>
      <c r="B93" s="462" t="s">
        <v>905</v>
      </c>
      <c r="C93" s="422"/>
      <c r="D93" s="414"/>
      <c r="E93" s="414"/>
      <c r="F93" s="421">
        <f>IF(SUM(F94:F103)=F$49,F$49,"ПОМИЛКА")</f>
        <v>24</v>
      </c>
      <c r="G93" s="421">
        <f>IF(SUM(G94:G103)=G$49,G$49,"ПОМИЛКА")</f>
        <v>720</v>
      </c>
      <c r="H93" s="421" t="str">
        <f>IF(SUM(H94:H103)=H$49,H$49,"ПОМИЛКА")</f>
        <v>ПОМИЛКА</v>
      </c>
      <c r="I93" s="416">
        <f t="shared" ref="I93:T93" si="34">SUM(I94:I103)</f>
        <v>128</v>
      </c>
      <c r="J93" s="417">
        <f t="shared" si="34"/>
        <v>96</v>
      </c>
      <c r="K93" s="417">
        <f t="shared" si="34"/>
        <v>0</v>
      </c>
      <c r="L93" s="415">
        <f t="shared" si="34"/>
        <v>416</v>
      </c>
      <c r="M93" s="418">
        <f t="shared" si="34"/>
        <v>10</v>
      </c>
      <c r="N93" s="419">
        <f t="shared" si="34"/>
        <v>12</v>
      </c>
      <c r="O93" s="419">
        <f t="shared" si="34"/>
        <v>4</v>
      </c>
      <c r="P93" s="419">
        <f t="shared" si="34"/>
        <v>5</v>
      </c>
      <c r="Q93" s="419">
        <f t="shared" si="34"/>
        <v>0</v>
      </c>
      <c r="R93" s="419">
        <f t="shared" si="34"/>
        <v>0</v>
      </c>
      <c r="S93" s="419">
        <f t="shared" si="34"/>
        <v>0</v>
      </c>
      <c r="T93" s="419">
        <f t="shared" si="34"/>
        <v>0</v>
      </c>
      <c r="U93" s="420"/>
      <c r="V93" s="160" t="str">
        <f>'Основні дані'!$B$1</f>
        <v>МІТ-М223</v>
      </c>
    </row>
    <row r="94" spans="1:23" s="131" customFormat="1" ht="51" x14ac:dyDescent="0.4">
      <c r="A94" s="261" t="s">
        <v>551</v>
      </c>
      <c r="B94" s="607" t="s">
        <v>906</v>
      </c>
      <c r="C94" s="582" t="s">
        <v>356</v>
      </c>
      <c r="D94" s="582"/>
      <c r="E94" s="582" t="s">
        <v>709</v>
      </c>
      <c r="F94" s="225">
        <f>N94+P94+R94+T94</f>
        <v>6</v>
      </c>
      <c r="G94" s="225">
        <f t="shared" ref="G94:G103" si="35">F94*30</f>
        <v>180</v>
      </c>
      <c r="H94" s="225">
        <f>(M94*Титул!BC$19)+(O94*Титул!BD$19)+(Q94*Титул!BE$19)+(S94*Титул!BF$19)</f>
        <v>80</v>
      </c>
      <c r="I94" s="588">
        <v>48</v>
      </c>
      <c r="J94" s="581">
        <v>32</v>
      </c>
      <c r="K94" s="581"/>
      <c r="L94" s="225">
        <f t="shared" ref="L94:L103" si="36">IF(H94=I94+J94+K94,G94-H94,"!ПОМИЛКА!")</f>
        <v>100</v>
      </c>
      <c r="M94" s="589">
        <v>5</v>
      </c>
      <c r="N94" s="590">
        <v>6</v>
      </c>
      <c r="O94" s="590"/>
      <c r="P94" s="590"/>
      <c r="Q94" s="581"/>
      <c r="R94" s="581"/>
      <c r="S94" s="581"/>
      <c r="T94" s="581"/>
      <c r="U94" s="577">
        <v>149</v>
      </c>
      <c r="V94" s="160" t="str">
        <f>'Основні дані'!$B$1</f>
        <v>МІТ-М223</v>
      </c>
    </row>
    <row r="95" spans="1:23" s="131" customFormat="1" ht="51" x14ac:dyDescent="0.4">
      <c r="A95" s="261" t="s">
        <v>552</v>
      </c>
      <c r="B95" s="607" t="s">
        <v>907</v>
      </c>
      <c r="C95" s="582"/>
      <c r="D95" s="582" t="s">
        <v>356</v>
      </c>
      <c r="E95" s="582" t="s">
        <v>716</v>
      </c>
      <c r="F95" s="225">
        <f t="shared" ref="F95:F103" si="37">N95+P95+R95+T95</f>
        <v>6</v>
      </c>
      <c r="G95" s="225">
        <f t="shared" si="35"/>
        <v>180</v>
      </c>
      <c r="H95" s="225">
        <f>(M95*Титул!BC$19)+(O95*Титул!BD$19)+(Q95*Титул!BE$19)+(S95*Титул!BF$19)</f>
        <v>80</v>
      </c>
      <c r="I95" s="588">
        <v>48</v>
      </c>
      <c r="J95" s="581">
        <v>32</v>
      </c>
      <c r="K95" s="581"/>
      <c r="L95" s="225">
        <f t="shared" si="36"/>
        <v>100</v>
      </c>
      <c r="M95" s="589">
        <v>5</v>
      </c>
      <c r="N95" s="590">
        <v>6</v>
      </c>
      <c r="O95" s="590"/>
      <c r="P95" s="590"/>
      <c r="Q95" s="590"/>
      <c r="R95" s="590"/>
      <c r="S95" s="590"/>
      <c r="T95" s="590"/>
      <c r="U95" s="577">
        <v>149</v>
      </c>
      <c r="V95" s="160" t="str">
        <f>'Основні дані'!$B$1</f>
        <v>МІТ-М223</v>
      </c>
    </row>
    <row r="96" spans="1:23" s="131" customFormat="1" ht="76.5" x14ac:dyDescent="0.4">
      <c r="A96" s="261" t="s">
        <v>553</v>
      </c>
      <c r="B96" s="609" t="s">
        <v>908</v>
      </c>
      <c r="C96" s="587"/>
      <c r="D96" s="587" t="s">
        <v>877</v>
      </c>
      <c r="E96" s="587" t="s">
        <v>716</v>
      </c>
      <c r="F96" s="225">
        <f t="shared" si="37"/>
        <v>5</v>
      </c>
      <c r="G96" s="225">
        <f t="shared" si="35"/>
        <v>150</v>
      </c>
      <c r="H96" s="225">
        <f>(M96*Титул!BC$19)+(O96*Титул!BD$19)+(Q96*Титул!BE$19)+(S96*Титул!BF$19)</f>
        <v>64</v>
      </c>
      <c r="I96" s="588">
        <v>32</v>
      </c>
      <c r="J96" s="581">
        <v>32</v>
      </c>
      <c r="K96" s="581"/>
      <c r="L96" s="225">
        <f t="shared" si="36"/>
        <v>86</v>
      </c>
      <c r="M96" s="586"/>
      <c r="N96" s="581"/>
      <c r="O96" s="581">
        <v>4</v>
      </c>
      <c r="P96" s="581">
        <v>5</v>
      </c>
      <c r="Q96" s="581"/>
      <c r="R96" s="581"/>
      <c r="S96" s="581"/>
      <c r="T96" s="581"/>
      <c r="U96" s="577">
        <v>149</v>
      </c>
      <c r="V96" s="160" t="str">
        <f>'Основні дані'!$B$1</f>
        <v>МІТ-М223</v>
      </c>
    </row>
    <row r="97" spans="1:23" s="131" customFormat="1" ht="27" x14ac:dyDescent="0.4">
      <c r="A97" s="261" t="s">
        <v>554</v>
      </c>
      <c r="B97" s="599" t="s">
        <v>909</v>
      </c>
      <c r="C97" s="587" t="s">
        <v>877</v>
      </c>
      <c r="D97" s="587"/>
      <c r="E97" s="587" t="s">
        <v>709</v>
      </c>
      <c r="F97" s="225">
        <f t="shared" si="37"/>
        <v>4</v>
      </c>
      <c r="G97" s="225">
        <f t="shared" si="35"/>
        <v>120</v>
      </c>
      <c r="H97" s="225">
        <f>(M97*Титул!BC$19)+(O97*Титул!BD$19)+(Q97*Титул!BE$19)+(S97*Титул!BF$19)</f>
        <v>48</v>
      </c>
      <c r="I97" s="587" t="s">
        <v>911</v>
      </c>
      <c r="J97" s="587" t="s">
        <v>921</v>
      </c>
      <c r="K97" s="581"/>
      <c r="L97" s="225">
        <f t="shared" si="36"/>
        <v>72</v>
      </c>
      <c r="M97" s="587"/>
      <c r="N97" s="587"/>
      <c r="O97" s="581" t="s">
        <v>500</v>
      </c>
      <c r="P97" s="587" t="s">
        <v>912</v>
      </c>
      <c r="Q97" s="592"/>
      <c r="R97" s="592"/>
      <c r="S97" s="587"/>
      <c r="T97" s="587"/>
      <c r="U97" s="576">
        <v>149</v>
      </c>
      <c r="V97" s="160" t="str">
        <f>'Основні дані'!$B$1</f>
        <v>МІТ-М223</v>
      </c>
      <c r="W97" s="341"/>
    </row>
    <row r="98" spans="1:23" s="131" customFormat="1" ht="27" x14ac:dyDescent="0.4">
      <c r="A98" s="261" t="s">
        <v>555</v>
      </c>
      <c r="B98" s="599" t="s">
        <v>910</v>
      </c>
      <c r="C98" s="587"/>
      <c r="D98" s="587" t="s">
        <v>877</v>
      </c>
      <c r="E98" s="587" t="s">
        <v>711</v>
      </c>
      <c r="F98" s="225">
        <f t="shared" si="37"/>
        <v>3</v>
      </c>
      <c r="G98" s="225">
        <f t="shared" si="35"/>
        <v>90</v>
      </c>
      <c r="H98" s="225">
        <f>(M98*Титул!BC$19)+(O98*Титул!BD$19)+(Q98*Титул!BE$19)+(S98*Титул!BF$19)</f>
        <v>32</v>
      </c>
      <c r="I98" s="587" t="s">
        <v>911</v>
      </c>
      <c r="J98" s="587"/>
      <c r="K98" s="581"/>
      <c r="L98" s="225">
        <f t="shared" si="36"/>
        <v>58</v>
      </c>
      <c r="M98" s="587"/>
      <c r="N98" s="587"/>
      <c r="O98" s="587" t="s">
        <v>913</v>
      </c>
      <c r="P98" s="587" t="s">
        <v>914</v>
      </c>
      <c r="Q98" s="592"/>
      <c r="R98" s="592"/>
      <c r="S98" s="592"/>
      <c r="T98" s="592"/>
      <c r="U98" s="576">
        <v>149</v>
      </c>
      <c r="V98" s="160" t="str">
        <f>'Основні дані'!$B$1</f>
        <v>МІТ-М223</v>
      </c>
      <c r="W98" s="341"/>
    </row>
    <row r="99" spans="1:23" s="131" customFormat="1" ht="27" hidden="1" x14ac:dyDescent="0.4">
      <c r="A99" s="261" t="s">
        <v>556</v>
      </c>
      <c r="B99" s="518"/>
      <c r="C99" s="506"/>
      <c r="D99" s="506"/>
      <c r="E99" s="506"/>
      <c r="F99" s="225">
        <f t="shared" si="37"/>
        <v>0</v>
      </c>
      <c r="G99" s="225">
        <f t="shared" si="35"/>
        <v>0</v>
      </c>
      <c r="H99" s="225">
        <f>(M99*Титул!BC$19)+(O99*Титул!BD$19)+(Q99*Титул!BE$19)+(S99*Титул!BF$19)</f>
        <v>0</v>
      </c>
      <c r="I99" s="506"/>
      <c r="J99" s="506"/>
      <c r="K99" s="227"/>
      <c r="L99" s="225">
        <f t="shared" si="36"/>
        <v>0</v>
      </c>
      <c r="M99" s="506"/>
      <c r="N99" s="506"/>
      <c r="O99" s="506"/>
      <c r="P99" s="506"/>
      <c r="Q99" s="360"/>
      <c r="R99" s="360"/>
      <c r="S99" s="360"/>
      <c r="T99" s="360"/>
      <c r="U99" s="400"/>
      <c r="V99" s="160" t="str">
        <f>'Основні дані'!$B$1</f>
        <v>МІТ-М223</v>
      </c>
      <c r="W99" s="341"/>
    </row>
    <row r="100" spans="1:23" s="131" customFormat="1" ht="27" hidden="1" x14ac:dyDescent="0.4">
      <c r="A100" s="261" t="s">
        <v>557</v>
      </c>
      <c r="B100" s="518"/>
      <c r="C100" s="506"/>
      <c r="D100" s="506"/>
      <c r="E100" s="506"/>
      <c r="F100" s="225">
        <f t="shared" si="37"/>
        <v>0</v>
      </c>
      <c r="G100" s="225">
        <f t="shared" si="35"/>
        <v>0</v>
      </c>
      <c r="H100" s="225">
        <f>(M100*Титул!BC$19)+(O100*Титул!BD$19)+(Q100*Титул!BE$19)+(S100*Титул!BF$19)</f>
        <v>0</v>
      </c>
      <c r="I100" s="506"/>
      <c r="J100" s="506"/>
      <c r="K100" s="227"/>
      <c r="L100" s="225">
        <f t="shared" si="36"/>
        <v>0</v>
      </c>
      <c r="M100" s="506"/>
      <c r="N100" s="506"/>
      <c r="O100" s="506"/>
      <c r="P100" s="506"/>
      <c r="Q100" s="360"/>
      <c r="R100" s="360"/>
      <c r="S100" s="360"/>
      <c r="T100" s="360"/>
      <c r="U100" s="400"/>
      <c r="V100" s="160" t="str">
        <f>'Основні дані'!$B$1</f>
        <v>МІТ-М223</v>
      </c>
      <c r="W100" s="341"/>
    </row>
    <row r="101" spans="1:23" s="131" customFormat="1" ht="27" hidden="1" x14ac:dyDescent="0.4">
      <c r="A101" s="261" t="s">
        <v>558</v>
      </c>
      <c r="B101" s="515"/>
      <c r="C101" s="506"/>
      <c r="D101" s="506"/>
      <c r="E101" s="506"/>
      <c r="F101" s="225">
        <f t="shared" si="37"/>
        <v>0</v>
      </c>
      <c r="G101" s="225">
        <f t="shared" si="35"/>
        <v>0</v>
      </c>
      <c r="H101" s="225">
        <f>(M101*Титул!BC$19)+(O101*Титул!BD$19)+(Q101*Титул!BE$19)+(S101*Титул!BF$19)</f>
        <v>0</v>
      </c>
      <c r="I101" s="506"/>
      <c r="J101" s="506"/>
      <c r="K101" s="227"/>
      <c r="L101" s="225">
        <f t="shared" si="36"/>
        <v>0</v>
      </c>
      <c r="M101" s="506"/>
      <c r="N101" s="506"/>
      <c r="O101" s="506"/>
      <c r="P101" s="506"/>
      <c r="Q101" s="360"/>
      <c r="R101" s="360"/>
      <c r="S101" s="360"/>
      <c r="T101" s="360"/>
      <c r="U101" s="400"/>
      <c r="V101" s="160" t="str">
        <f>'Основні дані'!$B$1</f>
        <v>МІТ-М223</v>
      </c>
      <c r="W101" s="341"/>
    </row>
    <row r="102" spans="1:23" s="131" customFormat="1" ht="27" hidden="1" x14ac:dyDescent="0.4">
      <c r="A102" s="261" t="s">
        <v>559</v>
      </c>
      <c r="B102" s="518"/>
      <c r="C102" s="506"/>
      <c r="D102" s="506"/>
      <c r="E102" s="506"/>
      <c r="F102" s="225">
        <f t="shared" si="37"/>
        <v>0</v>
      </c>
      <c r="G102" s="225">
        <f t="shared" si="35"/>
        <v>0</v>
      </c>
      <c r="H102" s="225">
        <f>(M102*Титул!BC$19)+(O102*Титул!BD$19)+(Q102*Титул!BE$19)+(S102*Титул!BF$19)</f>
        <v>0</v>
      </c>
      <c r="I102" s="506"/>
      <c r="J102" s="506"/>
      <c r="K102" s="227"/>
      <c r="L102" s="225">
        <f t="shared" si="36"/>
        <v>0</v>
      </c>
      <c r="M102" s="506"/>
      <c r="N102" s="506"/>
      <c r="O102" s="506"/>
      <c r="P102" s="506"/>
      <c r="Q102" s="360"/>
      <c r="R102" s="360"/>
      <c r="S102" s="360"/>
      <c r="T102" s="360"/>
      <c r="U102" s="400"/>
      <c r="V102" s="160" t="str">
        <f>'Основні дані'!$B$1</f>
        <v>МІТ-М223</v>
      </c>
      <c r="W102" s="341"/>
    </row>
    <row r="103" spans="1:23" s="131" customFormat="1" ht="27" hidden="1" x14ac:dyDescent="0.4">
      <c r="A103" s="261" t="s">
        <v>560</v>
      </c>
      <c r="B103" s="518"/>
      <c r="C103" s="506"/>
      <c r="D103" s="506"/>
      <c r="E103" s="506"/>
      <c r="F103" s="225">
        <f t="shared" si="37"/>
        <v>0</v>
      </c>
      <c r="G103" s="225">
        <f t="shared" si="35"/>
        <v>0</v>
      </c>
      <c r="H103" s="225">
        <f>(M103*Титул!BC$19)+(O103*Титул!BD$19)+(Q103*Титул!BE$19)+(S103*Титул!BF$19)</f>
        <v>0</v>
      </c>
      <c r="I103" s="506"/>
      <c r="J103" s="506"/>
      <c r="K103" s="227"/>
      <c r="L103" s="225">
        <f t="shared" si="36"/>
        <v>0</v>
      </c>
      <c r="M103" s="506"/>
      <c r="N103" s="506"/>
      <c r="O103" s="506"/>
      <c r="P103" s="506"/>
      <c r="Q103" s="360"/>
      <c r="R103" s="360"/>
      <c r="S103" s="360"/>
      <c r="T103" s="360"/>
      <c r="U103" s="400"/>
      <c r="V103" s="160" t="str">
        <f>'Основні дані'!$B$1</f>
        <v>МІТ-М223</v>
      </c>
      <c r="W103" s="341"/>
    </row>
    <row r="104" spans="1:23" s="131" customFormat="1" ht="52.5" x14ac:dyDescent="0.4">
      <c r="A104" s="413" t="s">
        <v>561</v>
      </c>
      <c r="B104" s="462" t="s">
        <v>915</v>
      </c>
      <c r="C104" s="422"/>
      <c r="D104" s="414"/>
      <c r="E104" s="414"/>
      <c r="F104" s="421">
        <f>IF(SUM(F105:F114)=F$49,F$49,"ПОМИЛКА")</f>
        <v>24</v>
      </c>
      <c r="G104" s="421">
        <f>IF(SUM(G105:G114)=G$49,G$49,"ПОМИЛКА")</f>
        <v>720</v>
      </c>
      <c r="H104" s="421">
        <f>IF(SUM(H105:H114)=H$49,H$49,"ПОМИЛКА")</f>
        <v>320</v>
      </c>
      <c r="I104" s="416">
        <f t="shared" ref="I104:T104" si="38">SUM(I105:I114)</f>
        <v>144</v>
      </c>
      <c r="J104" s="417">
        <f t="shared" si="38"/>
        <v>64</v>
      </c>
      <c r="K104" s="417">
        <f t="shared" si="38"/>
        <v>64</v>
      </c>
      <c r="L104" s="415">
        <f t="shared" si="38"/>
        <v>400</v>
      </c>
      <c r="M104" s="418">
        <f t="shared" si="38"/>
        <v>10</v>
      </c>
      <c r="N104" s="419">
        <f t="shared" si="38"/>
        <v>12</v>
      </c>
      <c r="O104" s="419">
        <f t="shared" si="38"/>
        <v>10</v>
      </c>
      <c r="P104" s="419">
        <f t="shared" si="38"/>
        <v>12</v>
      </c>
      <c r="Q104" s="419">
        <f t="shared" si="38"/>
        <v>0</v>
      </c>
      <c r="R104" s="419">
        <f t="shared" si="38"/>
        <v>0</v>
      </c>
      <c r="S104" s="419">
        <f t="shared" si="38"/>
        <v>0</v>
      </c>
      <c r="T104" s="419">
        <f t="shared" si="38"/>
        <v>0</v>
      </c>
      <c r="U104" s="420"/>
      <c r="V104" s="160" t="str">
        <f>'Основні дані'!$B$1</f>
        <v>МІТ-М223</v>
      </c>
    </row>
    <row r="105" spans="1:23" s="131" customFormat="1" ht="51" x14ac:dyDescent="0.4">
      <c r="A105" s="261" t="s">
        <v>562</v>
      </c>
      <c r="B105" s="607" t="s">
        <v>916</v>
      </c>
      <c r="C105" s="587"/>
      <c r="D105" s="587" t="s">
        <v>356</v>
      </c>
      <c r="E105" s="587" t="s">
        <v>707</v>
      </c>
      <c r="F105" s="225">
        <f>N105+P105+R105+T105</f>
        <v>6</v>
      </c>
      <c r="G105" s="225">
        <f t="shared" ref="G105:G114" si="39">F105*30</f>
        <v>180</v>
      </c>
      <c r="H105" s="225">
        <f>(M105*Титул!BC$19)+(O105*Титул!BD$19)+(Q105*Титул!BE$19)+(S105*Титул!BF$19)</f>
        <v>80</v>
      </c>
      <c r="I105" s="588">
        <v>48</v>
      </c>
      <c r="J105" s="581">
        <v>16</v>
      </c>
      <c r="K105" s="581">
        <v>16</v>
      </c>
      <c r="L105" s="225">
        <f t="shared" ref="L105:L114" si="40">IF(H105=I105+J105+K105,G105-H105,"!ПОМИЛКА!")</f>
        <v>100</v>
      </c>
      <c r="M105" s="586">
        <v>5</v>
      </c>
      <c r="N105" s="581">
        <v>6</v>
      </c>
      <c r="O105" s="590"/>
      <c r="P105" s="590"/>
      <c r="Q105" s="592"/>
      <c r="R105" s="581"/>
      <c r="S105" s="592"/>
      <c r="T105" s="592"/>
      <c r="U105" s="577">
        <v>148</v>
      </c>
      <c r="V105" s="160" t="str">
        <f>'Основні дані'!$B$1</f>
        <v>МІТ-М223</v>
      </c>
    </row>
    <row r="106" spans="1:23" s="131" customFormat="1" ht="27" x14ac:dyDescent="0.4">
      <c r="A106" s="261" t="s">
        <v>563</v>
      </c>
      <c r="B106" s="607" t="s">
        <v>917</v>
      </c>
      <c r="C106" s="582" t="s">
        <v>356</v>
      </c>
      <c r="D106" s="582"/>
      <c r="E106" s="582" t="s">
        <v>709</v>
      </c>
      <c r="F106" s="225">
        <f t="shared" ref="F106:F114" si="41">N106+P106+R106+T106</f>
        <v>6</v>
      </c>
      <c r="G106" s="225">
        <f t="shared" si="39"/>
        <v>180</v>
      </c>
      <c r="H106" s="225">
        <f>(M106*Титул!BC$19)+(O106*Титул!BD$19)+(Q106*Титул!BE$19)+(S106*Титул!BF$19)</f>
        <v>80</v>
      </c>
      <c r="I106" s="588">
        <v>48</v>
      </c>
      <c r="J106" s="581">
        <v>16</v>
      </c>
      <c r="K106" s="581">
        <v>16</v>
      </c>
      <c r="L106" s="225">
        <f t="shared" si="40"/>
        <v>100</v>
      </c>
      <c r="M106" s="589">
        <v>5</v>
      </c>
      <c r="N106" s="590">
        <v>6</v>
      </c>
      <c r="O106" s="590"/>
      <c r="P106" s="590"/>
      <c r="Q106" s="592"/>
      <c r="R106" s="581"/>
      <c r="S106" s="519"/>
      <c r="T106" s="519"/>
      <c r="U106" s="577">
        <v>148</v>
      </c>
      <c r="V106" s="160" t="str">
        <f>'Основні дані'!$B$1</f>
        <v>МІТ-М223</v>
      </c>
    </row>
    <row r="107" spans="1:23" s="131" customFormat="1" ht="51" x14ac:dyDescent="0.4">
      <c r="A107" s="261" t="s">
        <v>564</v>
      </c>
      <c r="B107" s="607" t="s">
        <v>918</v>
      </c>
      <c r="C107" s="582" t="s">
        <v>877</v>
      </c>
      <c r="D107" s="582"/>
      <c r="E107" s="587" t="s">
        <v>716</v>
      </c>
      <c r="F107" s="225">
        <f t="shared" si="41"/>
        <v>6</v>
      </c>
      <c r="G107" s="225">
        <f t="shared" si="39"/>
        <v>180</v>
      </c>
      <c r="H107" s="225">
        <f>(M107*Титул!BC$19)+(O107*Титул!BD$19)+(Q107*Титул!BE$19)+(S107*Титул!BF$19)</f>
        <v>80</v>
      </c>
      <c r="I107" s="588">
        <v>48</v>
      </c>
      <c r="J107" s="581">
        <v>32</v>
      </c>
      <c r="K107" s="581"/>
      <c r="L107" s="225">
        <f t="shared" si="40"/>
        <v>100</v>
      </c>
      <c r="M107" s="589"/>
      <c r="N107" s="590"/>
      <c r="O107" s="581">
        <v>5</v>
      </c>
      <c r="P107" s="581">
        <v>6</v>
      </c>
      <c r="Q107" s="592"/>
      <c r="R107" s="581"/>
      <c r="S107" s="519"/>
      <c r="T107" s="519"/>
      <c r="U107" s="577">
        <v>148</v>
      </c>
      <c r="V107" s="160" t="str">
        <f>'Основні дані'!$B$1</f>
        <v>МІТ-М223</v>
      </c>
    </row>
    <row r="108" spans="1:23" s="131" customFormat="1" ht="76.5" x14ac:dyDescent="0.4">
      <c r="A108" s="261" t="s">
        <v>565</v>
      </c>
      <c r="B108" s="599" t="s">
        <v>919</v>
      </c>
      <c r="C108" s="587"/>
      <c r="D108" s="587" t="s">
        <v>877</v>
      </c>
      <c r="E108" s="587" t="s">
        <v>709</v>
      </c>
      <c r="F108" s="225">
        <f t="shared" si="41"/>
        <v>6</v>
      </c>
      <c r="G108" s="225">
        <f t="shared" si="39"/>
        <v>180</v>
      </c>
      <c r="H108" s="225">
        <f>(M108*Титул!BC$19)+(O108*Титул!BD$19)+(Q108*Титул!BE$19)+(S108*Титул!BF$19)</f>
        <v>80</v>
      </c>
      <c r="I108" s="587" t="s">
        <v>920</v>
      </c>
      <c r="J108" s="587" t="s">
        <v>921</v>
      </c>
      <c r="K108" s="581">
        <v>32</v>
      </c>
      <c r="L108" s="225">
        <f t="shared" si="40"/>
        <v>100</v>
      </c>
      <c r="M108" s="589"/>
      <c r="N108" s="608"/>
      <c r="O108" s="581">
        <v>5</v>
      </c>
      <c r="P108" s="581">
        <v>6</v>
      </c>
      <c r="Q108" s="592"/>
      <c r="R108" s="592"/>
      <c r="S108" s="587"/>
      <c r="T108" s="587"/>
      <c r="U108" s="576">
        <v>148</v>
      </c>
      <c r="V108" s="160" t="str">
        <f>'Основні дані'!$B$1</f>
        <v>МІТ-М223</v>
      </c>
      <c r="W108" s="341"/>
    </row>
    <row r="109" spans="1:23" s="131" customFormat="1" ht="27" hidden="1" x14ac:dyDescent="0.4">
      <c r="A109" s="261" t="s">
        <v>566</v>
      </c>
      <c r="B109" s="515"/>
      <c r="C109" s="506"/>
      <c r="D109" s="506"/>
      <c r="E109" s="506"/>
      <c r="F109" s="225">
        <f t="shared" si="41"/>
        <v>0</v>
      </c>
      <c r="G109" s="225">
        <f t="shared" si="39"/>
        <v>0</v>
      </c>
      <c r="H109" s="225">
        <f>(M109*Титул!BC$19)+(O109*Титул!BD$19)+(Q109*Титул!BE$19)+(S109*Титул!BF$19)</f>
        <v>0</v>
      </c>
      <c r="I109" s="506"/>
      <c r="J109" s="506"/>
      <c r="K109" s="227"/>
      <c r="L109" s="225">
        <f t="shared" si="40"/>
        <v>0</v>
      </c>
      <c r="M109" s="506"/>
      <c r="N109" s="506"/>
      <c r="O109" s="506"/>
      <c r="P109" s="506"/>
      <c r="Q109" s="360"/>
      <c r="R109" s="360"/>
      <c r="S109" s="360"/>
      <c r="T109" s="360"/>
      <c r="U109" s="400"/>
      <c r="V109" s="160" t="str">
        <f>'Основні дані'!$B$1</f>
        <v>МІТ-М223</v>
      </c>
      <c r="W109" s="341"/>
    </row>
    <row r="110" spans="1:23" s="131" customFormat="1" ht="27" hidden="1" x14ac:dyDescent="0.4">
      <c r="A110" s="261" t="s">
        <v>567</v>
      </c>
      <c r="B110" s="518"/>
      <c r="C110" s="506"/>
      <c r="D110" s="506"/>
      <c r="E110" s="506"/>
      <c r="F110" s="225">
        <f t="shared" si="41"/>
        <v>0</v>
      </c>
      <c r="G110" s="225">
        <f t="shared" si="39"/>
        <v>0</v>
      </c>
      <c r="H110" s="225">
        <f>(M110*Титул!BC$19)+(O110*Титул!BD$19)+(Q110*Титул!BE$19)+(S110*Титул!BF$19)</f>
        <v>0</v>
      </c>
      <c r="I110" s="506"/>
      <c r="J110" s="506"/>
      <c r="K110" s="227"/>
      <c r="L110" s="225">
        <f t="shared" si="40"/>
        <v>0</v>
      </c>
      <c r="M110" s="506"/>
      <c r="N110" s="506"/>
      <c r="O110" s="506"/>
      <c r="P110" s="506"/>
      <c r="Q110" s="360"/>
      <c r="R110" s="360"/>
      <c r="S110" s="360"/>
      <c r="T110" s="360"/>
      <c r="U110" s="400"/>
      <c r="V110" s="160" t="str">
        <f>'Основні дані'!$B$1</f>
        <v>МІТ-М223</v>
      </c>
      <c r="W110" s="341"/>
    </row>
    <row r="111" spans="1:23" s="131" customFormat="1" ht="27" hidden="1" x14ac:dyDescent="0.4">
      <c r="A111" s="261" t="s">
        <v>568</v>
      </c>
      <c r="B111" s="518"/>
      <c r="C111" s="506"/>
      <c r="D111" s="506"/>
      <c r="E111" s="506"/>
      <c r="F111" s="225">
        <f t="shared" si="41"/>
        <v>0</v>
      </c>
      <c r="G111" s="225">
        <f t="shared" si="39"/>
        <v>0</v>
      </c>
      <c r="H111" s="225">
        <f>(M111*Титул!BC$19)+(O111*Титул!BD$19)+(Q111*Титул!BE$19)+(S111*Титул!BF$19)</f>
        <v>0</v>
      </c>
      <c r="I111" s="506"/>
      <c r="J111" s="506"/>
      <c r="K111" s="227"/>
      <c r="L111" s="225">
        <f t="shared" si="40"/>
        <v>0</v>
      </c>
      <c r="M111" s="506"/>
      <c r="N111" s="506"/>
      <c r="O111" s="506"/>
      <c r="P111" s="506"/>
      <c r="Q111" s="360"/>
      <c r="R111" s="360"/>
      <c r="S111" s="360"/>
      <c r="T111" s="360"/>
      <c r="U111" s="400"/>
      <c r="V111" s="160" t="str">
        <f>'Основні дані'!$B$1</f>
        <v>МІТ-М223</v>
      </c>
      <c r="W111" s="341"/>
    </row>
    <row r="112" spans="1:23" s="131" customFormat="1" ht="27" hidden="1" x14ac:dyDescent="0.4">
      <c r="A112" s="261" t="s">
        <v>569</v>
      </c>
      <c r="B112" s="515"/>
      <c r="C112" s="506"/>
      <c r="D112" s="506"/>
      <c r="E112" s="506"/>
      <c r="F112" s="225">
        <f t="shared" si="41"/>
        <v>0</v>
      </c>
      <c r="G112" s="225">
        <f t="shared" si="39"/>
        <v>0</v>
      </c>
      <c r="H112" s="225">
        <f>(M112*Титул!BC$19)+(O112*Титул!BD$19)+(Q112*Титул!BE$19)+(S112*Титул!BF$19)</f>
        <v>0</v>
      </c>
      <c r="I112" s="506"/>
      <c r="J112" s="506"/>
      <c r="K112" s="227"/>
      <c r="L112" s="225">
        <f t="shared" si="40"/>
        <v>0</v>
      </c>
      <c r="M112" s="506"/>
      <c r="N112" s="506"/>
      <c r="O112" s="506"/>
      <c r="P112" s="506"/>
      <c r="Q112" s="360"/>
      <c r="R112" s="360"/>
      <c r="S112" s="360"/>
      <c r="T112" s="360"/>
      <c r="U112" s="400"/>
      <c r="V112" s="160" t="str">
        <f>'Основні дані'!$B$1</f>
        <v>МІТ-М223</v>
      </c>
      <c r="W112" s="341"/>
    </row>
    <row r="113" spans="1:23" s="131" customFormat="1" ht="27" hidden="1" x14ac:dyDescent="0.4">
      <c r="A113" s="261" t="s">
        <v>570</v>
      </c>
      <c r="B113" s="518"/>
      <c r="C113" s="506"/>
      <c r="D113" s="506"/>
      <c r="E113" s="506"/>
      <c r="F113" s="225">
        <f t="shared" si="41"/>
        <v>0</v>
      </c>
      <c r="G113" s="225">
        <f t="shared" si="39"/>
        <v>0</v>
      </c>
      <c r="H113" s="225">
        <f>(M113*Титул!BC$19)+(O113*Титул!BD$19)+(Q113*Титул!BE$19)+(S113*Титул!BF$19)</f>
        <v>0</v>
      </c>
      <c r="I113" s="506"/>
      <c r="J113" s="506"/>
      <c r="K113" s="227"/>
      <c r="L113" s="225">
        <f t="shared" si="40"/>
        <v>0</v>
      </c>
      <c r="M113" s="506"/>
      <c r="N113" s="506"/>
      <c r="O113" s="506"/>
      <c r="P113" s="506"/>
      <c r="Q113" s="360"/>
      <c r="R113" s="360"/>
      <c r="S113" s="360"/>
      <c r="T113" s="360"/>
      <c r="U113" s="400"/>
      <c r="V113" s="160" t="str">
        <f>'Основні дані'!$B$1</f>
        <v>МІТ-М223</v>
      </c>
      <c r="W113" s="341"/>
    </row>
    <row r="114" spans="1:23" s="131" customFormat="1" ht="27" hidden="1" x14ac:dyDescent="0.4">
      <c r="A114" s="261" t="s">
        <v>571</v>
      </c>
      <c r="B114" s="518"/>
      <c r="C114" s="506"/>
      <c r="D114" s="506"/>
      <c r="E114" s="506"/>
      <c r="F114" s="225">
        <f t="shared" si="41"/>
        <v>0</v>
      </c>
      <c r="G114" s="225">
        <f t="shared" si="39"/>
        <v>0</v>
      </c>
      <c r="H114" s="225">
        <f>(M114*Титул!BC$19)+(O114*Титул!BD$19)+(Q114*Титул!BE$19)+(S114*Титул!BF$19)</f>
        <v>0</v>
      </c>
      <c r="I114" s="506"/>
      <c r="J114" s="506"/>
      <c r="K114" s="227"/>
      <c r="L114" s="225">
        <f t="shared" si="40"/>
        <v>0</v>
      </c>
      <c r="M114" s="506"/>
      <c r="N114" s="506"/>
      <c r="O114" s="506"/>
      <c r="P114" s="506"/>
      <c r="Q114" s="360"/>
      <c r="R114" s="360"/>
      <c r="S114" s="360"/>
      <c r="T114" s="360"/>
      <c r="U114" s="400"/>
      <c r="V114" s="160" t="str">
        <f>'Основні дані'!$B$1</f>
        <v>МІТ-М223</v>
      </c>
      <c r="W114" s="341"/>
    </row>
    <row r="115" spans="1:23" s="131" customFormat="1" ht="78.75" x14ac:dyDescent="0.4">
      <c r="A115" s="413" t="s">
        <v>572</v>
      </c>
      <c r="B115" s="462" t="s">
        <v>922</v>
      </c>
      <c r="C115" s="422"/>
      <c r="D115" s="414"/>
      <c r="E115" s="414"/>
      <c r="F115" s="421">
        <f>IF(SUM(F116:F125)=F$49,F$49,"ПОМИЛКА")</f>
        <v>24</v>
      </c>
      <c r="G115" s="421">
        <f>IF(SUM(G116:G125)=G$49,G$49,"ПОМИЛКА")</f>
        <v>720</v>
      </c>
      <c r="H115" s="421">
        <f>IF(SUM(H116:H125)=H$49,H$49,"ПОМИЛКА")</f>
        <v>320</v>
      </c>
      <c r="I115" s="416">
        <f t="shared" ref="I115:T115" si="42">SUM(I116:I125)</f>
        <v>192</v>
      </c>
      <c r="J115" s="417">
        <f t="shared" si="42"/>
        <v>112</v>
      </c>
      <c r="K115" s="417">
        <f t="shared" si="42"/>
        <v>16</v>
      </c>
      <c r="L115" s="415">
        <f t="shared" si="42"/>
        <v>400</v>
      </c>
      <c r="M115" s="418">
        <f t="shared" si="42"/>
        <v>10</v>
      </c>
      <c r="N115" s="419">
        <f t="shared" si="42"/>
        <v>12</v>
      </c>
      <c r="O115" s="419">
        <f t="shared" si="42"/>
        <v>10</v>
      </c>
      <c r="P115" s="419">
        <f t="shared" si="42"/>
        <v>12</v>
      </c>
      <c r="Q115" s="419">
        <f t="shared" si="42"/>
        <v>0</v>
      </c>
      <c r="R115" s="419">
        <f t="shared" si="42"/>
        <v>0</v>
      </c>
      <c r="S115" s="419">
        <f t="shared" si="42"/>
        <v>0</v>
      </c>
      <c r="T115" s="419">
        <f t="shared" si="42"/>
        <v>0</v>
      </c>
      <c r="U115" s="420"/>
      <c r="V115" s="160" t="str">
        <f>'Основні дані'!$B$1</f>
        <v>МІТ-М223</v>
      </c>
    </row>
    <row r="116" spans="1:23" s="131" customFormat="1" ht="27" x14ac:dyDescent="0.4">
      <c r="A116" s="261" t="s">
        <v>573</v>
      </c>
      <c r="B116" s="573" t="s">
        <v>923</v>
      </c>
      <c r="C116" s="587" t="s">
        <v>356</v>
      </c>
      <c r="D116" s="587"/>
      <c r="E116" s="582" t="s">
        <v>716</v>
      </c>
      <c r="F116" s="225">
        <f>N116+P116+R116+T116</f>
        <v>6</v>
      </c>
      <c r="G116" s="225">
        <f t="shared" ref="G116:G125" si="43">F116*30</f>
        <v>180</v>
      </c>
      <c r="H116" s="225">
        <f>(M116*Титул!BC$19)+(O116*Титул!BD$19)+(Q116*Титул!BE$19)+(S116*Титул!BF$19)</f>
        <v>80</v>
      </c>
      <c r="I116" s="588">
        <v>48</v>
      </c>
      <c r="J116" s="581">
        <v>16</v>
      </c>
      <c r="K116" s="581">
        <v>16</v>
      </c>
      <c r="L116" s="225">
        <f t="shared" ref="L116:L125" si="44">IF(H116=I116+J116+K116,G116-H116,"!ПОМИЛКА!")</f>
        <v>100</v>
      </c>
      <c r="M116" s="586">
        <v>5</v>
      </c>
      <c r="N116" s="581">
        <v>6</v>
      </c>
      <c r="O116" s="590"/>
      <c r="P116" s="590"/>
      <c r="Q116" s="592"/>
      <c r="R116" s="581"/>
      <c r="S116" s="592"/>
      <c r="T116" s="592"/>
      <c r="U116" s="576">
        <v>147</v>
      </c>
      <c r="V116" s="160" t="str">
        <f>'Основні дані'!$B$1</f>
        <v>МІТ-М223</v>
      </c>
    </row>
    <row r="117" spans="1:23" s="131" customFormat="1" ht="27" x14ac:dyDescent="0.4">
      <c r="A117" s="261" t="s">
        <v>574</v>
      </c>
      <c r="B117" s="573" t="s">
        <v>924</v>
      </c>
      <c r="C117" s="582"/>
      <c r="D117" s="582" t="s">
        <v>356</v>
      </c>
      <c r="E117" s="582" t="s">
        <v>707</v>
      </c>
      <c r="F117" s="225">
        <f t="shared" ref="F117:F125" si="45">N117+P117+R117+T117</f>
        <v>6</v>
      </c>
      <c r="G117" s="225">
        <f t="shared" si="43"/>
        <v>180</v>
      </c>
      <c r="H117" s="225">
        <f>(M117*Титул!BC$19)+(O117*Титул!BD$19)+(Q117*Титул!BE$19)+(S117*Титул!BF$19)</f>
        <v>80</v>
      </c>
      <c r="I117" s="588">
        <v>48</v>
      </c>
      <c r="J117" s="581">
        <v>32</v>
      </c>
      <c r="K117" s="581"/>
      <c r="L117" s="225">
        <f t="shared" si="44"/>
        <v>100</v>
      </c>
      <c r="M117" s="589">
        <v>5</v>
      </c>
      <c r="N117" s="590">
        <v>6</v>
      </c>
      <c r="O117" s="590"/>
      <c r="P117" s="590"/>
      <c r="Q117" s="592"/>
      <c r="R117" s="581"/>
      <c r="S117" s="519"/>
      <c r="T117" s="519"/>
      <c r="U117" s="577">
        <v>147</v>
      </c>
      <c r="V117" s="160" t="str">
        <f>'Основні дані'!$B$1</f>
        <v>МІТ-М223</v>
      </c>
    </row>
    <row r="118" spans="1:23" s="131" customFormat="1" ht="27" x14ac:dyDescent="0.4">
      <c r="A118" s="261" t="s">
        <v>575</v>
      </c>
      <c r="B118" s="610" t="s">
        <v>925</v>
      </c>
      <c r="C118" s="582" t="s">
        <v>877</v>
      </c>
      <c r="D118" s="582"/>
      <c r="E118" s="587" t="s">
        <v>716</v>
      </c>
      <c r="F118" s="225">
        <f t="shared" si="45"/>
        <v>6</v>
      </c>
      <c r="G118" s="225">
        <f t="shared" si="43"/>
        <v>180</v>
      </c>
      <c r="H118" s="225">
        <f>(M118*Титул!BC$19)+(O118*Титул!BD$19)+(Q118*Титул!BE$19)+(S118*Титул!BF$19)</f>
        <v>80</v>
      </c>
      <c r="I118" s="588">
        <v>48</v>
      </c>
      <c r="J118" s="581">
        <v>32</v>
      </c>
      <c r="K118" s="581"/>
      <c r="L118" s="225">
        <f t="shared" si="44"/>
        <v>100</v>
      </c>
      <c r="M118" s="589"/>
      <c r="N118" s="590"/>
      <c r="O118" s="581">
        <v>5</v>
      </c>
      <c r="P118" s="581">
        <v>6</v>
      </c>
      <c r="Q118" s="592"/>
      <c r="R118" s="581"/>
      <c r="S118" s="519"/>
      <c r="T118" s="519"/>
      <c r="U118" s="576">
        <v>147</v>
      </c>
      <c r="V118" s="160" t="str">
        <f>'Основні дані'!$B$1</f>
        <v>МІТ-М223</v>
      </c>
    </row>
    <row r="119" spans="1:23" s="131" customFormat="1" ht="51" x14ac:dyDescent="0.4">
      <c r="A119" s="261" t="s">
        <v>576</v>
      </c>
      <c r="B119" s="599" t="s">
        <v>926</v>
      </c>
      <c r="C119" s="587"/>
      <c r="D119" s="587" t="s">
        <v>877</v>
      </c>
      <c r="E119" s="587" t="s">
        <v>707</v>
      </c>
      <c r="F119" s="225">
        <f t="shared" si="45"/>
        <v>6</v>
      </c>
      <c r="G119" s="225">
        <f t="shared" si="43"/>
        <v>180</v>
      </c>
      <c r="H119" s="225">
        <f>(M119*Титул!BC$19)+(O119*Титул!BD$19)+(Q119*Титул!BE$19)+(S119*Титул!BF$19)</f>
        <v>80</v>
      </c>
      <c r="I119" s="588">
        <v>48</v>
      </c>
      <c r="J119" s="581">
        <v>32</v>
      </c>
      <c r="K119" s="581"/>
      <c r="L119" s="225">
        <f t="shared" si="44"/>
        <v>100</v>
      </c>
      <c r="M119" s="589"/>
      <c r="N119" s="608"/>
      <c r="O119" s="581">
        <v>5</v>
      </c>
      <c r="P119" s="581">
        <v>6</v>
      </c>
      <c r="Q119" s="592"/>
      <c r="R119" s="592"/>
      <c r="S119" s="587"/>
      <c r="T119" s="587"/>
      <c r="U119" s="576">
        <v>147</v>
      </c>
      <c r="V119" s="160" t="str">
        <f>'Основні дані'!$B$1</f>
        <v>МІТ-М223</v>
      </c>
      <c r="W119" s="341"/>
    </row>
    <row r="120" spans="1:23" s="131" customFormat="1" ht="27" hidden="1" x14ac:dyDescent="0.4">
      <c r="A120" s="261" t="s">
        <v>577</v>
      </c>
      <c r="B120" s="515"/>
      <c r="C120" s="506"/>
      <c r="D120" s="506"/>
      <c r="E120" s="506"/>
      <c r="F120" s="225">
        <f t="shared" si="45"/>
        <v>0</v>
      </c>
      <c r="G120" s="225">
        <f t="shared" si="43"/>
        <v>0</v>
      </c>
      <c r="H120" s="225">
        <f>(M120*Титул!BC$19)+(O120*Титул!BD$19)+(Q120*Титул!BE$19)+(S120*Титул!BF$19)</f>
        <v>0</v>
      </c>
      <c r="I120" s="506"/>
      <c r="J120" s="506"/>
      <c r="K120" s="227"/>
      <c r="L120" s="225">
        <f t="shared" si="44"/>
        <v>0</v>
      </c>
      <c r="M120" s="506"/>
      <c r="N120" s="506"/>
      <c r="O120" s="506"/>
      <c r="P120" s="506"/>
      <c r="Q120" s="360"/>
      <c r="R120" s="360"/>
      <c r="S120" s="360"/>
      <c r="T120" s="360"/>
      <c r="U120" s="400"/>
      <c r="V120" s="160" t="str">
        <f>'Основні дані'!$B$1</f>
        <v>МІТ-М223</v>
      </c>
      <c r="W120" s="341"/>
    </row>
    <row r="121" spans="1:23" s="131" customFormat="1" ht="27" hidden="1" x14ac:dyDescent="0.4">
      <c r="A121" s="261" t="s">
        <v>578</v>
      </c>
      <c r="B121" s="518"/>
      <c r="C121" s="506"/>
      <c r="D121" s="506"/>
      <c r="E121" s="506"/>
      <c r="F121" s="225">
        <f t="shared" si="45"/>
        <v>0</v>
      </c>
      <c r="G121" s="225">
        <f t="shared" si="43"/>
        <v>0</v>
      </c>
      <c r="H121" s="225">
        <f>(M121*Титул!BC$19)+(O121*Титул!BD$19)+(Q121*Титул!BE$19)+(S121*Титул!BF$19)</f>
        <v>0</v>
      </c>
      <c r="I121" s="506"/>
      <c r="J121" s="506"/>
      <c r="K121" s="227"/>
      <c r="L121" s="225">
        <f t="shared" si="44"/>
        <v>0</v>
      </c>
      <c r="M121" s="506"/>
      <c r="N121" s="506"/>
      <c r="O121" s="506"/>
      <c r="P121" s="506"/>
      <c r="Q121" s="360"/>
      <c r="R121" s="360"/>
      <c r="S121" s="360"/>
      <c r="T121" s="360"/>
      <c r="U121" s="400"/>
      <c r="V121" s="160" t="str">
        <f>'Основні дані'!$B$1</f>
        <v>МІТ-М223</v>
      </c>
      <c r="W121" s="341"/>
    </row>
    <row r="122" spans="1:23" s="131" customFormat="1" ht="27" hidden="1" x14ac:dyDescent="0.4">
      <c r="A122" s="261" t="s">
        <v>579</v>
      </c>
      <c r="B122" s="518"/>
      <c r="C122" s="506"/>
      <c r="D122" s="506"/>
      <c r="E122" s="506"/>
      <c r="F122" s="225">
        <f t="shared" si="45"/>
        <v>0</v>
      </c>
      <c r="G122" s="225">
        <f t="shared" si="43"/>
        <v>0</v>
      </c>
      <c r="H122" s="225">
        <f>(M122*Титул!BC$19)+(O122*Титул!BD$19)+(Q122*Титул!BE$19)+(S122*Титул!BF$19)</f>
        <v>0</v>
      </c>
      <c r="I122" s="506"/>
      <c r="J122" s="506"/>
      <c r="K122" s="227"/>
      <c r="L122" s="225">
        <f t="shared" si="44"/>
        <v>0</v>
      </c>
      <c r="M122" s="506"/>
      <c r="N122" s="506"/>
      <c r="O122" s="506"/>
      <c r="P122" s="506"/>
      <c r="Q122" s="360"/>
      <c r="R122" s="360"/>
      <c r="S122" s="360"/>
      <c r="T122" s="360"/>
      <c r="U122" s="400"/>
      <c r="V122" s="160" t="str">
        <f>'Основні дані'!$B$1</f>
        <v>МІТ-М223</v>
      </c>
      <c r="W122" s="341"/>
    </row>
    <row r="123" spans="1:23" s="131" customFormat="1" ht="27" hidden="1" x14ac:dyDescent="0.4">
      <c r="A123" s="261" t="s">
        <v>580</v>
      </c>
      <c r="B123" s="515"/>
      <c r="C123" s="506"/>
      <c r="D123" s="506"/>
      <c r="E123" s="506"/>
      <c r="F123" s="225">
        <f t="shared" si="45"/>
        <v>0</v>
      </c>
      <c r="G123" s="225">
        <f t="shared" si="43"/>
        <v>0</v>
      </c>
      <c r="H123" s="225">
        <f>(M123*Титул!BC$19)+(O123*Титул!BD$19)+(Q123*Титул!BE$19)+(S123*Титул!BF$19)</f>
        <v>0</v>
      </c>
      <c r="I123" s="506"/>
      <c r="J123" s="506"/>
      <c r="K123" s="227"/>
      <c r="L123" s="225">
        <f t="shared" si="44"/>
        <v>0</v>
      </c>
      <c r="M123" s="506"/>
      <c r="N123" s="506"/>
      <c r="O123" s="506"/>
      <c r="P123" s="506"/>
      <c r="Q123" s="360"/>
      <c r="R123" s="360"/>
      <c r="S123" s="360"/>
      <c r="T123" s="360"/>
      <c r="U123" s="400"/>
      <c r="V123" s="160" t="str">
        <f>'Основні дані'!$B$1</f>
        <v>МІТ-М223</v>
      </c>
      <c r="W123" s="341"/>
    </row>
    <row r="124" spans="1:23" s="131" customFormat="1" ht="27" hidden="1" x14ac:dyDescent="0.4">
      <c r="A124" s="261" t="s">
        <v>581</v>
      </c>
      <c r="B124" s="518"/>
      <c r="C124" s="506"/>
      <c r="D124" s="506"/>
      <c r="E124" s="506"/>
      <c r="F124" s="225">
        <f t="shared" si="45"/>
        <v>0</v>
      </c>
      <c r="G124" s="225">
        <f t="shared" si="43"/>
        <v>0</v>
      </c>
      <c r="H124" s="225">
        <f>(M124*Титул!BC$19)+(O124*Титул!BD$19)+(Q124*Титул!BE$19)+(S124*Титул!BF$19)</f>
        <v>0</v>
      </c>
      <c r="I124" s="506"/>
      <c r="J124" s="506"/>
      <c r="K124" s="227"/>
      <c r="L124" s="225">
        <f t="shared" si="44"/>
        <v>0</v>
      </c>
      <c r="M124" s="506"/>
      <c r="N124" s="506"/>
      <c r="O124" s="506"/>
      <c r="P124" s="506"/>
      <c r="Q124" s="360"/>
      <c r="R124" s="360"/>
      <c r="S124" s="360"/>
      <c r="T124" s="360"/>
      <c r="U124" s="400"/>
      <c r="V124" s="160" t="str">
        <f>'Основні дані'!$B$1</f>
        <v>МІТ-М223</v>
      </c>
      <c r="W124" s="341"/>
    </row>
    <row r="125" spans="1:23" s="131" customFormat="1" ht="27" hidden="1" x14ac:dyDescent="0.4">
      <c r="A125" s="261" t="s">
        <v>582</v>
      </c>
      <c r="B125" s="518"/>
      <c r="C125" s="506"/>
      <c r="D125" s="506"/>
      <c r="E125" s="506"/>
      <c r="F125" s="225">
        <f t="shared" si="45"/>
        <v>0</v>
      </c>
      <c r="G125" s="225">
        <f t="shared" si="43"/>
        <v>0</v>
      </c>
      <c r="H125" s="225">
        <f>(M125*Титул!BC$19)+(O125*Титул!BD$19)+(Q125*Титул!BE$19)+(S125*Титул!BF$19)</f>
        <v>0</v>
      </c>
      <c r="I125" s="506"/>
      <c r="J125" s="506"/>
      <c r="K125" s="227"/>
      <c r="L125" s="225">
        <f t="shared" si="44"/>
        <v>0</v>
      </c>
      <c r="M125" s="506"/>
      <c r="N125" s="506"/>
      <c r="O125" s="506"/>
      <c r="P125" s="506"/>
      <c r="Q125" s="360"/>
      <c r="R125" s="360"/>
      <c r="S125" s="360"/>
      <c r="T125" s="360"/>
      <c r="U125" s="400"/>
      <c r="V125" s="160" t="str">
        <f>'Основні дані'!$B$1</f>
        <v>МІТ-М223</v>
      </c>
      <c r="W125" s="341"/>
    </row>
    <row r="126" spans="1:23" s="131" customFormat="1" ht="105" x14ac:dyDescent="0.4">
      <c r="A126" s="413" t="s">
        <v>583</v>
      </c>
      <c r="B126" s="462" t="s">
        <v>927</v>
      </c>
      <c r="C126" s="422"/>
      <c r="D126" s="414"/>
      <c r="E126" s="414"/>
      <c r="F126" s="421">
        <f>IF(SUM(F127:F136)=F$49,F$49,"ПОМИЛКА")</f>
        <v>24</v>
      </c>
      <c r="G126" s="421">
        <f>IF(SUM(G127:G136)=G$49,G$49,"ПОМИЛКА")</f>
        <v>720</v>
      </c>
      <c r="H126" s="421" t="str">
        <f>IF(SUM(H127:H136)=H$49,H$49,"ПОМИЛКА")</f>
        <v>ПОМИЛКА</v>
      </c>
      <c r="I126" s="416">
        <f t="shared" ref="I126:T126" si="46">SUM(I127:I136)</f>
        <v>224</v>
      </c>
      <c r="J126" s="417">
        <f t="shared" si="46"/>
        <v>16</v>
      </c>
      <c r="K126" s="417">
        <f t="shared" si="46"/>
        <v>64</v>
      </c>
      <c r="L126" s="415">
        <f t="shared" si="46"/>
        <v>416</v>
      </c>
      <c r="M126" s="418">
        <f t="shared" si="46"/>
        <v>10</v>
      </c>
      <c r="N126" s="419">
        <f t="shared" si="46"/>
        <v>12</v>
      </c>
      <c r="O126" s="419">
        <f t="shared" si="46"/>
        <v>9</v>
      </c>
      <c r="P126" s="419">
        <f t="shared" si="46"/>
        <v>12</v>
      </c>
      <c r="Q126" s="419">
        <f t="shared" si="46"/>
        <v>0</v>
      </c>
      <c r="R126" s="419">
        <f t="shared" si="46"/>
        <v>0</v>
      </c>
      <c r="S126" s="419">
        <f t="shared" si="46"/>
        <v>0</v>
      </c>
      <c r="T126" s="419">
        <f t="shared" si="46"/>
        <v>0</v>
      </c>
      <c r="U126" s="420"/>
      <c r="V126" s="160" t="str">
        <f>'Основні дані'!$B$1</f>
        <v>МІТ-М223</v>
      </c>
    </row>
    <row r="127" spans="1:23" s="131" customFormat="1" ht="51" x14ac:dyDescent="0.4">
      <c r="A127" s="261" t="s">
        <v>584</v>
      </c>
      <c r="B127" s="599" t="s">
        <v>928</v>
      </c>
      <c r="C127" s="587" t="s">
        <v>356</v>
      </c>
      <c r="D127" s="587"/>
      <c r="E127" s="587" t="s">
        <v>707</v>
      </c>
      <c r="F127" s="225">
        <f>N127+P127+R127+T127</f>
        <v>6</v>
      </c>
      <c r="G127" s="225">
        <f t="shared" ref="G127:G136" si="47">F127*30</f>
        <v>180</v>
      </c>
      <c r="H127" s="225">
        <f>(M127*Титул!BC$19)+(O127*Титул!BD$19)+(Q127*Титул!BE$19)+(S127*Титул!BF$19)</f>
        <v>80</v>
      </c>
      <c r="I127" s="588">
        <v>64</v>
      </c>
      <c r="J127" s="581"/>
      <c r="K127" s="581">
        <v>16</v>
      </c>
      <c r="L127" s="225">
        <f t="shared" ref="L127:L136" si="48">IF(H127=I127+J127+K127,G127-H127,"!ПОМИЛКА!")</f>
        <v>100</v>
      </c>
      <c r="M127" s="586">
        <v>5</v>
      </c>
      <c r="N127" s="581">
        <v>6</v>
      </c>
      <c r="O127" s="581"/>
      <c r="P127" s="581"/>
      <c r="Q127" s="581"/>
      <c r="R127" s="581"/>
      <c r="S127" s="581"/>
      <c r="T127" s="581"/>
      <c r="U127" s="576">
        <v>141</v>
      </c>
      <c r="V127" s="160" t="str">
        <f>'Основні дані'!$B$1</f>
        <v>МІТ-М223</v>
      </c>
    </row>
    <row r="128" spans="1:23" s="131" customFormat="1" ht="27" x14ac:dyDescent="0.4">
      <c r="A128" s="261" t="s">
        <v>585</v>
      </c>
      <c r="B128" s="600" t="s">
        <v>929</v>
      </c>
      <c r="C128" s="582"/>
      <c r="D128" s="582" t="s">
        <v>356</v>
      </c>
      <c r="E128" s="582" t="s">
        <v>716</v>
      </c>
      <c r="F128" s="225">
        <f t="shared" ref="F128:F136" si="49">N128+P128+R128+T128</f>
        <v>6</v>
      </c>
      <c r="G128" s="225">
        <f t="shared" si="47"/>
        <v>180</v>
      </c>
      <c r="H128" s="225">
        <f>(M128*Титул!BC$19)+(O128*Титул!BD$19)+(Q128*Титул!BE$19)+(S128*Титул!BF$19)</f>
        <v>80</v>
      </c>
      <c r="I128" s="588">
        <v>48</v>
      </c>
      <c r="J128" s="581">
        <v>16</v>
      </c>
      <c r="K128" s="581">
        <v>16</v>
      </c>
      <c r="L128" s="225">
        <f t="shared" si="48"/>
        <v>100</v>
      </c>
      <c r="M128" s="589">
        <v>5</v>
      </c>
      <c r="N128" s="590">
        <v>6</v>
      </c>
      <c r="O128" s="590"/>
      <c r="P128" s="590"/>
      <c r="Q128" s="581"/>
      <c r="R128" s="581"/>
      <c r="S128" s="581"/>
      <c r="T128" s="581"/>
      <c r="U128" s="576">
        <v>141</v>
      </c>
      <c r="V128" s="160" t="str">
        <f>'Основні дані'!$B$1</f>
        <v>МІТ-М223</v>
      </c>
    </row>
    <row r="129" spans="1:23" s="131" customFormat="1" ht="51" x14ac:dyDescent="0.4">
      <c r="A129" s="261" t="s">
        <v>586</v>
      </c>
      <c r="B129" s="599" t="s">
        <v>930</v>
      </c>
      <c r="C129" s="582"/>
      <c r="D129" s="582" t="s">
        <v>877</v>
      </c>
      <c r="E129" s="587" t="s">
        <v>716</v>
      </c>
      <c r="F129" s="225">
        <f t="shared" si="49"/>
        <v>5</v>
      </c>
      <c r="G129" s="225">
        <f t="shared" si="47"/>
        <v>150</v>
      </c>
      <c r="H129" s="225">
        <f>(M129*Титул!BC$19)+(O129*Титул!BD$19)+(Q129*Титул!BE$19)+(S129*Титул!BF$19)</f>
        <v>64</v>
      </c>
      <c r="I129" s="588">
        <v>48</v>
      </c>
      <c r="J129" s="581"/>
      <c r="K129" s="581">
        <v>16</v>
      </c>
      <c r="L129" s="225">
        <f t="shared" si="48"/>
        <v>86</v>
      </c>
      <c r="M129" s="586"/>
      <c r="N129" s="581"/>
      <c r="O129" s="589">
        <v>4</v>
      </c>
      <c r="P129" s="590">
        <v>5</v>
      </c>
      <c r="Q129" s="581"/>
      <c r="R129" s="581"/>
      <c r="S129" s="581"/>
      <c r="T129" s="581"/>
      <c r="U129" s="576">
        <v>141</v>
      </c>
      <c r="V129" s="160" t="str">
        <f>'Основні дані'!$B$1</f>
        <v>МІТ-М223</v>
      </c>
    </row>
    <row r="130" spans="1:23" s="131" customFormat="1" ht="27" x14ac:dyDescent="0.4">
      <c r="A130" s="261" t="s">
        <v>587</v>
      </c>
      <c r="B130" s="599" t="s">
        <v>931</v>
      </c>
      <c r="C130" s="587" t="s">
        <v>877</v>
      </c>
      <c r="D130" s="587"/>
      <c r="E130" s="587" t="s">
        <v>707</v>
      </c>
      <c r="F130" s="225">
        <f t="shared" si="49"/>
        <v>4</v>
      </c>
      <c r="G130" s="225">
        <f t="shared" si="47"/>
        <v>120</v>
      </c>
      <c r="H130" s="225">
        <f>(M130*Титул!BC$19)+(O130*Титул!BD$19)+(Q130*Титул!BE$19)+(S130*Титул!BF$19)</f>
        <v>48</v>
      </c>
      <c r="I130" s="588">
        <v>32</v>
      </c>
      <c r="J130" s="581"/>
      <c r="K130" s="581">
        <v>16</v>
      </c>
      <c r="L130" s="225">
        <f t="shared" si="48"/>
        <v>72</v>
      </c>
      <c r="M130" s="587"/>
      <c r="N130" s="587"/>
      <c r="O130" s="589">
        <v>3</v>
      </c>
      <c r="P130" s="589">
        <v>4</v>
      </c>
      <c r="Q130" s="592"/>
      <c r="R130" s="592"/>
      <c r="S130" s="587"/>
      <c r="T130" s="587"/>
      <c r="U130" s="576">
        <v>141</v>
      </c>
      <c r="V130" s="160" t="str">
        <f>'Основні дані'!$B$1</f>
        <v>МІТ-М223</v>
      </c>
      <c r="W130" s="341"/>
    </row>
    <row r="131" spans="1:23" s="131" customFormat="1" ht="27" x14ac:dyDescent="0.4">
      <c r="A131" s="261" t="s">
        <v>588</v>
      </c>
      <c r="B131" s="599" t="s">
        <v>932</v>
      </c>
      <c r="C131" s="587"/>
      <c r="D131" s="587" t="s">
        <v>877</v>
      </c>
      <c r="E131" s="587" t="s">
        <v>711</v>
      </c>
      <c r="F131" s="225">
        <f t="shared" si="49"/>
        <v>3</v>
      </c>
      <c r="G131" s="225">
        <f t="shared" si="47"/>
        <v>90</v>
      </c>
      <c r="H131" s="225">
        <f>(M131*Титул!BC$19)+(O131*Титул!BD$19)+(Q131*Титул!BE$19)+(S131*Титул!BF$19)</f>
        <v>32</v>
      </c>
      <c r="I131" s="588">
        <v>32</v>
      </c>
      <c r="J131" s="581"/>
      <c r="K131" s="581"/>
      <c r="L131" s="225">
        <f t="shared" si="48"/>
        <v>58</v>
      </c>
      <c r="M131" s="587"/>
      <c r="N131" s="587"/>
      <c r="O131" s="589">
        <v>2</v>
      </c>
      <c r="P131" s="589">
        <v>3</v>
      </c>
      <c r="Q131" s="592"/>
      <c r="R131" s="592"/>
      <c r="S131" s="592"/>
      <c r="T131" s="592"/>
      <c r="U131" s="576">
        <v>141</v>
      </c>
      <c r="V131" s="160" t="str">
        <f>'Основні дані'!$B$1</f>
        <v>МІТ-М223</v>
      </c>
      <c r="W131" s="341"/>
    </row>
    <row r="132" spans="1:23" s="131" customFormat="1" ht="27" hidden="1" x14ac:dyDescent="0.4">
      <c r="A132" s="261" t="s">
        <v>589</v>
      </c>
      <c r="B132" s="518"/>
      <c r="C132" s="506"/>
      <c r="D132" s="506"/>
      <c r="E132" s="506"/>
      <c r="F132" s="225">
        <f t="shared" si="49"/>
        <v>0</v>
      </c>
      <c r="G132" s="225">
        <f t="shared" si="47"/>
        <v>0</v>
      </c>
      <c r="H132" s="225">
        <f>(M132*Титул!BC$19)+(O132*Титул!BD$19)+(Q132*Титул!BE$19)+(S132*Титул!BF$19)</f>
        <v>0</v>
      </c>
      <c r="I132" s="506"/>
      <c r="J132" s="506"/>
      <c r="K132" s="227"/>
      <c r="L132" s="225">
        <f t="shared" si="48"/>
        <v>0</v>
      </c>
      <c r="M132" s="506"/>
      <c r="N132" s="506"/>
      <c r="O132" s="506"/>
      <c r="P132" s="506"/>
      <c r="Q132" s="360"/>
      <c r="R132" s="360"/>
      <c r="S132" s="360"/>
      <c r="T132" s="360"/>
      <c r="U132" s="400"/>
      <c r="V132" s="160" t="str">
        <f>'Основні дані'!$B$1</f>
        <v>МІТ-М223</v>
      </c>
      <c r="W132" s="341"/>
    </row>
    <row r="133" spans="1:23" s="131" customFormat="1" ht="27" hidden="1" x14ac:dyDescent="0.4">
      <c r="A133" s="261" t="s">
        <v>590</v>
      </c>
      <c r="B133" s="518"/>
      <c r="C133" s="506"/>
      <c r="D133" s="506"/>
      <c r="E133" s="506"/>
      <c r="F133" s="225">
        <f t="shared" si="49"/>
        <v>0</v>
      </c>
      <c r="G133" s="225">
        <f t="shared" si="47"/>
        <v>0</v>
      </c>
      <c r="H133" s="225">
        <f>(M133*Титул!BC$19)+(O133*Титул!BD$19)+(Q133*Титул!BE$19)+(S133*Титул!BF$19)</f>
        <v>0</v>
      </c>
      <c r="I133" s="506"/>
      <c r="J133" s="506"/>
      <c r="K133" s="227"/>
      <c r="L133" s="225">
        <f t="shared" si="48"/>
        <v>0</v>
      </c>
      <c r="M133" s="506"/>
      <c r="N133" s="506"/>
      <c r="O133" s="506"/>
      <c r="P133" s="506"/>
      <c r="Q133" s="360"/>
      <c r="R133" s="360"/>
      <c r="S133" s="360"/>
      <c r="T133" s="360"/>
      <c r="U133" s="400"/>
      <c r="V133" s="160" t="str">
        <f>'Основні дані'!$B$1</f>
        <v>МІТ-М223</v>
      </c>
      <c r="W133" s="341"/>
    </row>
    <row r="134" spans="1:23" s="131" customFormat="1" ht="27" hidden="1" x14ac:dyDescent="0.4">
      <c r="A134" s="261" t="s">
        <v>591</v>
      </c>
      <c r="B134" s="515"/>
      <c r="C134" s="506"/>
      <c r="D134" s="506"/>
      <c r="E134" s="506"/>
      <c r="F134" s="225">
        <f t="shared" si="49"/>
        <v>0</v>
      </c>
      <c r="G134" s="225">
        <f t="shared" si="47"/>
        <v>0</v>
      </c>
      <c r="H134" s="225">
        <f>(M134*Титул!BC$19)+(O134*Титул!BD$19)+(Q134*Титул!BE$19)+(S134*Титул!BF$19)</f>
        <v>0</v>
      </c>
      <c r="I134" s="506"/>
      <c r="J134" s="506"/>
      <c r="K134" s="227"/>
      <c r="L134" s="225">
        <f t="shared" si="48"/>
        <v>0</v>
      </c>
      <c r="M134" s="506"/>
      <c r="N134" s="506"/>
      <c r="O134" s="506"/>
      <c r="P134" s="506"/>
      <c r="Q134" s="360"/>
      <c r="R134" s="360"/>
      <c r="S134" s="360"/>
      <c r="T134" s="360"/>
      <c r="U134" s="400"/>
      <c r="V134" s="160" t="str">
        <f>'Основні дані'!$B$1</f>
        <v>МІТ-М223</v>
      </c>
      <c r="W134" s="341"/>
    </row>
    <row r="135" spans="1:23" s="131" customFormat="1" ht="27" hidden="1" x14ac:dyDescent="0.4">
      <c r="A135" s="261" t="s">
        <v>592</v>
      </c>
      <c r="B135" s="518"/>
      <c r="C135" s="506"/>
      <c r="D135" s="506"/>
      <c r="E135" s="506"/>
      <c r="F135" s="225">
        <f t="shared" si="49"/>
        <v>0</v>
      </c>
      <c r="G135" s="225">
        <f t="shared" si="47"/>
        <v>0</v>
      </c>
      <c r="H135" s="225">
        <f>(M135*Титул!BC$19)+(O135*Титул!BD$19)+(Q135*Титул!BE$19)+(S135*Титул!BF$19)</f>
        <v>0</v>
      </c>
      <c r="I135" s="506"/>
      <c r="J135" s="506"/>
      <c r="K135" s="227"/>
      <c r="L135" s="225">
        <f t="shared" si="48"/>
        <v>0</v>
      </c>
      <c r="M135" s="506"/>
      <c r="N135" s="506"/>
      <c r="O135" s="506"/>
      <c r="P135" s="506"/>
      <c r="Q135" s="360"/>
      <c r="R135" s="360"/>
      <c r="S135" s="360"/>
      <c r="T135" s="360"/>
      <c r="U135" s="400"/>
      <c r="V135" s="160" t="str">
        <f>'Основні дані'!$B$1</f>
        <v>МІТ-М223</v>
      </c>
      <c r="W135" s="341"/>
    </row>
    <row r="136" spans="1:23" s="131" customFormat="1" ht="27" hidden="1" x14ac:dyDescent="0.4">
      <c r="A136" s="261" t="s">
        <v>593</v>
      </c>
      <c r="B136" s="518"/>
      <c r="C136" s="506"/>
      <c r="D136" s="506"/>
      <c r="E136" s="506"/>
      <c r="F136" s="225">
        <f t="shared" si="49"/>
        <v>0</v>
      </c>
      <c r="G136" s="225">
        <f t="shared" si="47"/>
        <v>0</v>
      </c>
      <c r="H136" s="225">
        <f>(M136*Титул!BC$19)+(O136*Титул!BD$19)+(Q136*Титул!BE$19)+(S136*Титул!BF$19)</f>
        <v>0</v>
      </c>
      <c r="I136" s="506"/>
      <c r="J136" s="506"/>
      <c r="K136" s="227"/>
      <c r="L136" s="225">
        <f t="shared" si="48"/>
        <v>0</v>
      </c>
      <c r="M136" s="506"/>
      <c r="N136" s="506"/>
      <c r="O136" s="506"/>
      <c r="P136" s="506"/>
      <c r="Q136" s="360"/>
      <c r="R136" s="360"/>
      <c r="S136" s="360"/>
      <c r="T136" s="360"/>
      <c r="U136" s="400"/>
      <c r="V136" s="160" t="str">
        <f>'Основні дані'!$B$1</f>
        <v>МІТ-М223</v>
      </c>
      <c r="W136" s="341"/>
    </row>
    <row r="137" spans="1:23" s="131" customFormat="1" ht="105" x14ac:dyDescent="0.4">
      <c r="A137" s="413" t="s">
        <v>594</v>
      </c>
      <c r="B137" s="462" t="s">
        <v>933</v>
      </c>
      <c r="C137" s="422"/>
      <c r="D137" s="414"/>
      <c r="E137" s="414"/>
      <c r="F137" s="421">
        <f>IF(SUM(F138:F147)=F$49,F$49,"ОШИБКА")</f>
        <v>24</v>
      </c>
      <c r="G137" s="421">
        <f>IF(SUM(G138:G147)=G$49,G$49,"ОШИБКА")</f>
        <v>720</v>
      </c>
      <c r="H137" s="421" t="str">
        <f>IF(SUM(H138:H147)=H$49,H$49,"ОШИБКА")</f>
        <v>ОШИБКА</v>
      </c>
      <c r="I137" s="416">
        <f t="shared" ref="I137:T137" si="50">SUM(I138:I147)</f>
        <v>128</v>
      </c>
      <c r="J137" s="417">
        <f t="shared" si="50"/>
        <v>48</v>
      </c>
      <c r="K137" s="417">
        <f t="shared" si="50"/>
        <v>48</v>
      </c>
      <c r="L137" s="415">
        <f t="shared" si="50"/>
        <v>416</v>
      </c>
      <c r="M137" s="418">
        <f t="shared" si="50"/>
        <v>10</v>
      </c>
      <c r="N137" s="419">
        <f t="shared" si="50"/>
        <v>12</v>
      </c>
      <c r="O137" s="419">
        <f t="shared" si="50"/>
        <v>9</v>
      </c>
      <c r="P137" s="419">
        <f t="shared" si="50"/>
        <v>12</v>
      </c>
      <c r="Q137" s="419">
        <f t="shared" si="50"/>
        <v>0</v>
      </c>
      <c r="R137" s="419">
        <f t="shared" si="50"/>
        <v>0</v>
      </c>
      <c r="S137" s="419">
        <f t="shared" si="50"/>
        <v>0</v>
      </c>
      <c r="T137" s="419">
        <f t="shared" si="50"/>
        <v>0</v>
      </c>
      <c r="U137" s="420"/>
      <c r="V137" s="160" t="str">
        <f>'Основні дані'!$B$1</f>
        <v>МІТ-М223</v>
      </c>
    </row>
    <row r="138" spans="1:23" s="131" customFormat="1" ht="51" x14ac:dyDescent="0.4">
      <c r="A138" s="261" t="s">
        <v>595</v>
      </c>
      <c r="B138" s="599" t="s">
        <v>934</v>
      </c>
      <c r="C138" s="582" t="s">
        <v>356</v>
      </c>
      <c r="D138" s="582"/>
      <c r="E138" s="583" t="s">
        <v>707</v>
      </c>
      <c r="F138" s="225">
        <f>N138+P138+R138+T138</f>
        <v>6</v>
      </c>
      <c r="G138" s="225">
        <f t="shared" ref="G138:G147" si="51">F138*30</f>
        <v>180</v>
      </c>
      <c r="H138" s="225">
        <f>(M138*Титул!BC$19)+(O138*Титул!BD$19)+(Q138*Титул!BE$19)+(S138*Титул!BF$19)</f>
        <v>80</v>
      </c>
      <c r="I138" s="588">
        <v>48</v>
      </c>
      <c r="J138" s="581">
        <v>16</v>
      </c>
      <c r="K138" s="581">
        <v>16</v>
      </c>
      <c r="L138" s="225">
        <f t="shared" ref="L138:L147" si="52">IF(H138=I138+J138+K138,G138-H138,"!ПОМИЛКА!")</f>
        <v>100</v>
      </c>
      <c r="M138" s="586">
        <v>5</v>
      </c>
      <c r="N138" s="581">
        <v>6</v>
      </c>
      <c r="O138" s="581"/>
      <c r="P138" s="581"/>
      <c r="Q138" s="581"/>
      <c r="R138" s="581"/>
      <c r="S138" s="581"/>
      <c r="T138" s="581"/>
      <c r="U138" s="576">
        <v>142</v>
      </c>
      <c r="V138" s="160" t="str">
        <f>'Основні дані'!$B$1</f>
        <v>МІТ-М223</v>
      </c>
    </row>
    <row r="139" spans="1:23" s="131" customFormat="1" ht="27" x14ac:dyDescent="0.4">
      <c r="A139" s="261" t="s">
        <v>596</v>
      </c>
      <c r="B139" s="599" t="s">
        <v>935</v>
      </c>
      <c r="C139" s="582"/>
      <c r="D139" s="582" t="s">
        <v>356</v>
      </c>
      <c r="E139" s="582" t="s">
        <v>716</v>
      </c>
      <c r="F139" s="225">
        <f t="shared" ref="F139:F147" si="53">N139+P139+R139+T139</f>
        <v>6</v>
      </c>
      <c r="G139" s="225">
        <f t="shared" si="51"/>
        <v>180</v>
      </c>
      <c r="H139" s="225">
        <f>(M139*Титул!BC$19)+(O139*Титул!BD$19)+(Q139*Титул!BE$19)+(S139*Титул!BF$19)</f>
        <v>80</v>
      </c>
      <c r="I139" s="588">
        <v>48</v>
      </c>
      <c r="J139" s="581">
        <v>16</v>
      </c>
      <c r="K139" s="581">
        <v>16</v>
      </c>
      <c r="L139" s="225">
        <f t="shared" si="52"/>
        <v>100</v>
      </c>
      <c r="M139" s="586">
        <v>5</v>
      </c>
      <c r="N139" s="581">
        <v>6</v>
      </c>
      <c r="O139" s="581"/>
      <c r="P139" s="581"/>
      <c r="Q139" s="581"/>
      <c r="R139" s="581"/>
      <c r="S139" s="581"/>
      <c r="T139" s="581"/>
      <c r="U139" s="576">
        <v>142</v>
      </c>
      <c r="V139" s="160" t="str">
        <f>'Основні дані'!$B$1</f>
        <v>МІТ-М223</v>
      </c>
    </row>
    <row r="140" spans="1:23" s="131" customFormat="1" ht="27" x14ac:dyDescent="0.4">
      <c r="A140" s="261" t="s">
        <v>597</v>
      </c>
      <c r="B140" s="599" t="s">
        <v>936</v>
      </c>
      <c r="C140" s="587"/>
      <c r="D140" s="587" t="s">
        <v>877</v>
      </c>
      <c r="E140" s="587" t="s">
        <v>716</v>
      </c>
      <c r="F140" s="225">
        <f t="shared" si="53"/>
        <v>5</v>
      </c>
      <c r="G140" s="225">
        <f t="shared" si="51"/>
        <v>150</v>
      </c>
      <c r="H140" s="225">
        <f>(M140*Титул!BC$19)+(O140*Титул!BD$19)+(Q140*Титул!BE$19)+(S140*Титул!BF$19)</f>
        <v>64</v>
      </c>
      <c r="I140" s="588">
        <v>32</v>
      </c>
      <c r="J140" s="581">
        <v>16</v>
      </c>
      <c r="K140" s="581">
        <v>16</v>
      </c>
      <c r="L140" s="225">
        <f t="shared" si="52"/>
        <v>86</v>
      </c>
      <c r="M140" s="586"/>
      <c r="N140" s="581"/>
      <c r="O140" s="581">
        <v>4</v>
      </c>
      <c r="P140" s="581">
        <v>5</v>
      </c>
      <c r="Q140" s="581"/>
      <c r="R140" s="581"/>
      <c r="S140" s="581"/>
      <c r="T140" s="581"/>
      <c r="U140" s="576">
        <v>142</v>
      </c>
      <c r="V140" s="160" t="str">
        <f>'Основні дані'!$B$1</f>
        <v>МІТ-М223</v>
      </c>
    </row>
    <row r="141" spans="1:23" s="131" customFormat="1" ht="51" x14ac:dyDescent="0.4">
      <c r="A141" s="261" t="s">
        <v>598</v>
      </c>
      <c r="B141" s="599" t="s">
        <v>937</v>
      </c>
      <c r="C141" s="587" t="s">
        <v>877</v>
      </c>
      <c r="D141" s="587"/>
      <c r="E141" s="587" t="s">
        <v>707</v>
      </c>
      <c r="F141" s="225">
        <f t="shared" si="53"/>
        <v>4</v>
      </c>
      <c r="G141" s="225">
        <f t="shared" si="51"/>
        <v>120</v>
      </c>
      <c r="H141" s="225">
        <f>(M141*Титул!BC$19)+(O141*Титул!BD$19)+(Q141*Титул!BE$19)+(S141*Титул!BF$19)</f>
        <v>48</v>
      </c>
      <c r="I141" s="587" t="s">
        <v>920</v>
      </c>
      <c r="J141" s="587" t="s">
        <v>921</v>
      </c>
      <c r="K141" s="581"/>
      <c r="L141" s="225">
        <f t="shared" si="52"/>
        <v>72</v>
      </c>
      <c r="M141" s="587"/>
      <c r="N141" s="587"/>
      <c r="O141" s="589">
        <v>3</v>
      </c>
      <c r="P141" s="589">
        <v>4</v>
      </c>
      <c r="Q141" s="592"/>
      <c r="R141" s="592"/>
      <c r="S141" s="587"/>
      <c r="T141" s="587"/>
      <c r="U141" s="576">
        <v>142</v>
      </c>
      <c r="V141" s="160" t="str">
        <f>'Основні дані'!$B$1</f>
        <v>МІТ-М223</v>
      </c>
      <c r="W141" s="341"/>
    </row>
    <row r="142" spans="1:23" s="131" customFormat="1" ht="51" x14ac:dyDescent="0.4">
      <c r="A142" s="261" t="s">
        <v>599</v>
      </c>
      <c r="B142" s="599" t="s">
        <v>938</v>
      </c>
      <c r="C142" s="587"/>
      <c r="D142" s="587" t="s">
        <v>877</v>
      </c>
      <c r="E142" s="587" t="s">
        <v>711</v>
      </c>
      <c r="F142" s="225">
        <f t="shared" si="53"/>
        <v>3</v>
      </c>
      <c r="G142" s="225">
        <f t="shared" si="51"/>
        <v>90</v>
      </c>
      <c r="H142" s="225">
        <f>(M142*Титул!BC$19)+(O142*Титул!BD$19)+(Q142*Титул!BE$19)+(S142*Титул!BF$19)</f>
        <v>32</v>
      </c>
      <c r="I142" s="587" t="s">
        <v>920</v>
      </c>
      <c r="J142" s="587"/>
      <c r="K142" s="581"/>
      <c r="L142" s="225">
        <f t="shared" si="52"/>
        <v>58</v>
      </c>
      <c r="M142" s="587"/>
      <c r="N142" s="587"/>
      <c r="O142" s="589">
        <v>2</v>
      </c>
      <c r="P142" s="589">
        <v>3</v>
      </c>
      <c r="Q142" s="592"/>
      <c r="R142" s="592"/>
      <c r="S142" s="592"/>
      <c r="T142" s="592"/>
      <c r="U142" s="576">
        <v>142</v>
      </c>
      <c r="V142" s="160" t="str">
        <f>'Основні дані'!$B$1</f>
        <v>МІТ-М223</v>
      </c>
      <c r="W142" s="341"/>
    </row>
    <row r="143" spans="1:23" s="131" customFormat="1" ht="27" hidden="1" x14ac:dyDescent="0.4">
      <c r="A143" s="261" t="s">
        <v>600</v>
      </c>
      <c r="B143" s="518"/>
      <c r="C143" s="506"/>
      <c r="D143" s="506"/>
      <c r="E143" s="506"/>
      <c r="F143" s="225">
        <f t="shared" si="53"/>
        <v>0</v>
      </c>
      <c r="G143" s="225">
        <f t="shared" si="51"/>
        <v>0</v>
      </c>
      <c r="H143" s="225">
        <f>(M143*Титул!BC$19)+(O143*Титул!BD$19)+(Q143*Титул!BE$19)+(S143*Титул!BF$19)</f>
        <v>0</v>
      </c>
      <c r="I143" s="506"/>
      <c r="J143" s="506"/>
      <c r="K143" s="227"/>
      <c r="L143" s="225">
        <f t="shared" si="52"/>
        <v>0</v>
      </c>
      <c r="M143" s="506"/>
      <c r="N143" s="506"/>
      <c r="O143" s="506"/>
      <c r="P143" s="506"/>
      <c r="Q143" s="360"/>
      <c r="R143" s="360"/>
      <c r="S143" s="360"/>
      <c r="T143" s="360"/>
      <c r="U143" s="400"/>
      <c r="V143" s="160" t="str">
        <f>'Основні дані'!$B$1</f>
        <v>МІТ-М223</v>
      </c>
      <c r="W143" s="341"/>
    </row>
    <row r="144" spans="1:23" s="131" customFormat="1" ht="27" hidden="1" x14ac:dyDescent="0.4">
      <c r="A144" s="261" t="s">
        <v>601</v>
      </c>
      <c r="B144" s="518"/>
      <c r="C144" s="506"/>
      <c r="D144" s="506"/>
      <c r="E144" s="506"/>
      <c r="F144" s="225">
        <f t="shared" si="53"/>
        <v>0</v>
      </c>
      <c r="G144" s="225">
        <f t="shared" si="51"/>
        <v>0</v>
      </c>
      <c r="H144" s="225">
        <f>(M144*Титул!BC$19)+(O144*Титул!BD$19)+(Q144*Титул!BE$19)+(S144*Титул!BF$19)</f>
        <v>0</v>
      </c>
      <c r="I144" s="506"/>
      <c r="J144" s="506"/>
      <c r="K144" s="227"/>
      <c r="L144" s="225">
        <f t="shared" si="52"/>
        <v>0</v>
      </c>
      <c r="M144" s="506"/>
      <c r="N144" s="506"/>
      <c r="O144" s="506"/>
      <c r="P144" s="506"/>
      <c r="Q144" s="360"/>
      <c r="R144" s="360"/>
      <c r="S144" s="360"/>
      <c r="T144" s="360"/>
      <c r="U144" s="400"/>
      <c r="V144" s="160" t="str">
        <f>'Основні дані'!$B$1</f>
        <v>МІТ-М223</v>
      </c>
      <c r="W144" s="341"/>
    </row>
    <row r="145" spans="1:23" s="131" customFormat="1" ht="27" hidden="1" x14ac:dyDescent="0.4">
      <c r="A145" s="261" t="s">
        <v>602</v>
      </c>
      <c r="B145" s="515"/>
      <c r="C145" s="506"/>
      <c r="D145" s="506"/>
      <c r="E145" s="506"/>
      <c r="F145" s="225">
        <f t="shared" si="53"/>
        <v>0</v>
      </c>
      <c r="G145" s="225">
        <f t="shared" si="51"/>
        <v>0</v>
      </c>
      <c r="H145" s="225">
        <f>(M145*Титул!BC$19)+(O145*Титул!BD$19)+(Q145*Титул!BE$19)+(S145*Титул!BF$19)</f>
        <v>0</v>
      </c>
      <c r="I145" s="506"/>
      <c r="J145" s="506"/>
      <c r="K145" s="227"/>
      <c r="L145" s="225">
        <f t="shared" si="52"/>
        <v>0</v>
      </c>
      <c r="M145" s="506"/>
      <c r="N145" s="506"/>
      <c r="O145" s="506"/>
      <c r="P145" s="506"/>
      <c r="Q145" s="360"/>
      <c r="R145" s="360"/>
      <c r="S145" s="360"/>
      <c r="T145" s="360"/>
      <c r="U145" s="400"/>
      <c r="V145" s="160" t="str">
        <f>'Основні дані'!$B$1</f>
        <v>МІТ-М223</v>
      </c>
      <c r="W145" s="341"/>
    </row>
    <row r="146" spans="1:23" s="131" customFormat="1" ht="27" hidden="1" x14ac:dyDescent="0.4">
      <c r="A146" s="261" t="s">
        <v>603</v>
      </c>
      <c r="B146" s="518"/>
      <c r="C146" s="506"/>
      <c r="D146" s="506"/>
      <c r="E146" s="506"/>
      <c r="F146" s="225">
        <f t="shared" si="53"/>
        <v>0</v>
      </c>
      <c r="G146" s="225">
        <f t="shared" si="51"/>
        <v>0</v>
      </c>
      <c r="H146" s="225">
        <f>(M146*Титул!BC$19)+(O146*Титул!BD$19)+(Q146*Титул!BE$19)+(S146*Титул!BF$19)</f>
        <v>0</v>
      </c>
      <c r="I146" s="506"/>
      <c r="J146" s="506"/>
      <c r="K146" s="227"/>
      <c r="L146" s="225">
        <f t="shared" si="52"/>
        <v>0</v>
      </c>
      <c r="M146" s="506"/>
      <c r="N146" s="506"/>
      <c r="O146" s="506"/>
      <c r="P146" s="506"/>
      <c r="Q146" s="360"/>
      <c r="R146" s="360"/>
      <c r="S146" s="360"/>
      <c r="T146" s="360"/>
      <c r="U146" s="400"/>
      <c r="V146" s="160" t="str">
        <f>'Основні дані'!$B$1</f>
        <v>МІТ-М223</v>
      </c>
      <c r="W146" s="341"/>
    </row>
    <row r="147" spans="1:23" s="131" customFormat="1" ht="27" hidden="1" x14ac:dyDescent="0.4">
      <c r="A147" s="261" t="s">
        <v>604</v>
      </c>
      <c r="B147" s="518"/>
      <c r="C147" s="506"/>
      <c r="D147" s="506"/>
      <c r="E147" s="506"/>
      <c r="F147" s="225">
        <f t="shared" si="53"/>
        <v>0</v>
      </c>
      <c r="G147" s="225">
        <f t="shared" si="51"/>
        <v>0</v>
      </c>
      <c r="H147" s="225">
        <f>(M147*Титул!BC$19)+(O147*Титул!BD$19)+(Q147*Титул!BE$19)+(S147*Титул!BF$19)</f>
        <v>0</v>
      </c>
      <c r="I147" s="506"/>
      <c r="J147" s="506"/>
      <c r="K147" s="227"/>
      <c r="L147" s="225">
        <f t="shared" si="52"/>
        <v>0</v>
      </c>
      <c r="M147" s="506"/>
      <c r="N147" s="506"/>
      <c r="O147" s="506"/>
      <c r="P147" s="506"/>
      <c r="Q147" s="360"/>
      <c r="R147" s="360"/>
      <c r="S147" s="360"/>
      <c r="T147" s="360"/>
      <c r="U147" s="400"/>
      <c r="V147" s="160" t="str">
        <f>'Основні дані'!$B$1</f>
        <v>МІТ-М223</v>
      </c>
      <c r="W147" s="341"/>
    </row>
    <row r="148" spans="1:23" s="131" customFormat="1" ht="78.75" x14ac:dyDescent="0.4">
      <c r="A148" s="413" t="s">
        <v>605</v>
      </c>
      <c r="B148" s="462" t="s">
        <v>939</v>
      </c>
      <c r="C148" s="422"/>
      <c r="D148" s="414"/>
      <c r="E148" s="414"/>
      <c r="F148" s="421">
        <f>IF(SUM(F149:F158)=F$49,F$49,"ПОМИЛКА")</f>
        <v>24</v>
      </c>
      <c r="G148" s="421">
        <f>IF(SUM(G149:G158)=G$49,G$49,"ПОМИЛКА")</f>
        <v>720</v>
      </c>
      <c r="H148" s="421" t="str">
        <f>IF(SUM(H149:H158)=H$49,H$49,"ПОМИЛКА")</f>
        <v>ПОМИЛКА</v>
      </c>
      <c r="I148" s="416">
        <f t="shared" ref="I148:T148" si="54">SUM(I149:I158)</f>
        <v>208</v>
      </c>
      <c r="J148" s="417">
        <f t="shared" si="54"/>
        <v>48</v>
      </c>
      <c r="K148" s="417">
        <f t="shared" si="54"/>
        <v>48</v>
      </c>
      <c r="L148" s="415">
        <f t="shared" si="54"/>
        <v>416</v>
      </c>
      <c r="M148" s="418">
        <f t="shared" si="54"/>
        <v>10</v>
      </c>
      <c r="N148" s="419">
        <f t="shared" si="54"/>
        <v>12</v>
      </c>
      <c r="O148" s="419">
        <f t="shared" si="54"/>
        <v>9</v>
      </c>
      <c r="P148" s="419">
        <f t="shared" si="54"/>
        <v>12</v>
      </c>
      <c r="Q148" s="419">
        <f t="shared" si="54"/>
        <v>0</v>
      </c>
      <c r="R148" s="419">
        <f t="shared" si="54"/>
        <v>0</v>
      </c>
      <c r="S148" s="419">
        <f t="shared" si="54"/>
        <v>0</v>
      </c>
      <c r="T148" s="419">
        <f t="shared" si="54"/>
        <v>0</v>
      </c>
      <c r="U148" s="420"/>
      <c r="V148" s="160" t="str">
        <f>'Основні дані'!$B$1</f>
        <v>МІТ-М223</v>
      </c>
    </row>
    <row r="149" spans="1:23" s="131" customFormat="1" ht="27" x14ac:dyDescent="0.4">
      <c r="A149" s="261" t="s">
        <v>606</v>
      </c>
      <c r="B149" s="607" t="s">
        <v>940</v>
      </c>
      <c r="C149" s="587" t="s">
        <v>356</v>
      </c>
      <c r="D149" s="587"/>
      <c r="E149" s="587" t="s">
        <v>714</v>
      </c>
      <c r="F149" s="225">
        <f>N149+P149+R149+T149</f>
        <v>6</v>
      </c>
      <c r="G149" s="225">
        <f t="shared" ref="G149:G158" si="55">F149*30</f>
        <v>180</v>
      </c>
      <c r="H149" s="225">
        <f>(M149*Титул!BC$19)+(O149*Титул!BD$19)+(Q149*Титул!BE$19)+(S149*Титул!BF$19)</f>
        <v>80</v>
      </c>
      <c r="I149" s="588">
        <v>48</v>
      </c>
      <c r="J149" s="581">
        <v>16</v>
      </c>
      <c r="K149" s="581">
        <v>16</v>
      </c>
      <c r="L149" s="225">
        <f t="shared" ref="L149:L158" si="56">IF(H149=I149+J149+K149,G149-H149,"!ПОМИЛКА!")</f>
        <v>100</v>
      </c>
      <c r="M149" s="586">
        <v>5</v>
      </c>
      <c r="N149" s="581">
        <v>6</v>
      </c>
      <c r="O149" s="581"/>
      <c r="P149" s="581"/>
      <c r="Q149" s="581"/>
      <c r="R149" s="581"/>
      <c r="S149" s="581"/>
      <c r="T149" s="581"/>
      <c r="U149" s="576">
        <v>150</v>
      </c>
      <c r="V149" s="160" t="str">
        <f>'Основні дані'!$B$1</f>
        <v>МІТ-М223</v>
      </c>
    </row>
    <row r="150" spans="1:23" s="131" customFormat="1" ht="27" x14ac:dyDescent="0.4">
      <c r="A150" s="261" t="s">
        <v>607</v>
      </c>
      <c r="B150" s="607" t="s">
        <v>941</v>
      </c>
      <c r="C150" s="582"/>
      <c r="D150" s="582" t="s">
        <v>356</v>
      </c>
      <c r="E150" s="582" t="s">
        <v>709</v>
      </c>
      <c r="F150" s="225">
        <f t="shared" ref="F150:F158" si="57">N150+P150+R150+T150</f>
        <v>6</v>
      </c>
      <c r="G150" s="225">
        <f t="shared" si="55"/>
        <v>180</v>
      </c>
      <c r="H150" s="225">
        <f>(M150*Титул!BC$19)+(O150*Титул!BD$19)+(Q150*Титул!BE$19)+(S150*Титул!BF$19)</f>
        <v>80</v>
      </c>
      <c r="I150" s="588">
        <v>48</v>
      </c>
      <c r="J150" s="581">
        <v>16</v>
      </c>
      <c r="K150" s="581">
        <v>16</v>
      </c>
      <c r="L150" s="225">
        <f t="shared" si="56"/>
        <v>100</v>
      </c>
      <c r="M150" s="589">
        <v>5</v>
      </c>
      <c r="N150" s="590">
        <v>6</v>
      </c>
      <c r="O150" s="581"/>
      <c r="P150" s="581"/>
      <c r="Q150" s="590"/>
      <c r="R150" s="590"/>
      <c r="S150" s="590"/>
      <c r="T150" s="590"/>
      <c r="U150" s="578">
        <v>150</v>
      </c>
      <c r="V150" s="160" t="str">
        <f>'Основні дані'!$B$1</f>
        <v>МІТ-М223</v>
      </c>
    </row>
    <row r="151" spans="1:23" s="131" customFormat="1" ht="27" x14ac:dyDescent="0.4">
      <c r="A151" s="261" t="s">
        <v>608</v>
      </c>
      <c r="B151" s="607" t="s">
        <v>942</v>
      </c>
      <c r="C151" s="582"/>
      <c r="D151" s="582" t="s">
        <v>877</v>
      </c>
      <c r="E151" s="587" t="s">
        <v>709</v>
      </c>
      <c r="F151" s="225">
        <f t="shared" si="57"/>
        <v>4</v>
      </c>
      <c r="G151" s="225">
        <f t="shared" si="55"/>
        <v>120</v>
      </c>
      <c r="H151" s="225">
        <f>(M151*Титул!BC$19)+(O151*Титул!BD$19)+(Q151*Титул!BE$19)+(S151*Титул!BF$19)</f>
        <v>48</v>
      </c>
      <c r="I151" s="631">
        <v>32</v>
      </c>
      <c r="J151" s="581">
        <v>16</v>
      </c>
      <c r="K151" s="581"/>
      <c r="L151" s="225">
        <f t="shared" si="56"/>
        <v>72</v>
      </c>
      <c r="M151" s="589"/>
      <c r="N151" s="590"/>
      <c r="O151" s="589">
        <v>3</v>
      </c>
      <c r="P151" s="590">
        <v>4</v>
      </c>
      <c r="Q151" s="581"/>
      <c r="R151" s="581"/>
      <c r="S151" s="581"/>
      <c r="T151" s="581"/>
      <c r="U151" s="576">
        <v>150</v>
      </c>
      <c r="V151" s="160" t="str">
        <f>'Основні дані'!$B$1</f>
        <v>МІТ-М223</v>
      </c>
    </row>
    <row r="152" spans="1:23" s="131" customFormat="1" ht="51" x14ac:dyDescent="0.4">
      <c r="A152" s="261" t="s">
        <v>609</v>
      </c>
      <c r="B152" s="607" t="s">
        <v>943</v>
      </c>
      <c r="C152" s="587" t="s">
        <v>877</v>
      </c>
      <c r="D152" s="587"/>
      <c r="E152" s="587" t="s">
        <v>716</v>
      </c>
      <c r="F152" s="225">
        <f t="shared" si="57"/>
        <v>5</v>
      </c>
      <c r="G152" s="225">
        <f t="shared" si="55"/>
        <v>150</v>
      </c>
      <c r="H152" s="225">
        <f>(M152*Титул!BC$19)+(O152*Титул!BD$19)+(Q152*Титул!BE$19)+(S152*Титул!BF$19)</f>
        <v>64</v>
      </c>
      <c r="I152" s="631">
        <v>48</v>
      </c>
      <c r="J152" s="581"/>
      <c r="K152" s="581">
        <v>16</v>
      </c>
      <c r="L152" s="225">
        <f t="shared" si="56"/>
        <v>86</v>
      </c>
      <c r="M152" s="589"/>
      <c r="N152" s="589"/>
      <c r="O152" s="589">
        <v>4</v>
      </c>
      <c r="P152" s="589">
        <v>5</v>
      </c>
      <c r="Q152" s="592"/>
      <c r="R152" s="592"/>
      <c r="S152" s="587"/>
      <c r="T152" s="587"/>
      <c r="U152" s="576">
        <v>150</v>
      </c>
      <c r="V152" s="160" t="str">
        <f>'Основні дані'!$B$1</f>
        <v>МІТ-М223</v>
      </c>
      <c r="W152" s="341"/>
    </row>
    <row r="153" spans="1:23" s="131" customFormat="1" ht="51" x14ac:dyDescent="0.4">
      <c r="A153" s="261" t="s">
        <v>610</v>
      </c>
      <c r="B153" s="607" t="s">
        <v>944</v>
      </c>
      <c r="C153" s="587"/>
      <c r="D153" s="587" t="s">
        <v>877</v>
      </c>
      <c r="E153" s="587" t="s">
        <v>707</v>
      </c>
      <c r="F153" s="225">
        <f t="shared" si="57"/>
        <v>3</v>
      </c>
      <c r="G153" s="225">
        <f t="shared" si="55"/>
        <v>90</v>
      </c>
      <c r="H153" s="225">
        <f>(M153*Титул!BC$19)+(O153*Титул!BD$19)+(Q153*Титул!BE$19)+(S153*Титул!BF$19)</f>
        <v>32</v>
      </c>
      <c r="I153" s="588">
        <v>32</v>
      </c>
      <c r="J153" s="581"/>
      <c r="K153" s="581"/>
      <c r="L153" s="225">
        <f t="shared" si="56"/>
        <v>58</v>
      </c>
      <c r="M153" s="589"/>
      <c r="N153" s="589"/>
      <c r="O153" s="589">
        <v>2</v>
      </c>
      <c r="P153" s="589">
        <v>3</v>
      </c>
      <c r="Q153" s="592"/>
      <c r="R153" s="592"/>
      <c r="S153" s="592"/>
      <c r="T153" s="592"/>
      <c r="U153" s="576">
        <v>150</v>
      </c>
      <c r="V153" s="160" t="str">
        <f>'Основні дані'!$B$1</f>
        <v>МІТ-М223</v>
      </c>
      <c r="W153" s="341"/>
    </row>
    <row r="154" spans="1:23" s="131" customFormat="1" ht="27" hidden="1" x14ac:dyDescent="0.4">
      <c r="A154" s="261" t="s">
        <v>611</v>
      </c>
      <c r="B154" s="518"/>
      <c r="C154" s="506"/>
      <c r="D154" s="506"/>
      <c r="E154" s="506"/>
      <c r="F154" s="225">
        <f t="shared" si="57"/>
        <v>0</v>
      </c>
      <c r="G154" s="225">
        <f t="shared" si="55"/>
        <v>0</v>
      </c>
      <c r="H154" s="225">
        <f>(M154*Титул!BC$19)+(O154*Титул!BD$19)+(Q154*Титул!BE$19)+(S154*Титул!BF$19)</f>
        <v>0</v>
      </c>
      <c r="I154" s="506"/>
      <c r="J154" s="506"/>
      <c r="K154" s="227"/>
      <c r="L154" s="225">
        <f t="shared" si="56"/>
        <v>0</v>
      </c>
      <c r="M154" s="506"/>
      <c r="N154" s="506"/>
      <c r="O154" s="506"/>
      <c r="P154" s="506"/>
      <c r="Q154" s="360"/>
      <c r="R154" s="360"/>
      <c r="S154" s="360"/>
      <c r="T154" s="360"/>
      <c r="U154" s="400"/>
      <c r="V154" s="160" t="str">
        <f>'Основні дані'!$B$1</f>
        <v>МІТ-М223</v>
      </c>
      <c r="W154" s="341"/>
    </row>
    <row r="155" spans="1:23" s="131" customFormat="1" ht="27" hidden="1" x14ac:dyDescent="0.4">
      <c r="A155" s="261" t="s">
        <v>612</v>
      </c>
      <c r="B155" s="518"/>
      <c r="C155" s="506"/>
      <c r="D155" s="506"/>
      <c r="E155" s="506"/>
      <c r="F155" s="225">
        <f t="shared" si="57"/>
        <v>0</v>
      </c>
      <c r="G155" s="225">
        <f t="shared" si="55"/>
        <v>0</v>
      </c>
      <c r="H155" s="225">
        <f>(M155*Титул!BC$19)+(O155*Титул!BD$19)+(Q155*Титул!BE$19)+(S155*Титул!BF$19)</f>
        <v>0</v>
      </c>
      <c r="I155" s="506"/>
      <c r="J155" s="506"/>
      <c r="K155" s="227"/>
      <c r="L155" s="225">
        <f t="shared" si="56"/>
        <v>0</v>
      </c>
      <c r="M155" s="506"/>
      <c r="N155" s="506"/>
      <c r="O155" s="506"/>
      <c r="P155" s="506"/>
      <c r="Q155" s="360"/>
      <c r="R155" s="360"/>
      <c r="S155" s="360"/>
      <c r="T155" s="360"/>
      <c r="U155" s="400"/>
      <c r="V155" s="160" t="str">
        <f>'Основні дані'!$B$1</f>
        <v>МІТ-М223</v>
      </c>
      <c r="W155" s="341"/>
    </row>
    <row r="156" spans="1:23" s="131" customFormat="1" ht="27" hidden="1" x14ac:dyDescent="0.4">
      <c r="A156" s="261" t="s">
        <v>613</v>
      </c>
      <c r="B156" s="515"/>
      <c r="C156" s="506"/>
      <c r="D156" s="506"/>
      <c r="E156" s="506"/>
      <c r="F156" s="225">
        <f t="shared" si="57"/>
        <v>0</v>
      </c>
      <c r="G156" s="225">
        <f t="shared" si="55"/>
        <v>0</v>
      </c>
      <c r="H156" s="225">
        <f>(M156*Титул!BC$19)+(O156*Титул!BD$19)+(Q156*Титул!BE$19)+(S156*Титул!BF$19)</f>
        <v>0</v>
      </c>
      <c r="I156" s="506"/>
      <c r="J156" s="506"/>
      <c r="K156" s="227"/>
      <c r="L156" s="225">
        <f t="shared" si="56"/>
        <v>0</v>
      </c>
      <c r="M156" s="506"/>
      <c r="N156" s="506"/>
      <c r="O156" s="506"/>
      <c r="P156" s="506"/>
      <c r="Q156" s="360"/>
      <c r="R156" s="360"/>
      <c r="S156" s="360"/>
      <c r="T156" s="360"/>
      <c r="U156" s="400"/>
      <c r="V156" s="160" t="str">
        <f>'Основні дані'!$B$1</f>
        <v>МІТ-М223</v>
      </c>
      <c r="W156" s="341"/>
    </row>
    <row r="157" spans="1:23" s="131" customFormat="1" ht="27" hidden="1" x14ac:dyDescent="0.4">
      <c r="A157" s="261" t="s">
        <v>614</v>
      </c>
      <c r="B157" s="518"/>
      <c r="C157" s="506"/>
      <c r="D157" s="506"/>
      <c r="E157" s="506"/>
      <c r="F157" s="225">
        <f t="shared" si="57"/>
        <v>0</v>
      </c>
      <c r="G157" s="225">
        <f t="shared" si="55"/>
        <v>0</v>
      </c>
      <c r="H157" s="225">
        <f>(M157*Титул!BC$19)+(O157*Титул!BD$19)+(Q157*Титул!BE$19)+(S157*Титул!BF$19)</f>
        <v>0</v>
      </c>
      <c r="I157" s="506"/>
      <c r="J157" s="506"/>
      <c r="K157" s="227"/>
      <c r="L157" s="225">
        <f t="shared" si="56"/>
        <v>0</v>
      </c>
      <c r="M157" s="506"/>
      <c r="N157" s="506"/>
      <c r="O157" s="506"/>
      <c r="P157" s="506"/>
      <c r="Q157" s="360"/>
      <c r="R157" s="360"/>
      <c r="S157" s="360"/>
      <c r="T157" s="360"/>
      <c r="U157" s="400"/>
      <c r="V157" s="160" t="str">
        <f>'Основні дані'!$B$1</f>
        <v>МІТ-М223</v>
      </c>
      <c r="W157" s="341"/>
    </row>
    <row r="158" spans="1:23" s="131" customFormat="1" ht="27" hidden="1" x14ac:dyDescent="0.4">
      <c r="A158" s="261" t="s">
        <v>615</v>
      </c>
      <c r="B158" s="518"/>
      <c r="C158" s="506"/>
      <c r="D158" s="506"/>
      <c r="E158" s="506"/>
      <c r="F158" s="225">
        <f t="shared" si="57"/>
        <v>0</v>
      </c>
      <c r="G158" s="225">
        <f t="shared" si="55"/>
        <v>0</v>
      </c>
      <c r="H158" s="225">
        <f>(M158*Титул!BC$19)+(O158*Титул!BD$19)+(Q158*Титул!BE$19)+(S158*Титул!BF$19)</f>
        <v>0</v>
      </c>
      <c r="I158" s="506"/>
      <c r="J158" s="506"/>
      <c r="K158" s="227"/>
      <c r="L158" s="225">
        <f t="shared" si="56"/>
        <v>0</v>
      </c>
      <c r="M158" s="506"/>
      <c r="N158" s="506"/>
      <c r="O158" s="506"/>
      <c r="P158" s="506"/>
      <c r="Q158" s="360"/>
      <c r="R158" s="360"/>
      <c r="S158" s="360"/>
      <c r="T158" s="360"/>
      <c r="U158" s="400"/>
      <c r="V158" s="160" t="str">
        <f>'Основні дані'!$B$1</f>
        <v>МІТ-М223</v>
      </c>
      <c r="W158" s="341"/>
    </row>
    <row r="159" spans="1:23" s="131" customFormat="1" ht="78.75" x14ac:dyDescent="0.4">
      <c r="A159" s="413" t="s">
        <v>616</v>
      </c>
      <c r="B159" s="462" t="s">
        <v>945</v>
      </c>
      <c r="C159" s="422"/>
      <c r="D159" s="414"/>
      <c r="E159" s="414"/>
      <c r="F159" s="421">
        <f>IF(SUM(F160:F169)=F$49,F$49,"ПОМИЛКА")</f>
        <v>24</v>
      </c>
      <c r="G159" s="421">
        <f>IF(SUM(G160:G169)=G$49,G$49,"ПОМИЛКА")</f>
        <v>720</v>
      </c>
      <c r="H159" s="421" t="str">
        <f>IF(SUM(H160:H169)=H$49,H$49,"ПОМИЛКА")</f>
        <v>ПОМИЛКА</v>
      </c>
      <c r="I159" s="416">
        <f t="shared" ref="I159:T159" si="58">SUM(I160:I169)</f>
        <v>176</v>
      </c>
      <c r="J159" s="417">
        <f t="shared" si="58"/>
        <v>48</v>
      </c>
      <c r="K159" s="417">
        <f t="shared" si="58"/>
        <v>0</v>
      </c>
      <c r="L159" s="415">
        <f t="shared" si="58"/>
        <v>416</v>
      </c>
      <c r="M159" s="418">
        <f t="shared" si="58"/>
        <v>10</v>
      </c>
      <c r="N159" s="419">
        <f t="shared" si="58"/>
        <v>12</v>
      </c>
      <c r="O159" s="419">
        <f t="shared" si="58"/>
        <v>4</v>
      </c>
      <c r="P159" s="419">
        <f t="shared" si="58"/>
        <v>5</v>
      </c>
      <c r="Q159" s="419">
        <f t="shared" si="58"/>
        <v>0</v>
      </c>
      <c r="R159" s="419">
        <f t="shared" si="58"/>
        <v>0</v>
      </c>
      <c r="S159" s="419">
        <f t="shared" si="58"/>
        <v>0</v>
      </c>
      <c r="T159" s="419">
        <f t="shared" si="58"/>
        <v>0</v>
      </c>
      <c r="U159" s="420"/>
      <c r="V159" s="160" t="str">
        <f>'Основні дані'!$B$1</f>
        <v>МІТ-М223</v>
      </c>
    </row>
    <row r="160" spans="1:23" s="131" customFormat="1" ht="27" x14ac:dyDescent="0.4">
      <c r="A160" s="261" t="s">
        <v>617</v>
      </c>
      <c r="B160" s="607" t="s">
        <v>946</v>
      </c>
      <c r="C160" s="582" t="s">
        <v>356</v>
      </c>
      <c r="D160" s="582"/>
      <c r="E160" s="582" t="s">
        <v>711</v>
      </c>
      <c r="F160" s="225">
        <f>N160+P160+R160+T160</f>
        <v>6</v>
      </c>
      <c r="G160" s="225">
        <f t="shared" ref="G160:G169" si="59">F160*30</f>
        <v>180</v>
      </c>
      <c r="H160" s="225">
        <f>(M160*Титул!BC$19)+(O160*Титул!BD$19)+(Q160*Титул!BE$19)+(S160*Титул!BF$19)</f>
        <v>80</v>
      </c>
      <c r="I160" s="588">
        <v>64</v>
      </c>
      <c r="J160" s="581">
        <v>16</v>
      </c>
      <c r="K160" s="581"/>
      <c r="L160" s="225">
        <f t="shared" ref="L160:L169" si="60">IF(H160=I160+J160+K160,G160-H160,"!ПОМИЛКА!")</f>
        <v>100</v>
      </c>
      <c r="M160" s="589">
        <v>5</v>
      </c>
      <c r="N160" s="590">
        <v>6</v>
      </c>
      <c r="O160" s="590"/>
      <c r="P160" s="590"/>
      <c r="Q160" s="581"/>
      <c r="R160" s="581"/>
      <c r="S160" s="581"/>
      <c r="T160" s="581"/>
      <c r="U160" s="611">
        <v>145</v>
      </c>
      <c r="V160" s="160" t="str">
        <f>'Основні дані'!$B$1</f>
        <v>МІТ-М223</v>
      </c>
    </row>
    <row r="161" spans="1:23" s="131" customFormat="1" ht="51" x14ac:dyDescent="0.4">
      <c r="A161" s="261" t="s">
        <v>618</v>
      </c>
      <c r="B161" s="607" t="s">
        <v>947</v>
      </c>
      <c r="C161" s="582"/>
      <c r="D161" s="582" t="s">
        <v>356</v>
      </c>
      <c r="E161" s="582" t="s">
        <v>716</v>
      </c>
      <c r="F161" s="225">
        <f t="shared" ref="F161:F169" si="61">N161+P161+R161+T161</f>
        <v>6</v>
      </c>
      <c r="G161" s="225">
        <f t="shared" si="59"/>
        <v>180</v>
      </c>
      <c r="H161" s="225">
        <f>(M161*Титул!BC$19)+(O161*Титул!BD$19)+(Q161*Титул!BE$19)+(S161*Титул!BF$19)</f>
        <v>80</v>
      </c>
      <c r="I161" s="588">
        <v>64</v>
      </c>
      <c r="J161" s="581">
        <v>16</v>
      </c>
      <c r="K161" s="581"/>
      <c r="L161" s="225">
        <f t="shared" si="60"/>
        <v>100</v>
      </c>
      <c r="M161" s="589">
        <v>5</v>
      </c>
      <c r="N161" s="590">
        <v>6</v>
      </c>
      <c r="O161" s="590"/>
      <c r="P161" s="590"/>
      <c r="Q161" s="581"/>
      <c r="R161" s="581"/>
      <c r="S161" s="581"/>
      <c r="T161" s="581"/>
      <c r="U161" s="611">
        <v>145</v>
      </c>
      <c r="V161" s="160" t="str">
        <f>'Основні дані'!$B$1</f>
        <v>МІТ-М223</v>
      </c>
    </row>
    <row r="162" spans="1:23" s="131" customFormat="1" ht="27" x14ac:dyDescent="0.4">
      <c r="A162" s="261" t="s">
        <v>619</v>
      </c>
      <c r="B162" s="609" t="s">
        <v>948</v>
      </c>
      <c r="C162" s="587"/>
      <c r="D162" s="587" t="s">
        <v>877</v>
      </c>
      <c r="E162" s="587" t="s">
        <v>716</v>
      </c>
      <c r="F162" s="225">
        <f t="shared" si="61"/>
        <v>5</v>
      </c>
      <c r="G162" s="225">
        <f t="shared" si="59"/>
        <v>150</v>
      </c>
      <c r="H162" s="225">
        <f>(M162*Титул!BC$19)+(O162*Титул!BD$19)+(Q162*Титул!BE$19)+(S162*Титул!BF$19)</f>
        <v>64</v>
      </c>
      <c r="I162" s="588">
        <v>48</v>
      </c>
      <c r="J162" s="581">
        <v>16</v>
      </c>
      <c r="K162" s="581"/>
      <c r="L162" s="225">
        <f t="shared" si="60"/>
        <v>86</v>
      </c>
      <c r="M162" s="586"/>
      <c r="N162" s="581"/>
      <c r="O162" s="581">
        <v>4</v>
      </c>
      <c r="P162" s="581">
        <v>5</v>
      </c>
      <c r="Q162" s="581"/>
      <c r="R162" s="581"/>
      <c r="S162" s="581"/>
      <c r="T162" s="581"/>
      <c r="U162" s="611">
        <v>145</v>
      </c>
      <c r="V162" s="160" t="str">
        <f>'Основні дані'!$B$1</f>
        <v>МІТ-М223</v>
      </c>
    </row>
    <row r="163" spans="1:23" s="131" customFormat="1" ht="51" x14ac:dyDescent="0.4">
      <c r="A163" s="261" t="s">
        <v>620</v>
      </c>
      <c r="B163" s="599" t="s">
        <v>949</v>
      </c>
      <c r="C163" s="587" t="s">
        <v>877</v>
      </c>
      <c r="D163" s="587"/>
      <c r="E163" s="587" t="s">
        <v>711</v>
      </c>
      <c r="F163" s="225">
        <f t="shared" si="61"/>
        <v>4</v>
      </c>
      <c r="G163" s="225">
        <f t="shared" si="59"/>
        <v>120</v>
      </c>
      <c r="H163" s="225">
        <f>(M163*Титул!BC$19)+(O163*Титул!BD$19)+(Q163*Титул!BE$19)+(S163*Титул!BF$19)</f>
        <v>48</v>
      </c>
      <c r="I163" s="587" t="s">
        <v>1015</v>
      </c>
      <c r="J163" s="587"/>
      <c r="K163" s="581"/>
      <c r="L163" s="225">
        <f t="shared" si="60"/>
        <v>72</v>
      </c>
      <c r="M163" s="587"/>
      <c r="N163" s="587"/>
      <c r="O163" s="587" t="s">
        <v>500</v>
      </c>
      <c r="P163" s="587" t="s">
        <v>912</v>
      </c>
      <c r="Q163" s="592"/>
      <c r="R163" s="592"/>
      <c r="S163" s="587"/>
      <c r="T163" s="587"/>
      <c r="U163" s="611">
        <v>145</v>
      </c>
      <c r="V163" s="160" t="str">
        <f>'Основні дані'!$B$1</f>
        <v>МІТ-М223</v>
      </c>
      <c r="W163" s="341"/>
    </row>
    <row r="164" spans="1:23" s="131" customFormat="1" ht="27" x14ac:dyDescent="0.4">
      <c r="A164" s="261" t="s">
        <v>621</v>
      </c>
      <c r="B164" s="599" t="s">
        <v>950</v>
      </c>
      <c r="C164" s="587"/>
      <c r="D164" s="587" t="s">
        <v>877</v>
      </c>
      <c r="E164" s="587" t="s">
        <v>711</v>
      </c>
      <c r="F164" s="225">
        <f t="shared" si="61"/>
        <v>3</v>
      </c>
      <c r="G164" s="225">
        <f t="shared" si="59"/>
        <v>90</v>
      </c>
      <c r="H164" s="225">
        <f>(M164*Титул!BC$19)+(O164*Титул!BD$19)+(Q164*Титул!BE$19)+(S164*Титул!BF$19)</f>
        <v>32</v>
      </c>
      <c r="I164" s="587" t="s">
        <v>920</v>
      </c>
      <c r="J164" s="587"/>
      <c r="K164" s="581"/>
      <c r="L164" s="225">
        <f t="shared" si="60"/>
        <v>58</v>
      </c>
      <c r="M164" s="587"/>
      <c r="N164" s="587"/>
      <c r="O164" s="587" t="s">
        <v>913</v>
      </c>
      <c r="P164" s="587" t="s">
        <v>914</v>
      </c>
      <c r="Q164" s="592"/>
      <c r="R164" s="592"/>
      <c r="S164" s="592"/>
      <c r="T164" s="592"/>
      <c r="U164" s="611">
        <v>145</v>
      </c>
      <c r="V164" s="160" t="str">
        <f>'Основні дані'!$B$1</f>
        <v>МІТ-М223</v>
      </c>
      <c r="W164" s="341"/>
    </row>
    <row r="165" spans="1:23" s="131" customFormat="1" ht="27" hidden="1" x14ac:dyDescent="0.4">
      <c r="A165" s="261" t="s">
        <v>622</v>
      </c>
      <c r="B165" s="518"/>
      <c r="C165" s="506"/>
      <c r="D165" s="506"/>
      <c r="E165" s="506"/>
      <c r="F165" s="225">
        <f t="shared" si="61"/>
        <v>0</v>
      </c>
      <c r="G165" s="225">
        <f t="shared" si="59"/>
        <v>0</v>
      </c>
      <c r="H165" s="225">
        <f>(M165*Титул!BC$19)+(O165*Титул!BD$19)+(Q165*Титул!BE$19)+(S165*Титул!BF$19)</f>
        <v>0</v>
      </c>
      <c r="I165" s="506"/>
      <c r="J165" s="506"/>
      <c r="K165" s="227"/>
      <c r="L165" s="225">
        <f t="shared" si="60"/>
        <v>0</v>
      </c>
      <c r="M165" s="506"/>
      <c r="N165" s="506"/>
      <c r="O165" s="506"/>
      <c r="P165" s="506"/>
      <c r="Q165" s="360"/>
      <c r="R165" s="360"/>
      <c r="S165" s="360"/>
      <c r="T165" s="360"/>
      <c r="U165" s="400"/>
      <c r="V165" s="160" t="str">
        <f>'Основні дані'!$B$1</f>
        <v>МІТ-М223</v>
      </c>
      <c r="W165" s="341"/>
    </row>
    <row r="166" spans="1:23" s="131" customFormat="1" ht="27" hidden="1" x14ac:dyDescent="0.4">
      <c r="A166" s="261" t="s">
        <v>623</v>
      </c>
      <c r="B166" s="518"/>
      <c r="C166" s="506"/>
      <c r="D166" s="506"/>
      <c r="E166" s="506"/>
      <c r="F166" s="225">
        <f t="shared" si="61"/>
        <v>0</v>
      </c>
      <c r="G166" s="225">
        <f t="shared" si="59"/>
        <v>0</v>
      </c>
      <c r="H166" s="225">
        <f>(M166*Титул!BC$19)+(O166*Титул!BD$19)+(Q166*Титул!BE$19)+(S166*Титул!BF$19)</f>
        <v>0</v>
      </c>
      <c r="I166" s="506"/>
      <c r="J166" s="506"/>
      <c r="K166" s="227"/>
      <c r="L166" s="225">
        <f t="shared" si="60"/>
        <v>0</v>
      </c>
      <c r="M166" s="506"/>
      <c r="N166" s="506"/>
      <c r="O166" s="506"/>
      <c r="P166" s="506"/>
      <c r="Q166" s="360"/>
      <c r="R166" s="360"/>
      <c r="S166" s="360"/>
      <c r="T166" s="360"/>
      <c r="U166" s="400"/>
      <c r="V166" s="160" t="str">
        <f>'Основні дані'!$B$1</f>
        <v>МІТ-М223</v>
      </c>
      <c r="W166" s="341"/>
    </row>
    <row r="167" spans="1:23" s="131" customFormat="1" ht="27" hidden="1" x14ac:dyDescent="0.4">
      <c r="A167" s="261" t="s">
        <v>624</v>
      </c>
      <c r="B167" s="515"/>
      <c r="C167" s="506"/>
      <c r="D167" s="506"/>
      <c r="E167" s="506"/>
      <c r="F167" s="225">
        <f t="shared" si="61"/>
        <v>0</v>
      </c>
      <c r="G167" s="225">
        <f t="shared" si="59"/>
        <v>0</v>
      </c>
      <c r="H167" s="225">
        <f>(M167*Титул!BC$19)+(O167*Титул!BD$19)+(Q167*Титул!BE$19)+(S167*Титул!BF$19)</f>
        <v>0</v>
      </c>
      <c r="I167" s="506"/>
      <c r="J167" s="506"/>
      <c r="K167" s="227"/>
      <c r="L167" s="225">
        <f t="shared" si="60"/>
        <v>0</v>
      </c>
      <c r="M167" s="506"/>
      <c r="N167" s="506"/>
      <c r="O167" s="506"/>
      <c r="P167" s="506"/>
      <c r="Q167" s="360"/>
      <c r="R167" s="360"/>
      <c r="S167" s="360"/>
      <c r="T167" s="360"/>
      <c r="U167" s="400"/>
      <c r="V167" s="160" t="str">
        <f>'Основні дані'!$B$1</f>
        <v>МІТ-М223</v>
      </c>
      <c r="W167" s="341"/>
    </row>
    <row r="168" spans="1:23" s="131" customFormat="1" ht="27" hidden="1" x14ac:dyDescent="0.4">
      <c r="A168" s="261" t="s">
        <v>625</v>
      </c>
      <c r="B168" s="518"/>
      <c r="C168" s="506"/>
      <c r="D168" s="506"/>
      <c r="E168" s="506"/>
      <c r="F168" s="225">
        <f t="shared" si="61"/>
        <v>0</v>
      </c>
      <c r="G168" s="225">
        <f t="shared" si="59"/>
        <v>0</v>
      </c>
      <c r="H168" s="225">
        <f>(M168*Титул!BC$19)+(O168*Титул!BD$19)+(Q168*Титул!BE$19)+(S168*Титул!BF$19)</f>
        <v>0</v>
      </c>
      <c r="I168" s="506"/>
      <c r="J168" s="506"/>
      <c r="K168" s="227"/>
      <c r="L168" s="225">
        <f t="shared" si="60"/>
        <v>0</v>
      </c>
      <c r="M168" s="506"/>
      <c r="N168" s="506"/>
      <c r="O168" s="506"/>
      <c r="P168" s="506"/>
      <c r="Q168" s="360"/>
      <c r="R168" s="360"/>
      <c r="S168" s="360"/>
      <c r="T168" s="360"/>
      <c r="U168" s="400"/>
      <c r="V168" s="160" t="str">
        <f>'Основні дані'!$B$1</f>
        <v>МІТ-М223</v>
      </c>
      <c r="W168" s="341"/>
    </row>
    <row r="169" spans="1:23" s="131" customFormat="1" ht="27" hidden="1" x14ac:dyDescent="0.4">
      <c r="A169" s="261" t="s">
        <v>626</v>
      </c>
      <c r="B169" s="518"/>
      <c r="C169" s="506"/>
      <c r="D169" s="506"/>
      <c r="E169" s="506"/>
      <c r="F169" s="225">
        <f t="shared" si="61"/>
        <v>0</v>
      </c>
      <c r="G169" s="225">
        <f t="shared" si="59"/>
        <v>0</v>
      </c>
      <c r="H169" s="225">
        <f>(M169*Титул!BC$19)+(O169*Титул!BD$19)+(Q169*Титул!BE$19)+(S169*Титул!BF$19)</f>
        <v>0</v>
      </c>
      <c r="I169" s="506"/>
      <c r="J169" s="506"/>
      <c r="K169" s="227"/>
      <c r="L169" s="225">
        <f t="shared" si="60"/>
        <v>0</v>
      </c>
      <c r="M169" s="506"/>
      <c r="N169" s="506"/>
      <c r="O169" s="506"/>
      <c r="P169" s="506"/>
      <c r="Q169" s="360"/>
      <c r="R169" s="360"/>
      <c r="S169" s="360"/>
      <c r="T169" s="360"/>
      <c r="U169" s="400"/>
      <c r="V169" s="160" t="str">
        <f>'Основні дані'!$B$1</f>
        <v>МІТ-М223</v>
      </c>
      <c r="W169" s="341"/>
    </row>
    <row r="170" spans="1:23" s="131" customFormat="1" ht="78.75" x14ac:dyDescent="0.4">
      <c r="A170" s="413" t="s">
        <v>627</v>
      </c>
      <c r="B170" s="462" t="s">
        <v>951</v>
      </c>
      <c r="C170" s="422"/>
      <c r="D170" s="414"/>
      <c r="E170" s="414"/>
      <c r="F170" s="421">
        <f>IF(SUM(F171:F180)=F$49,F$49,"ПОМИЛКА")</f>
        <v>24</v>
      </c>
      <c r="G170" s="421">
        <f>IF(SUM(G171:G180)=G$49,G$49,"ПОМИЛКА")</f>
        <v>720</v>
      </c>
      <c r="H170" s="421" t="str">
        <f>IF(SUM(H171:H180)=H$49,H$49,"ПОМИЛКА")</f>
        <v>ПОМИЛКА</v>
      </c>
      <c r="I170" s="416">
        <f t="shared" ref="I170:T170" si="62">SUM(I171:I180)</f>
        <v>192</v>
      </c>
      <c r="J170" s="417">
        <f t="shared" si="62"/>
        <v>0</v>
      </c>
      <c r="K170" s="417">
        <f t="shared" si="62"/>
        <v>112</v>
      </c>
      <c r="L170" s="415">
        <f t="shared" si="62"/>
        <v>416</v>
      </c>
      <c r="M170" s="418">
        <f t="shared" si="62"/>
        <v>10</v>
      </c>
      <c r="N170" s="419">
        <f t="shared" si="62"/>
        <v>12</v>
      </c>
      <c r="O170" s="419">
        <f t="shared" si="62"/>
        <v>9</v>
      </c>
      <c r="P170" s="419">
        <f t="shared" si="62"/>
        <v>12</v>
      </c>
      <c r="Q170" s="419">
        <f t="shared" si="62"/>
        <v>0</v>
      </c>
      <c r="R170" s="419">
        <f t="shared" si="62"/>
        <v>0</v>
      </c>
      <c r="S170" s="419">
        <f t="shared" si="62"/>
        <v>0</v>
      </c>
      <c r="T170" s="419">
        <f t="shared" si="62"/>
        <v>0</v>
      </c>
      <c r="U170" s="420"/>
      <c r="V170" s="160" t="str">
        <f>'Основні дані'!$B$1</f>
        <v>МІТ-М223</v>
      </c>
    </row>
    <row r="171" spans="1:23" s="131" customFormat="1" ht="51" x14ac:dyDescent="0.4">
      <c r="A171" s="261" t="s">
        <v>628</v>
      </c>
      <c r="B171" s="610" t="s">
        <v>952</v>
      </c>
      <c r="C171" s="587" t="s">
        <v>356</v>
      </c>
      <c r="D171" s="587"/>
      <c r="E171" s="587" t="s">
        <v>707</v>
      </c>
      <c r="F171" s="225">
        <f>N171+P171+R171+T171</f>
        <v>6</v>
      </c>
      <c r="G171" s="225">
        <f t="shared" ref="G171:G180" si="63">F171*30</f>
        <v>180</v>
      </c>
      <c r="H171" s="225">
        <f>(M171*Титул!BC$19)+(O171*Титул!BD$19)+(Q171*Титул!BE$19)+(S171*Титул!BF$19)</f>
        <v>80</v>
      </c>
      <c r="I171" s="588">
        <v>48</v>
      </c>
      <c r="J171" s="581">
        <v>0</v>
      </c>
      <c r="K171" s="581">
        <v>32</v>
      </c>
      <c r="L171" s="225">
        <f t="shared" ref="L171:L180" si="64">IF(H171=I171+J171+K171,G171-H171,"!ПОМИЛКА!")</f>
        <v>100</v>
      </c>
      <c r="M171" s="586">
        <v>5</v>
      </c>
      <c r="N171" s="581">
        <v>6</v>
      </c>
      <c r="O171" s="581"/>
      <c r="P171" s="581"/>
      <c r="Q171" s="590"/>
      <c r="R171" s="590"/>
      <c r="S171" s="590"/>
      <c r="T171" s="590"/>
      <c r="U171" s="576">
        <v>151</v>
      </c>
      <c r="V171" s="160" t="str">
        <f>'Основні дані'!$B$1</f>
        <v>МІТ-М223</v>
      </c>
    </row>
    <row r="172" spans="1:23" s="131" customFormat="1" ht="51" x14ac:dyDescent="0.4">
      <c r="A172" s="261" t="s">
        <v>629</v>
      </c>
      <c r="B172" s="599" t="s">
        <v>953</v>
      </c>
      <c r="C172" s="582"/>
      <c r="D172" s="582" t="s">
        <v>356</v>
      </c>
      <c r="E172" s="582" t="s">
        <v>707</v>
      </c>
      <c r="F172" s="225">
        <f t="shared" ref="F172:F180" si="65">N172+P172+R172+T172</f>
        <v>6</v>
      </c>
      <c r="G172" s="225">
        <f t="shared" si="63"/>
        <v>180</v>
      </c>
      <c r="H172" s="225">
        <f>(M172*Титул!BC$19)+(O172*Титул!BD$19)+(Q172*Титул!BE$19)+(S172*Титул!BF$19)</f>
        <v>80</v>
      </c>
      <c r="I172" s="588">
        <v>48</v>
      </c>
      <c r="J172" s="581"/>
      <c r="K172" s="581">
        <v>32</v>
      </c>
      <c r="L172" s="225">
        <f t="shared" si="64"/>
        <v>100</v>
      </c>
      <c r="M172" s="589">
        <v>5</v>
      </c>
      <c r="N172" s="590">
        <v>6</v>
      </c>
      <c r="O172" s="581"/>
      <c r="P172" s="581"/>
      <c r="Q172" s="581"/>
      <c r="R172" s="581"/>
      <c r="S172" s="581"/>
      <c r="T172" s="581"/>
      <c r="U172" s="576">
        <v>151</v>
      </c>
      <c r="V172" s="160" t="str">
        <f>'Основні дані'!$B$1</f>
        <v>МІТ-М223</v>
      </c>
    </row>
    <row r="173" spans="1:23" s="131" customFormat="1" ht="51" x14ac:dyDescent="0.4">
      <c r="A173" s="261" t="s">
        <v>630</v>
      </c>
      <c r="B173" s="599" t="s">
        <v>954</v>
      </c>
      <c r="C173" s="582"/>
      <c r="D173" s="582" t="s">
        <v>877</v>
      </c>
      <c r="E173" s="587" t="s">
        <v>707</v>
      </c>
      <c r="F173" s="225">
        <f t="shared" si="65"/>
        <v>5</v>
      </c>
      <c r="G173" s="225">
        <f t="shared" si="63"/>
        <v>150</v>
      </c>
      <c r="H173" s="225">
        <f>(M173*Титул!BC$19)+(O173*Титул!BD$19)+(Q173*Титул!BE$19)+(S173*Титул!BF$19)</f>
        <v>64</v>
      </c>
      <c r="I173" s="588">
        <v>32</v>
      </c>
      <c r="J173" s="581"/>
      <c r="K173" s="581">
        <v>32</v>
      </c>
      <c r="L173" s="225">
        <f t="shared" si="64"/>
        <v>86</v>
      </c>
      <c r="M173" s="589"/>
      <c r="N173" s="590"/>
      <c r="O173" s="589">
        <v>4</v>
      </c>
      <c r="P173" s="590">
        <v>5</v>
      </c>
      <c r="Q173" s="581"/>
      <c r="R173" s="581"/>
      <c r="S173" s="581"/>
      <c r="T173" s="581"/>
      <c r="U173" s="576">
        <v>151</v>
      </c>
      <c r="V173" s="160" t="str">
        <f>'Основні дані'!$B$1</f>
        <v>МІТ-М223</v>
      </c>
    </row>
    <row r="174" spans="1:23" s="131" customFormat="1" ht="51" x14ac:dyDescent="0.4">
      <c r="A174" s="261" t="s">
        <v>631</v>
      </c>
      <c r="B174" s="612" t="s">
        <v>955</v>
      </c>
      <c r="C174" s="587" t="s">
        <v>877</v>
      </c>
      <c r="D174" s="587"/>
      <c r="E174" s="587" t="s">
        <v>716</v>
      </c>
      <c r="F174" s="225">
        <f t="shared" si="65"/>
        <v>4</v>
      </c>
      <c r="G174" s="225">
        <f t="shared" si="63"/>
        <v>120</v>
      </c>
      <c r="H174" s="225">
        <f>(M174*Титул!BC$19)+(O174*Титул!BD$19)+(Q174*Титул!BE$19)+(S174*Титул!BF$19)</f>
        <v>48</v>
      </c>
      <c r="I174" s="588">
        <v>32</v>
      </c>
      <c r="J174" s="581">
        <v>0</v>
      </c>
      <c r="K174" s="581">
        <v>16</v>
      </c>
      <c r="L174" s="225">
        <f t="shared" si="64"/>
        <v>72</v>
      </c>
      <c r="M174" s="589"/>
      <c r="N174" s="590"/>
      <c r="O174" s="589">
        <v>3</v>
      </c>
      <c r="P174" s="590">
        <v>4</v>
      </c>
      <c r="Q174" s="592"/>
      <c r="R174" s="592"/>
      <c r="S174" s="587"/>
      <c r="T174" s="587"/>
      <c r="U174" s="576">
        <v>151</v>
      </c>
      <c r="V174" s="160" t="str">
        <f>'Основні дані'!$B$1</f>
        <v>МІТ-М223</v>
      </c>
      <c r="W174" s="341"/>
    </row>
    <row r="175" spans="1:23" s="131" customFormat="1" ht="51.75" thickBot="1" x14ac:dyDescent="0.45">
      <c r="A175" s="261" t="s">
        <v>632</v>
      </c>
      <c r="B175" s="573" t="s">
        <v>956</v>
      </c>
      <c r="C175" s="587"/>
      <c r="D175" s="587" t="s">
        <v>877</v>
      </c>
      <c r="E175" s="587" t="s">
        <v>707</v>
      </c>
      <c r="F175" s="225">
        <f t="shared" si="65"/>
        <v>3</v>
      </c>
      <c r="G175" s="225">
        <f t="shared" si="63"/>
        <v>90</v>
      </c>
      <c r="H175" s="225">
        <f>(M175*Титул!BC$19)+(O175*Титул!BD$19)+(Q175*Титул!BE$19)+(S175*Титул!BF$19)</f>
        <v>32</v>
      </c>
      <c r="I175" s="588">
        <v>32</v>
      </c>
      <c r="J175" s="581"/>
      <c r="K175" s="581"/>
      <c r="L175" s="225">
        <f t="shared" si="64"/>
        <v>58</v>
      </c>
      <c r="M175" s="589"/>
      <c r="N175" s="590"/>
      <c r="O175" s="589">
        <v>2</v>
      </c>
      <c r="P175" s="590">
        <v>3</v>
      </c>
      <c r="Q175" s="592"/>
      <c r="R175" s="592"/>
      <c r="S175" s="592"/>
      <c r="T175" s="592"/>
      <c r="U175" s="576">
        <v>151</v>
      </c>
      <c r="V175" s="160" t="str">
        <f>'Основні дані'!$B$1</f>
        <v>МІТ-М223</v>
      </c>
      <c r="W175" s="341"/>
    </row>
    <row r="176" spans="1:23" s="131" customFormat="1" ht="27" hidden="1" x14ac:dyDescent="0.4">
      <c r="A176" s="261" t="s">
        <v>633</v>
      </c>
      <c r="B176" s="518"/>
      <c r="C176" s="506"/>
      <c r="D176" s="506"/>
      <c r="E176" s="506"/>
      <c r="F176" s="225">
        <f t="shared" si="65"/>
        <v>0</v>
      </c>
      <c r="G176" s="225">
        <f t="shared" si="63"/>
        <v>0</v>
      </c>
      <c r="H176" s="225">
        <f>(M176*Титул!BC$19)+(O176*Титул!BD$19)+(Q176*Титул!BE$19)+(S176*Титул!BF$19)</f>
        <v>0</v>
      </c>
      <c r="I176" s="506"/>
      <c r="J176" s="506"/>
      <c r="K176" s="227"/>
      <c r="L176" s="225">
        <f t="shared" si="64"/>
        <v>0</v>
      </c>
      <c r="M176" s="506"/>
      <c r="N176" s="506"/>
      <c r="O176" s="506"/>
      <c r="P176" s="506"/>
      <c r="Q176" s="360"/>
      <c r="R176" s="360"/>
      <c r="S176" s="360"/>
      <c r="T176" s="360"/>
      <c r="U176" s="400"/>
      <c r="V176" s="160" t="str">
        <f>'Основні дані'!$B$1</f>
        <v>МІТ-М223</v>
      </c>
      <c r="W176" s="341"/>
    </row>
    <row r="177" spans="1:23" s="131" customFormat="1" ht="27" hidden="1" x14ac:dyDescent="0.4">
      <c r="A177" s="261" t="s">
        <v>634</v>
      </c>
      <c r="B177" s="518"/>
      <c r="C177" s="506"/>
      <c r="D177" s="506"/>
      <c r="E177" s="506"/>
      <c r="F177" s="225">
        <f t="shared" si="65"/>
        <v>0</v>
      </c>
      <c r="G177" s="225">
        <f t="shared" si="63"/>
        <v>0</v>
      </c>
      <c r="H177" s="225">
        <f>(M177*Титул!BC$19)+(O177*Титул!BD$19)+(Q177*Титул!BE$19)+(S177*Титул!BF$19)</f>
        <v>0</v>
      </c>
      <c r="I177" s="506"/>
      <c r="J177" s="506"/>
      <c r="K177" s="227"/>
      <c r="L177" s="225">
        <f t="shared" si="64"/>
        <v>0</v>
      </c>
      <c r="M177" s="506"/>
      <c r="N177" s="506"/>
      <c r="O177" s="506"/>
      <c r="P177" s="506"/>
      <c r="Q177" s="360"/>
      <c r="R177" s="360"/>
      <c r="S177" s="360"/>
      <c r="T177" s="360"/>
      <c r="U177" s="400"/>
      <c r="V177" s="160" t="str">
        <f>'Основні дані'!$B$1</f>
        <v>МІТ-М223</v>
      </c>
      <c r="W177" s="341"/>
    </row>
    <row r="178" spans="1:23" s="131" customFormat="1" ht="27" hidden="1" x14ac:dyDescent="0.4">
      <c r="A178" s="261" t="s">
        <v>635</v>
      </c>
      <c r="B178" s="515"/>
      <c r="C178" s="506"/>
      <c r="D178" s="506"/>
      <c r="E178" s="506"/>
      <c r="F178" s="225">
        <f t="shared" si="65"/>
        <v>0</v>
      </c>
      <c r="G178" s="225">
        <f t="shared" si="63"/>
        <v>0</v>
      </c>
      <c r="H178" s="225">
        <f>(M178*Титул!BC$19)+(O178*Титул!BD$19)+(Q178*Титул!BE$19)+(S178*Титул!BF$19)</f>
        <v>0</v>
      </c>
      <c r="I178" s="506"/>
      <c r="J178" s="506"/>
      <c r="K178" s="227"/>
      <c r="L178" s="225">
        <f t="shared" si="64"/>
        <v>0</v>
      </c>
      <c r="M178" s="506"/>
      <c r="N178" s="506"/>
      <c r="O178" s="506"/>
      <c r="P178" s="506"/>
      <c r="Q178" s="360"/>
      <c r="R178" s="360"/>
      <c r="S178" s="360"/>
      <c r="T178" s="360"/>
      <c r="U178" s="400"/>
      <c r="V178" s="160" t="str">
        <f>'Основні дані'!$B$1</f>
        <v>МІТ-М223</v>
      </c>
      <c r="W178" s="341"/>
    </row>
    <row r="179" spans="1:23" s="131" customFormat="1" ht="27" hidden="1" x14ac:dyDescent="0.4">
      <c r="A179" s="261" t="s">
        <v>636</v>
      </c>
      <c r="B179" s="518"/>
      <c r="C179" s="506"/>
      <c r="D179" s="506"/>
      <c r="E179" s="506"/>
      <c r="F179" s="225">
        <f t="shared" si="65"/>
        <v>0</v>
      </c>
      <c r="G179" s="225">
        <f t="shared" si="63"/>
        <v>0</v>
      </c>
      <c r="H179" s="225">
        <f>(M179*Титул!BC$19)+(O179*Титул!BD$19)+(Q179*Титул!BE$19)+(S179*Титул!BF$19)</f>
        <v>0</v>
      </c>
      <c r="I179" s="506"/>
      <c r="J179" s="506"/>
      <c r="K179" s="227"/>
      <c r="L179" s="225">
        <f t="shared" si="64"/>
        <v>0</v>
      </c>
      <c r="M179" s="506"/>
      <c r="N179" s="506"/>
      <c r="O179" s="506"/>
      <c r="P179" s="506"/>
      <c r="Q179" s="360"/>
      <c r="R179" s="360"/>
      <c r="S179" s="360"/>
      <c r="T179" s="360"/>
      <c r="U179" s="400"/>
      <c r="V179" s="160" t="str">
        <f>'Основні дані'!$B$1</f>
        <v>МІТ-М223</v>
      </c>
      <c r="W179" s="341"/>
    </row>
    <row r="180" spans="1:23" s="131" customFormat="1" ht="27" hidden="1" x14ac:dyDescent="0.4">
      <c r="A180" s="261" t="s">
        <v>637</v>
      </c>
      <c r="B180" s="518"/>
      <c r="C180" s="506"/>
      <c r="D180" s="506"/>
      <c r="E180" s="506"/>
      <c r="F180" s="225">
        <f t="shared" si="65"/>
        <v>0</v>
      </c>
      <c r="G180" s="225">
        <f t="shared" si="63"/>
        <v>0</v>
      </c>
      <c r="H180" s="225">
        <f>(M180*Титул!BC$19)+(O180*Титул!BD$19)+(Q180*Титул!BE$19)+(S180*Титул!BF$19)</f>
        <v>0</v>
      </c>
      <c r="I180" s="506"/>
      <c r="J180" s="506"/>
      <c r="K180" s="227"/>
      <c r="L180" s="225">
        <f t="shared" si="64"/>
        <v>0</v>
      </c>
      <c r="M180" s="506"/>
      <c r="N180" s="506"/>
      <c r="O180" s="506"/>
      <c r="P180" s="506"/>
      <c r="Q180" s="360"/>
      <c r="R180" s="360"/>
      <c r="S180" s="360"/>
      <c r="T180" s="360"/>
      <c r="U180" s="400"/>
      <c r="V180" s="160" t="str">
        <f>'Основні дані'!$B$1</f>
        <v>МІТ-М223</v>
      </c>
      <c r="W180" s="341"/>
    </row>
    <row r="181" spans="1:23" s="131" customFormat="1" ht="52.5" hidden="1" x14ac:dyDescent="0.4">
      <c r="A181" s="413" t="s">
        <v>638</v>
      </c>
      <c r="B181" s="462" t="s">
        <v>639</v>
      </c>
      <c r="C181" s="422"/>
      <c r="D181" s="414"/>
      <c r="E181" s="414"/>
      <c r="F181" s="421" t="str">
        <f>IF(SUM(F182:F191)=F$49,F$49,"ПОМИЛКА")</f>
        <v>ПОМИЛКА</v>
      </c>
      <c r="G181" s="421" t="str">
        <f>IF(SUM(G182:G191)=G$49,G$49,"ПОМИЛКА")</f>
        <v>ПОМИЛКА</v>
      </c>
      <c r="H181" s="421" t="str">
        <f>IF(SUM(H182:H191)=H$49,H$49,"ПОМИЛКА")</f>
        <v>ПОМИЛКА</v>
      </c>
      <c r="I181" s="416">
        <f t="shared" ref="I181:T181" si="66">SUM(I182:I191)</f>
        <v>0</v>
      </c>
      <c r="J181" s="417">
        <f t="shared" si="66"/>
        <v>0</v>
      </c>
      <c r="K181" s="417">
        <f t="shared" si="66"/>
        <v>0</v>
      </c>
      <c r="L181" s="415">
        <f t="shared" si="66"/>
        <v>0</v>
      </c>
      <c r="M181" s="418">
        <f t="shared" si="66"/>
        <v>0</v>
      </c>
      <c r="N181" s="419">
        <f t="shared" si="66"/>
        <v>0</v>
      </c>
      <c r="O181" s="419">
        <f t="shared" si="66"/>
        <v>0</v>
      </c>
      <c r="P181" s="419">
        <f t="shared" si="66"/>
        <v>0</v>
      </c>
      <c r="Q181" s="419">
        <f t="shared" si="66"/>
        <v>0</v>
      </c>
      <c r="R181" s="419">
        <f t="shared" si="66"/>
        <v>0</v>
      </c>
      <c r="S181" s="419">
        <f t="shared" si="66"/>
        <v>0</v>
      </c>
      <c r="T181" s="419">
        <f t="shared" si="66"/>
        <v>0</v>
      </c>
      <c r="U181" s="420"/>
      <c r="V181" s="160" t="str">
        <f>'Основні дані'!$B$1</f>
        <v>МІТ-М223</v>
      </c>
    </row>
    <row r="182" spans="1:23" s="131" customFormat="1" ht="27" hidden="1" x14ac:dyDescent="0.4">
      <c r="A182" s="261" t="s">
        <v>640</v>
      </c>
      <c r="B182" s="505"/>
      <c r="C182" s="506"/>
      <c r="D182" s="506"/>
      <c r="E182" s="506"/>
      <c r="F182" s="225">
        <f>N182+P182+R182+T182</f>
        <v>0</v>
      </c>
      <c r="G182" s="225">
        <f t="shared" ref="G182:G191" si="67">F182*30</f>
        <v>0</v>
      </c>
      <c r="H182" s="225">
        <f>(M182*Титул!BC$19)+(O182*Титул!BD$19)+(Q182*Титул!BE$19)+(S182*Титул!BF$19)</f>
        <v>0</v>
      </c>
      <c r="I182" s="321"/>
      <c r="J182" s="227"/>
      <c r="K182" s="227"/>
      <c r="L182" s="225">
        <f t="shared" ref="L182:L191" si="68">IF(H182=I182+J182+K182,G182-H182,"!ПОМИЛКА!")</f>
        <v>0</v>
      </c>
      <c r="M182" s="226"/>
      <c r="N182" s="360"/>
      <c r="O182" s="360"/>
      <c r="P182" s="360"/>
      <c r="Q182" s="360"/>
      <c r="R182" s="227"/>
      <c r="S182" s="360"/>
      <c r="T182" s="360"/>
      <c r="U182" s="510"/>
      <c r="V182" s="160" t="str">
        <f>'Основні дані'!$B$1</f>
        <v>МІТ-М223</v>
      </c>
    </row>
    <row r="183" spans="1:23" s="131" customFormat="1" ht="27" hidden="1" x14ac:dyDescent="0.4">
      <c r="A183" s="261" t="s">
        <v>641</v>
      </c>
      <c r="B183" s="515"/>
      <c r="C183" s="506"/>
      <c r="D183" s="506"/>
      <c r="E183" s="506"/>
      <c r="F183" s="225">
        <f t="shared" ref="F183:F191" si="69">N183+P183+R183+T183</f>
        <v>0</v>
      </c>
      <c r="G183" s="225">
        <f t="shared" si="67"/>
        <v>0</v>
      </c>
      <c r="H183" s="225">
        <f>(M183*Титул!BC$19)+(O183*Титул!BD$19)+(Q183*Титул!BE$19)+(S183*Титул!BF$19)</f>
        <v>0</v>
      </c>
      <c r="I183" s="321"/>
      <c r="J183" s="227"/>
      <c r="K183" s="227"/>
      <c r="L183" s="225">
        <f t="shared" si="68"/>
        <v>0</v>
      </c>
      <c r="M183" s="226"/>
      <c r="N183" s="360"/>
      <c r="O183" s="360"/>
      <c r="P183" s="360"/>
      <c r="Q183" s="360"/>
      <c r="R183" s="227"/>
      <c r="S183" s="519"/>
      <c r="T183" s="519"/>
      <c r="U183" s="520"/>
      <c r="V183" s="160" t="str">
        <f>'Основні дані'!$B$1</f>
        <v>МІТ-М223</v>
      </c>
    </row>
    <row r="184" spans="1:23" s="131" customFormat="1" ht="27" hidden="1" x14ac:dyDescent="0.4">
      <c r="A184" s="261" t="s">
        <v>642</v>
      </c>
      <c r="B184" s="515"/>
      <c r="C184" s="516"/>
      <c r="D184" s="516"/>
      <c r="E184" s="517"/>
      <c r="F184" s="225">
        <f t="shared" si="69"/>
        <v>0</v>
      </c>
      <c r="G184" s="225">
        <f t="shared" si="67"/>
        <v>0</v>
      </c>
      <c r="H184" s="225">
        <f>(M184*Титул!BC$19)+(O184*Титул!BD$19)+(Q184*Титул!BE$19)+(S184*Титул!BF$19)</f>
        <v>0</v>
      </c>
      <c r="I184" s="321"/>
      <c r="J184" s="227"/>
      <c r="K184" s="227"/>
      <c r="L184" s="225">
        <f t="shared" si="68"/>
        <v>0</v>
      </c>
      <c r="M184" s="226"/>
      <c r="N184" s="360"/>
      <c r="O184" s="360"/>
      <c r="P184" s="360"/>
      <c r="Q184" s="360"/>
      <c r="R184" s="227"/>
      <c r="S184" s="519"/>
      <c r="T184" s="519"/>
      <c r="U184" s="400"/>
      <c r="V184" s="160" t="str">
        <f>'Основні дані'!$B$1</f>
        <v>МІТ-М223</v>
      </c>
    </row>
    <row r="185" spans="1:23" s="131" customFormat="1" ht="27" hidden="1" x14ac:dyDescent="0.4">
      <c r="A185" s="261" t="s">
        <v>643</v>
      </c>
      <c r="B185" s="515"/>
      <c r="C185" s="506"/>
      <c r="D185" s="506"/>
      <c r="E185" s="506"/>
      <c r="F185" s="225">
        <f t="shared" si="69"/>
        <v>0</v>
      </c>
      <c r="G185" s="225">
        <f t="shared" si="67"/>
        <v>0</v>
      </c>
      <c r="H185" s="225">
        <f>(M185*Титул!BC$19)+(O185*Титул!BD$19)+(Q185*Титул!BE$19)+(S185*Титул!BF$19)</f>
        <v>0</v>
      </c>
      <c r="I185" s="506"/>
      <c r="J185" s="506"/>
      <c r="K185" s="227"/>
      <c r="L185" s="225">
        <f t="shared" si="68"/>
        <v>0</v>
      </c>
      <c r="M185" s="506"/>
      <c r="N185" s="506"/>
      <c r="O185" s="506"/>
      <c r="P185" s="506"/>
      <c r="Q185" s="360"/>
      <c r="R185" s="360"/>
      <c r="S185" s="506"/>
      <c r="T185" s="506"/>
      <c r="U185" s="400"/>
      <c r="V185" s="160" t="str">
        <f>'Основні дані'!$B$1</f>
        <v>МІТ-М223</v>
      </c>
      <c r="W185" s="341"/>
    </row>
    <row r="186" spans="1:23" s="131" customFormat="1" ht="27" hidden="1" x14ac:dyDescent="0.4">
      <c r="A186" s="261" t="s">
        <v>644</v>
      </c>
      <c r="B186" s="515"/>
      <c r="C186" s="506"/>
      <c r="D186" s="506"/>
      <c r="E186" s="506"/>
      <c r="F186" s="225">
        <f t="shared" si="69"/>
        <v>0</v>
      </c>
      <c r="G186" s="225">
        <f t="shared" si="67"/>
        <v>0</v>
      </c>
      <c r="H186" s="225">
        <f>(M186*Титул!BC$19)+(O186*Титул!BD$19)+(Q186*Титул!BE$19)+(S186*Титул!BF$19)</f>
        <v>0</v>
      </c>
      <c r="I186" s="506"/>
      <c r="J186" s="506"/>
      <c r="K186" s="227"/>
      <c r="L186" s="225">
        <f t="shared" si="68"/>
        <v>0</v>
      </c>
      <c r="M186" s="506"/>
      <c r="N186" s="506"/>
      <c r="O186" s="506"/>
      <c r="P186" s="506"/>
      <c r="Q186" s="360"/>
      <c r="R186" s="360"/>
      <c r="S186" s="360"/>
      <c r="T186" s="360"/>
      <c r="U186" s="400"/>
      <c r="V186" s="160" t="str">
        <f>'Основні дані'!$B$1</f>
        <v>МІТ-М223</v>
      </c>
      <c r="W186" s="341"/>
    </row>
    <row r="187" spans="1:23" s="131" customFormat="1" ht="27" hidden="1" x14ac:dyDescent="0.4">
      <c r="A187" s="261" t="s">
        <v>645</v>
      </c>
      <c r="B187" s="518"/>
      <c r="C187" s="506"/>
      <c r="D187" s="506"/>
      <c r="E187" s="506"/>
      <c r="F187" s="225">
        <f t="shared" si="69"/>
        <v>0</v>
      </c>
      <c r="G187" s="225">
        <f t="shared" si="67"/>
        <v>0</v>
      </c>
      <c r="H187" s="225">
        <f>(M187*Титул!BC$19)+(O187*Титул!BD$19)+(Q187*Титул!BE$19)+(S187*Титул!BF$19)</f>
        <v>0</v>
      </c>
      <c r="I187" s="506"/>
      <c r="J187" s="506"/>
      <c r="K187" s="227"/>
      <c r="L187" s="225">
        <f t="shared" si="68"/>
        <v>0</v>
      </c>
      <c r="M187" s="506"/>
      <c r="N187" s="506"/>
      <c r="O187" s="506"/>
      <c r="P187" s="506"/>
      <c r="Q187" s="360"/>
      <c r="R187" s="360"/>
      <c r="S187" s="360"/>
      <c r="T187" s="360"/>
      <c r="U187" s="400"/>
      <c r="V187" s="160" t="str">
        <f>'Основні дані'!$B$1</f>
        <v>МІТ-М223</v>
      </c>
      <c r="W187" s="341"/>
    </row>
    <row r="188" spans="1:23" s="131" customFormat="1" ht="27" hidden="1" x14ac:dyDescent="0.4">
      <c r="A188" s="261" t="s">
        <v>646</v>
      </c>
      <c r="B188" s="518"/>
      <c r="C188" s="506"/>
      <c r="D188" s="506"/>
      <c r="E188" s="506"/>
      <c r="F188" s="225">
        <f t="shared" si="69"/>
        <v>0</v>
      </c>
      <c r="G188" s="225">
        <f t="shared" si="67"/>
        <v>0</v>
      </c>
      <c r="H188" s="225">
        <f>(M188*Титул!BC$19)+(O188*Титул!BD$19)+(Q188*Титул!BE$19)+(S188*Титул!BF$19)</f>
        <v>0</v>
      </c>
      <c r="I188" s="506"/>
      <c r="J188" s="506"/>
      <c r="K188" s="227"/>
      <c r="L188" s="225">
        <f t="shared" si="68"/>
        <v>0</v>
      </c>
      <c r="M188" s="506"/>
      <c r="N188" s="506"/>
      <c r="O188" s="506"/>
      <c r="P188" s="506"/>
      <c r="Q188" s="360"/>
      <c r="R188" s="360"/>
      <c r="S188" s="360"/>
      <c r="T188" s="360"/>
      <c r="U188" s="400"/>
      <c r="V188" s="160" t="str">
        <f>'Основні дані'!$B$1</f>
        <v>МІТ-М223</v>
      </c>
      <c r="W188" s="341"/>
    </row>
    <row r="189" spans="1:23" s="131" customFormat="1" ht="27" hidden="1" x14ac:dyDescent="0.4">
      <c r="A189" s="261" t="s">
        <v>647</v>
      </c>
      <c r="B189" s="515"/>
      <c r="C189" s="506"/>
      <c r="D189" s="506"/>
      <c r="E189" s="506"/>
      <c r="F189" s="225">
        <f t="shared" si="69"/>
        <v>0</v>
      </c>
      <c r="G189" s="225">
        <f t="shared" si="67"/>
        <v>0</v>
      </c>
      <c r="H189" s="225">
        <f>(M189*Титул!BC$19)+(O189*Титул!BD$19)+(Q189*Титул!BE$19)+(S189*Титул!BF$19)</f>
        <v>0</v>
      </c>
      <c r="I189" s="506"/>
      <c r="J189" s="506"/>
      <c r="K189" s="227"/>
      <c r="L189" s="225">
        <f t="shared" si="68"/>
        <v>0</v>
      </c>
      <c r="M189" s="506"/>
      <c r="N189" s="506"/>
      <c r="O189" s="506"/>
      <c r="P189" s="506"/>
      <c r="Q189" s="360"/>
      <c r="R189" s="360"/>
      <c r="S189" s="360"/>
      <c r="T189" s="360"/>
      <c r="U189" s="400"/>
      <c r="V189" s="160" t="str">
        <f>'Основні дані'!$B$1</f>
        <v>МІТ-М223</v>
      </c>
      <c r="W189" s="341"/>
    </row>
    <row r="190" spans="1:23" s="131" customFormat="1" ht="27" hidden="1" x14ac:dyDescent="0.4">
      <c r="A190" s="261" t="s">
        <v>648</v>
      </c>
      <c r="B190" s="518"/>
      <c r="C190" s="506"/>
      <c r="D190" s="506"/>
      <c r="E190" s="506"/>
      <c r="F190" s="225">
        <f t="shared" si="69"/>
        <v>0</v>
      </c>
      <c r="G190" s="225">
        <f t="shared" si="67"/>
        <v>0</v>
      </c>
      <c r="H190" s="225">
        <f>(M190*Титул!BC$19)+(O190*Титул!BD$19)+(Q190*Титул!BE$19)+(S190*Титул!BF$19)</f>
        <v>0</v>
      </c>
      <c r="I190" s="506"/>
      <c r="J190" s="506"/>
      <c r="K190" s="227"/>
      <c r="L190" s="225">
        <f t="shared" si="68"/>
        <v>0</v>
      </c>
      <c r="M190" s="506"/>
      <c r="N190" s="506"/>
      <c r="O190" s="506"/>
      <c r="P190" s="506"/>
      <c r="Q190" s="360"/>
      <c r="R190" s="360"/>
      <c r="S190" s="360"/>
      <c r="T190" s="360"/>
      <c r="U190" s="400"/>
      <c r="V190" s="160" t="str">
        <f>'Основні дані'!$B$1</f>
        <v>МІТ-М223</v>
      </c>
      <c r="W190" s="341"/>
    </row>
    <row r="191" spans="1:23" s="131" customFormat="1" ht="27" hidden="1" x14ac:dyDescent="0.4">
      <c r="A191" s="261" t="s">
        <v>649</v>
      </c>
      <c r="B191" s="518"/>
      <c r="C191" s="506"/>
      <c r="D191" s="506"/>
      <c r="E191" s="506"/>
      <c r="F191" s="225">
        <f t="shared" si="69"/>
        <v>0</v>
      </c>
      <c r="G191" s="225">
        <f t="shared" si="67"/>
        <v>0</v>
      </c>
      <c r="H191" s="225">
        <f>(M191*Титул!BC$19)+(O191*Титул!BD$19)+(Q191*Титул!BE$19)+(S191*Титул!BF$19)</f>
        <v>0</v>
      </c>
      <c r="I191" s="506"/>
      <c r="J191" s="506"/>
      <c r="K191" s="227"/>
      <c r="L191" s="225">
        <f t="shared" si="68"/>
        <v>0</v>
      </c>
      <c r="M191" s="506"/>
      <c r="N191" s="506"/>
      <c r="O191" s="506"/>
      <c r="P191" s="506"/>
      <c r="Q191" s="360"/>
      <c r="R191" s="360"/>
      <c r="S191" s="360"/>
      <c r="T191" s="360"/>
      <c r="U191" s="400"/>
      <c r="V191" s="160" t="str">
        <f>'Основні дані'!$B$1</f>
        <v>МІТ-М223</v>
      </c>
      <c r="W191" s="341"/>
    </row>
    <row r="192" spans="1:23" s="131" customFormat="1" ht="52.5" hidden="1" x14ac:dyDescent="0.4">
      <c r="A192" s="413" t="s">
        <v>650</v>
      </c>
      <c r="B192" s="462" t="s">
        <v>651</v>
      </c>
      <c r="C192" s="422"/>
      <c r="D192" s="414"/>
      <c r="E192" s="414"/>
      <c r="F192" s="421" t="str">
        <f>IF(SUM(F193:F202)=F$49,F$49,"ПОМИЛКА")</f>
        <v>ПОМИЛКА</v>
      </c>
      <c r="G192" s="421" t="str">
        <f>IF(SUM(G193:G202)=G$49,G$49,"ПОМИЛКА")</f>
        <v>ПОМИЛКА</v>
      </c>
      <c r="H192" s="421" t="str">
        <f>IF(SUM(H193:H202)=H$49,H$49,"ПОМИЛКА")</f>
        <v>ПОМИЛКА</v>
      </c>
      <c r="I192" s="416">
        <f t="shared" ref="I192:T192" si="70">SUM(I193:I202)</f>
        <v>0</v>
      </c>
      <c r="J192" s="417">
        <f t="shared" si="70"/>
        <v>0</v>
      </c>
      <c r="K192" s="417">
        <f t="shared" si="70"/>
        <v>0</v>
      </c>
      <c r="L192" s="415">
        <f t="shared" si="70"/>
        <v>0</v>
      </c>
      <c r="M192" s="418">
        <f t="shared" si="70"/>
        <v>0</v>
      </c>
      <c r="N192" s="419">
        <f t="shared" si="70"/>
        <v>0</v>
      </c>
      <c r="O192" s="419">
        <f t="shared" si="70"/>
        <v>0</v>
      </c>
      <c r="P192" s="419">
        <f t="shared" si="70"/>
        <v>0</v>
      </c>
      <c r="Q192" s="419">
        <f t="shared" si="70"/>
        <v>0</v>
      </c>
      <c r="R192" s="419">
        <f t="shared" si="70"/>
        <v>0</v>
      </c>
      <c r="S192" s="419">
        <f t="shared" si="70"/>
        <v>0</v>
      </c>
      <c r="T192" s="419">
        <f t="shared" si="70"/>
        <v>0</v>
      </c>
      <c r="U192" s="420"/>
      <c r="V192" s="160" t="str">
        <f>'Основні дані'!$B$1</f>
        <v>МІТ-М223</v>
      </c>
    </row>
    <row r="193" spans="1:23" s="131" customFormat="1" ht="27" hidden="1" x14ac:dyDescent="0.4">
      <c r="A193" s="261" t="s">
        <v>652</v>
      </c>
      <c r="B193" s="505"/>
      <c r="C193" s="506"/>
      <c r="D193" s="506"/>
      <c r="E193" s="506"/>
      <c r="F193" s="225">
        <f>N193+P193+R193+T193</f>
        <v>0</v>
      </c>
      <c r="G193" s="225">
        <f t="shared" ref="G193:G202" si="71">F193*30</f>
        <v>0</v>
      </c>
      <c r="H193" s="225">
        <f>(M193*Титул!BC$19)+(O193*Титул!BD$19)+(Q193*Титул!BE$19)+(S193*Титул!BF$19)</f>
        <v>0</v>
      </c>
      <c r="I193" s="321"/>
      <c r="J193" s="227"/>
      <c r="K193" s="227"/>
      <c r="L193" s="225">
        <f t="shared" ref="L193:L202" si="72">IF(H193=I193+J193+K193,G193-H193,"!ПОМИЛКА!")</f>
        <v>0</v>
      </c>
      <c r="M193" s="226"/>
      <c r="N193" s="360"/>
      <c r="O193" s="360"/>
      <c r="P193" s="360"/>
      <c r="Q193" s="360"/>
      <c r="R193" s="227"/>
      <c r="S193" s="360"/>
      <c r="T193" s="360"/>
      <c r="U193" s="510"/>
      <c r="V193" s="160" t="str">
        <f>'Основні дані'!$B$1</f>
        <v>МІТ-М223</v>
      </c>
    </row>
    <row r="194" spans="1:23" s="131" customFormat="1" ht="27" hidden="1" x14ac:dyDescent="0.4">
      <c r="A194" s="261" t="s">
        <v>653</v>
      </c>
      <c r="B194" s="515"/>
      <c r="C194" s="506"/>
      <c r="D194" s="506"/>
      <c r="E194" s="506"/>
      <c r="F194" s="225">
        <f t="shared" ref="F194:F202" si="73">N194+P194+R194+T194</f>
        <v>0</v>
      </c>
      <c r="G194" s="225">
        <f t="shared" si="71"/>
        <v>0</v>
      </c>
      <c r="H194" s="225">
        <f>(M194*Титул!BC$19)+(O194*Титул!BD$19)+(Q194*Титул!BE$19)+(S194*Титул!BF$19)</f>
        <v>0</v>
      </c>
      <c r="I194" s="321"/>
      <c r="J194" s="227"/>
      <c r="K194" s="227"/>
      <c r="L194" s="225">
        <f t="shared" si="72"/>
        <v>0</v>
      </c>
      <c r="M194" s="226"/>
      <c r="N194" s="360"/>
      <c r="O194" s="360"/>
      <c r="P194" s="360"/>
      <c r="Q194" s="360"/>
      <c r="R194" s="227"/>
      <c r="S194" s="519"/>
      <c r="T194" s="519"/>
      <c r="U194" s="520"/>
      <c r="V194" s="160" t="str">
        <f>'Основні дані'!$B$1</f>
        <v>МІТ-М223</v>
      </c>
    </row>
    <row r="195" spans="1:23" s="131" customFormat="1" ht="27" hidden="1" x14ac:dyDescent="0.4">
      <c r="A195" s="261" t="s">
        <v>654</v>
      </c>
      <c r="B195" s="515"/>
      <c r="C195" s="516"/>
      <c r="D195" s="516"/>
      <c r="E195" s="517"/>
      <c r="F195" s="225">
        <f t="shared" si="73"/>
        <v>0</v>
      </c>
      <c r="G195" s="225">
        <f t="shared" si="71"/>
        <v>0</v>
      </c>
      <c r="H195" s="225">
        <f>(M195*Титул!BC$19)+(O195*Титул!BD$19)+(Q195*Титул!BE$19)+(S195*Титул!BF$19)</f>
        <v>0</v>
      </c>
      <c r="I195" s="321"/>
      <c r="J195" s="227"/>
      <c r="K195" s="227"/>
      <c r="L195" s="225">
        <f t="shared" si="72"/>
        <v>0</v>
      </c>
      <c r="M195" s="226"/>
      <c r="N195" s="360"/>
      <c r="O195" s="360"/>
      <c r="P195" s="360"/>
      <c r="Q195" s="360"/>
      <c r="R195" s="227"/>
      <c r="S195" s="519"/>
      <c r="T195" s="519"/>
      <c r="U195" s="400"/>
      <c r="V195" s="160" t="str">
        <f>'Основні дані'!$B$1</f>
        <v>МІТ-М223</v>
      </c>
    </row>
    <row r="196" spans="1:23" s="131" customFormat="1" ht="27" hidden="1" x14ac:dyDescent="0.4">
      <c r="A196" s="261" t="s">
        <v>655</v>
      </c>
      <c r="B196" s="515"/>
      <c r="C196" s="506"/>
      <c r="D196" s="506"/>
      <c r="E196" s="506"/>
      <c r="F196" s="225">
        <f t="shared" si="73"/>
        <v>0</v>
      </c>
      <c r="G196" s="225">
        <f t="shared" si="71"/>
        <v>0</v>
      </c>
      <c r="H196" s="225">
        <f>(M196*Титул!BC$19)+(O196*Титул!BD$19)+(Q196*Титул!BE$19)+(S196*Титул!BF$19)</f>
        <v>0</v>
      </c>
      <c r="I196" s="506"/>
      <c r="J196" s="506"/>
      <c r="K196" s="227"/>
      <c r="L196" s="225">
        <f t="shared" si="72"/>
        <v>0</v>
      </c>
      <c r="M196" s="506"/>
      <c r="N196" s="506"/>
      <c r="O196" s="506"/>
      <c r="P196" s="506"/>
      <c r="Q196" s="360"/>
      <c r="R196" s="360"/>
      <c r="S196" s="506"/>
      <c r="T196" s="506"/>
      <c r="U196" s="400"/>
      <c r="V196" s="160" t="str">
        <f>'Основні дані'!$B$1</f>
        <v>МІТ-М223</v>
      </c>
      <c r="W196" s="341"/>
    </row>
    <row r="197" spans="1:23" s="131" customFormat="1" ht="27" hidden="1" x14ac:dyDescent="0.4">
      <c r="A197" s="261" t="s">
        <v>656</v>
      </c>
      <c r="B197" s="515"/>
      <c r="C197" s="506"/>
      <c r="D197" s="506"/>
      <c r="E197" s="506"/>
      <c r="F197" s="225">
        <f t="shared" si="73"/>
        <v>0</v>
      </c>
      <c r="G197" s="225">
        <f t="shared" si="71"/>
        <v>0</v>
      </c>
      <c r="H197" s="225">
        <f>(M197*Титул!BC$19)+(O197*Титул!BD$19)+(Q197*Титул!BE$19)+(S197*Титул!BF$19)</f>
        <v>0</v>
      </c>
      <c r="I197" s="506"/>
      <c r="J197" s="506"/>
      <c r="K197" s="227"/>
      <c r="L197" s="225">
        <f t="shared" si="72"/>
        <v>0</v>
      </c>
      <c r="M197" s="506"/>
      <c r="N197" s="506"/>
      <c r="O197" s="506"/>
      <c r="P197" s="506"/>
      <c r="Q197" s="360"/>
      <c r="R197" s="360"/>
      <c r="S197" s="360"/>
      <c r="T197" s="360"/>
      <c r="U197" s="400"/>
      <c r="V197" s="160" t="str">
        <f>'Основні дані'!$B$1</f>
        <v>МІТ-М223</v>
      </c>
      <c r="W197" s="341"/>
    </row>
    <row r="198" spans="1:23" s="131" customFormat="1" ht="27" hidden="1" x14ac:dyDescent="0.4">
      <c r="A198" s="261" t="s">
        <v>657</v>
      </c>
      <c r="B198" s="518"/>
      <c r="C198" s="506"/>
      <c r="D198" s="506"/>
      <c r="E198" s="506"/>
      <c r="F198" s="225">
        <f t="shared" si="73"/>
        <v>0</v>
      </c>
      <c r="G198" s="225">
        <f t="shared" si="71"/>
        <v>0</v>
      </c>
      <c r="H198" s="225">
        <f>(M198*Титул!BC$19)+(O198*Титул!BD$19)+(Q198*Титул!BE$19)+(S198*Титул!BF$19)</f>
        <v>0</v>
      </c>
      <c r="I198" s="506"/>
      <c r="J198" s="506"/>
      <c r="K198" s="227"/>
      <c r="L198" s="225">
        <f t="shared" si="72"/>
        <v>0</v>
      </c>
      <c r="M198" s="506"/>
      <c r="N198" s="506"/>
      <c r="O198" s="506"/>
      <c r="P198" s="506"/>
      <c r="Q198" s="360"/>
      <c r="R198" s="360"/>
      <c r="S198" s="360"/>
      <c r="T198" s="360"/>
      <c r="U198" s="400"/>
      <c r="V198" s="160" t="str">
        <f>'Основні дані'!$B$1</f>
        <v>МІТ-М223</v>
      </c>
      <c r="W198" s="341"/>
    </row>
    <row r="199" spans="1:23" s="131" customFormat="1" ht="27" hidden="1" x14ac:dyDescent="0.4">
      <c r="A199" s="261" t="s">
        <v>658</v>
      </c>
      <c r="B199" s="518"/>
      <c r="C199" s="506"/>
      <c r="D199" s="506"/>
      <c r="E199" s="506"/>
      <c r="F199" s="225">
        <f t="shared" si="73"/>
        <v>0</v>
      </c>
      <c r="G199" s="225">
        <f t="shared" si="71"/>
        <v>0</v>
      </c>
      <c r="H199" s="225">
        <f>(M199*Титул!BC$19)+(O199*Титул!BD$19)+(Q199*Титул!BE$19)+(S199*Титул!BF$19)</f>
        <v>0</v>
      </c>
      <c r="I199" s="506"/>
      <c r="J199" s="506"/>
      <c r="K199" s="227"/>
      <c r="L199" s="225">
        <f t="shared" si="72"/>
        <v>0</v>
      </c>
      <c r="M199" s="506"/>
      <c r="N199" s="506"/>
      <c r="O199" s="506"/>
      <c r="P199" s="506"/>
      <c r="Q199" s="360"/>
      <c r="R199" s="360"/>
      <c r="S199" s="360"/>
      <c r="T199" s="360"/>
      <c r="U199" s="400"/>
      <c r="V199" s="160" t="str">
        <f>'Основні дані'!$B$1</f>
        <v>МІТ-М223</v>
      </c>
      <c r="W199" s="341"/>
    </row>
    <row r="200" spans="1:23" s="131" customFormat="1" ht="27" hidden="1" x14ac:dyDescent="0.4">
      <c r="A200" s="261" t="s">
        <v>659</v>
      </c>
      <c r="B200" s="515"/>
      <c r="C200" s="506"/>
      <c r="D200" s="506"/>
      <c r="E200" s="506"/>
      <c r="F200" s="225">
        <f t="shared" si="73"/>
        <v>0</v>
      </c>
      <c r="G200" s="225">
        <f t="shared" si="71"/>
        <v>0</v>
      </c>
      <c r="H200" s="225">
        <f>(M200*Титул!BC$19)+(O200*Титул!BD$19)+(Q200*Титул!BE$19)+(S200*Титул!BF$19)</f>
        <v>0</v>
      </c>
      <c r="I200" s="506"/>
      <c r="J200" s="506"/>
      <c r="K200" s="227"/>
      <c r="L200" s="225">
        <f t="shared" si="72"/>
        <v>0</v>
      </c>
      <c r="M200" s="506"/>
      <c r="N200" s="506"/>
      <c r="O200" s="506"/>
      <c r="P200" s="506"/>
      <c r="Q200" s="360"/>
      <c r="R200" s="360"/>
      <c r="S200" s="360"/>
      <c r="T200" s="360"/>
      <c r="U200" s="400"/>
      <c r="V200" s="160" t="str">
        <f>'Основні дані'!$B$1</f>
        <v>МІТ-М223</v>
      </c>
      <c r="W200" s="341"/>
    </row>
    <row r="201" spans="1:23" s="131" customFormat="1" ht="27" hidden="1" x14ac:dyDescent="0.4">
      <c r="A201" s="261" t="s">
        <v>660</v>
      </c>
      <c r="B201" s="518"/>
      <c r="C201" s="506"/>
      <c r="D201" s="506"/>
      <c r="E201" s="506"/>
      <c r="F201" s="225">
        <f t="shared" si="73"/>
        <v>0</v>
      </c>
      <c r="G201" s="225">
        <f t="shared" si="71"/>
        <v>0</v>
      </c>
      <c r="H201" s="225">
        <f>(M201*Титул!BC$19)+(O201*Титул!BD$19)+(Q201*Титул!BE$19)+(S201*Титул!BF$19)</f>
        <v>0</v>
      </c>
      <c r="I201" s="506"/>
      <c r="J201" s="506"/>
      <c r="K201" s="227"/>
      <c r="L201" s="225">
        <f t="shared" si="72"/>
        <v>0</v>
      </c>
      <c r="M201" s="506"/>
      <c r="N201" s="506"/>
      <c r="O201" s="506"/>
      <c r="P201" s="506"/>
      <c r="Q201" s="360"/>
      <c r="R201" s="360"/>
      <c r="S201" s="360"/>
      <c r="T201" s="360"/>
      <c r="U201" s="400"/>
      <c r="V201" s="160" t="str">
        <f>'Основні дані'!$B$1</f>
        <v>МІТ-М223</v>
      </c>
      <c r="W201" s="341"/>
    </row>
    <row r="202" spans="1:23" s="131" customFormat="1" ht="27" hidden="1" x14ac:dyDescent="0.4">
      <c r="A202" s="261" t="s">
        <v>661</v>
      </c>
      <c r="B202" s="518"/>
      <c r="C202" s="506"/>
      <c r="D202" s="506"/>
      <c r="E202" s="506"/>
      <c r="F202" s="225">
        <f t="shared" si="73"/>
        <v>0</v>
      </c>
      <c r="G202" s="225">
        <f t="shared" si="71"/>
        <v>0</v>
      </c>
      <c r="H202" s="225">
        <f>(M202*Титул!BC$19)+(O202*Титул!BD$19)+(Q202*Титул!BE$19)+(S202*Титул!BF$19)</f>
        <v>0</v>
      </c>
      <c r="I202" s="506"/>
      <c r="J202" s="506"/>
      <c r="K202" s="227"/>
      <c r="L202" s="225">
        <f t="shared" si="72"/>
        <v>0</v>
      </c>
      <c r="M202" s="506"/>
      <c r="N202" s="506"/>
      <c r="O202" s="506"/>
      <c r="P202" s="506"/>
      <c r="Q202" s="360"/>
      <c r="R202" s="360"/>
      <c r="S202" s="360"/>
      <c r="T202" s="360"/>
      <c r="U202" s="400"/>
      <c r="V202" s="160" t="str">
        <f>'Основні дані'!$B$1</f>
        <v>МІТ-М223</v>
      </c>
      <c r="W202" s="341"/>
    </row>
    <row r="203" spans="1:23" s="131" customFormat="1" ht="52.5" hidden="1" x14ac:dyDescent="0.4">
      <c r="A203" s="413" t="s">
        <v>662</v>
      </c>
      <c r="B203" s="462" t="s">
        <v>663</v>
      </c>
      <c r="C203" s="422"/>
      <c r="D203" s="414"/>
      <c r="E203" s="414"/>
      <c r="F203" s="421" t="str">
        <f>IF(SUM(F204:F213)=F$49,F$49,"ПОМИЛКА")</f>
        <v>ПОМИЛКА</v>
      </c>
      <c r="G203" s="421" t="str">
        <f>IF(SUM(G204:G213)=G$49,G$49,"ПОМИЛКА")</f>
        <v>ПОМИЛКА</v>
      </c>
      <c r="H203" s="421" t="str">
        <f>IF(SUM(H204:H213)=H$49,H$49,"ПОМИЛКА")</f>
        <v>ПОМИЛКА</v>
      </c>
      <c r="I203" s="416">
        <f t="shared" ref="I203:T203" si="74">SUM(I204:I213)</f>
        <v>0</v>
      </c>
      <c r="J203" s="417">
        <f t="shared" si="74"/>
        <v>0</v>
      </c>
      <c r="K203" s="417">
        <f t="shared" si="74"/>
        <v>0</v>
      </c>
      <c r="L203" s="415">
        <f t="shared" si="74"/>
        <v>0</v>
      </c>
      <c r="M203" s="418">
        <f t="shared" si="74"/>
        <v>0</v>
      </c>
      <c r="N203" s="419">
        <f t="shared" si="74"/>
        <v>0</v>
      </c>
      <c r="O203" s="419">
        <f t="shared" si="74"/>
        <v>0</v>
      </c>
      <c r="P203" s="419">
        <f t="shared" si="74"/>
        <v>0</v>
      </c>
      <c r="Q203" s="419">
        <f t="shared" si="74"/>
        <v>0</v>
      </c>
      <c r="R203" s="419">
        <f t="shared" si="74"/>
        <v>0</v>
      </c>
      <c r="S203" s="419">
        <f t="shared" si="74"/>
        <v>0</v>
      </c>
      <c r="T203" s="419">
        <f t="shared" si="74"/>
        <v>0</v>
      </c>
      <c r="U203" s="420"/>
      <c r="V203" s="160" t="str">
        <f>'Основні дані'!$B$1</f>
        <v>МІТ-М223</v>
      </c>
    </row>
    <row r="204" spans="1:23" s="131" customFormat="1" ht="27" hidden="1" x14ac:dyDescent="0.4">
      <c r="A204" s="261" t="s">
        <v>664</v>
      </c>
      <c r="B204" s="505"/>
      <c r="C204" s="506"/>
      <c r="D204" s="506"/>
      <c r="E204" s="506"/>
      <c r="F204" s="225">
        <f>N204+P204+R204+T204</f>
        <v>0</v>
      </c>
      <c r="G204" s="225">
        <f t="shared" ref="G204:G213" si="75">F204*30</f>
        <v>0</v>
      </c>
      <c r="H204" s="225">
        <f>(M204*Титул!BC$19)+(O204*Титул!BD$19)+(Q204*Титул!BE$19)+(S204*Титул!BF$19)</f>
        <v>0</v>
      </c>
      <c r="I204" s="321"/>
      <c r="J204" s="227"/>
      <c r="K204" s="227"/>
      <c r="L204" s="225">
        <f t="shared" ref="L204:L213" si="76">IF(H204=I204+J204+K204,G204-H204,"!ПОМИЛКА!")</f>
        <v>0</v>
      </c>
      <c r="M204" s="226"/>
      <c r="N204" s="360"/>
      <c r="O204" s="360"/>
      <c r="P204" s="360"/>
      <c r="Q204" s="360"/>
      <c r="R204" s="227"/>
      <c r="S204" s="360"/>
      <c r="T204" s="360"/>
      <c r="U204" s="510"/>
      <c r="V204" s="160" t="str">
        <f>'Основні дані'!$B$1</f>
        <v>МІТ-М223</v>
      </c>
    </row>
    <row r="205" spans="1:23" s="131" customFormat="1" ht="27" hidden="1" x14ac:dyDescent="0.4">
      <c r="A205" s="261" t="s">
        <v>665</v>
      </c>
      <c r="B205" s="515"/>
      <c r="C205" s="506"/>
      <c r="D205" s="506"/>
      <c r="E205" s="506"/>
      <c r="F205" s="225">
        <f t="shared" ref="F205:F213" si="77">N205+P205+R205+T205</f>
        <v>0</v>
      </c>
      <c r="G205" s="225">
        <f t="shared" si="75"/>
        <v>0</v>
      </c>
      <c r="H205" s="225">
        <f>(M205*Титул!BC$19)+(O205*Титул!BD$19)+(Q205*Титул!BE$19)+(S205*Титул!BF$19)</f>
        <v>0</v>
      </c>
      <c r="I205" s="321"/>
      <c r="J205" s="227"/>
      <c r="K205" s="227"/>
      <c r="L205" s="225">
        <f t="shared" si="76"/>
        <v>0</v>
      </c>
      <c r="M205" s="226"/>
      <c r="N205" s="360"/>
      <c r="O205" s="360"/>
      <c r="P205" s="360"/>
      <c r="Q205" s="360"/>
      <c r="R205" s="227"/>
      <c r="S205" s="519"/>
      <c r="T205" s="519"/>
      <c r="U205" s="520"/>
      <c r="V205" s="160" t="str">
        <f>'Основні дані'!$B$1</f>
        <v>МІТ-М223</v>
      </c>
    </row>
    <row r="206" spans="1:23" s="131" customFormat="1" ht="27" hidden="1" x14ac:dyDescent="0.4">
      <c r="A206" s="261" t="s">
        <v>666</v>
      </c>
      <c r="B206" s="515"/>
      <c r="C206" s="516"/>
      <c r="D206" s="516"/>
      <c r="E206" s="517"/>
      <c r="F206" s="225">
        <f t="shared" si="77"/>
        <v>0</v>
      </c>
      <c r="G206" s="225">
        <f t="shared" si="75"/>
        <v>0</v>
      </c>
      <c r="H206" s="225">
        <f>(M206*Титул!BC$19)+(O206*Титул!BD$19)+(Q206*Титул!BE$19)+(S206*Титул!BF$19)</f>
        <v>0</v>
      </c>
      <c r="I206" s="321"/>
      <c r="J206" s="227"/>
      <c r="K206" s="227"/>
      <c r="L206" s="225">
        <f t="shared" si="76"/>
        <v>0</v>
      </c>
      <c r="M206" s="226"/>
      <c r="N206" s="360"/>
      <c r="O206" s="360"/>
      <c r="P206" s="360"/>
      <c r="Q206" s="360"/>
      <c r="R206" s="227"/>
      <c r="S206" s="519"/>
      <c r="T206" s="519"/>
      <c r="U206" s="400"/>
      <c r="V206" s="160" t="str">
        <f>'Основні дані'!$B$1</f>
        <v>МІТ-М223</v>
      </c>
    </row>
    <row r="207" spans="1:23" s="131" customFormat="1" ht="27" hidden="1" x14ac:dyDescent="0.4">
      <c r="A207" s="261" t="s">
        <v>667</v>
      </c>
      <c r="B207" s="515"/>
      <c r="C207" s="506"/>
      <c r="D207" s="506"/>
      <c r="E207" s="506"/>
      <c r="F207" s="225">
        <f t="shared" si="77"/>
        <v>0</v>
      </c>
      <c r="G207" s="225">
        <f t="shared" si="75"/>
        <v>0</v>
      </c>
      <c r="H207" s="225">
        <f>(M207*Титул!BC$19)+(O207*Титул!BD$19)+(Q207*Титул!BE$19)+(S207*Титул!BF$19)</f>
        <v>0</v>
      </c>
      <c r="I207" s="506"/>
      <c r="J207" s="506"/>
      <c r="K207" s="227"/>
      <c r="L207" s="225">
        <f t="shared" si="76"/>
        <v>0</v>
      </c>
      <c r="M207" s="506"/>
      <c r="N207" s="506"/>
      <c r="O207" s="506"/>
      <c r="P207" s="506"/>
      <c r="Q207" s="360"/>
      <c r="R207" s="360"/>
      <c r="S207" s="506"/>
      <c r="T207" s="506"/>
      <c r="U207" s="400"/>
      <c r="V207" s="160" t="str">
        <f>'Основні дані'!$B$1</f>
        <v>МІТ-М223</v>
      </c>
      <c r="W207" s="341"/>
    </row>
    <row r="208" spans="1:23" s="131" customFormat="1" ht="27" hidden="1" x14ac:dyDescent="0.4">
      <c r="A208" s="261" t="s">
        <v>668</v>
      </c>
      <c r="B208" s="515"/>
      <c r="C208" s="506"/>
      <c r="D208" s="506"/>
      <c r="E208" s="506"/>
      <c r="F208" s="225">
        <f t="shared" si="77"/>
        <v>0</v>
      </c>
      <c r="G208" s="225">
        <f t="shared" si="75"/>
        <v>0</v>
      </c>
      <c r="H208" s="225">
        <f>(M208*Титул!BC$19)+(O208*Титул!BD$19)+(Q208*Титул!BE$19)+(S208*Титул!BF$19)</f>
        <v>0</v>
      </c>
      <c r="I208" s="506"/>
      <c r="J208" s="506"/>
      <c r="K208" s="227"/>
      <c r="L208" s="225">
        <f t="shared" si="76"/>
        <v>0</v>
      </c>
      <c r="M208" s="506"/>
      <c r="N208" s="506"/>
      <c r="O208" s="506"/>
      <c r="P208" s="506"/>
      <c r="Q208" s="360"/>
      <c r="R208" s="360"/>
      <c r="S208" s="360"/>
      <c r="T208" s="360"/>
      <c r="U208" s="400"/>
      <c r="V208" s="160" t="str">
        <f>'Основні дані'!$B$1</f>
        <v>МІТ-М223</v>
      </c>
      <c r="W208" s="341"/>
    </row>
    <row r="209" spans="1:23" s="131" customFormat="1" ht="27" hidden="1" x14ac:dyDescent="0.4">
      <c r="A209" s="261" t="s">
        <v>669</v>
      </c>
      <c r="B209" s="518"/>
      <c r="C209" s="506"/>
      <c r="D209" s="506"/>
      <c r="E209" s="506"/>
      <c r="F209" s="225">
        <f t="shared" si="77"/>
        <v>0</v>
      </c>
      <c r="G209" s="225">
        <f t="shared" si="75"/>
        <v>0</v>
      </c>
      <c r="H209" s="225">
        <f>(M209*Титул!BC$19)+(O209*Титул!BD$19)+(Q209*Титул!BE$19)+(S209*Титул!BF$19)</f>
        <v>0</v>
      </c>
      <c r="I209" s="506"/>
      <c r="J209" s="506"/>
      <c r="K209" s="227"/>
      <c r="L209" s="225">
        <f t="shared" si="76"/>
        <v>0</v>
      </c>
      <c r="M209" s="506"/>
      <c r="N209" s="506"/>
      <c r="O209" s="506"/>
      <c r="P209" s="506"/>
      <c r="Q209" s="360"/>
      <c r="R209" s="360"/>
      <c r="S209" s="360"/>
      <c r="T209" s="360"/>
      <c r="U209" s="400"/>
      <c r="V209" s="160" t="str">
        <f>'Основні дані'!$B$1</f>
        <v>МІТ-М223</v>
      </c>
      <c r="W209" s="341"/>
    </row>
    <row r="210" spans="1:23" s="131" customFormat="1" ht="27" hidden="1" x14ac:dyDescent="0.4">
      <c r="A210" s="261" t="s">
        <v>670</v>
      </c>
      <c r="B210" s="518"/>
      <c r="C210" s="506"/>
      <c r="D210" s="506"/>
      <c r="E210" s="506"/>
      <c r="F210" s="225">
        <f t="shared" si="77"/>
        <v>0</v>
      </c>
      <c r="G210" s="225">
        <f t="shared" si="75"/>
        <v>0</v>
      </c>
      <c r="H210" s="225">
        <f>(M210*Титул!BC$19)+(O210*Титул!BD$19)+(Q210*Титул!BE$19)+(S210*Титул!BF$19)</f>
        <v>0</v>
      </c>
      <c r="I210" s="506"/>
      <c r="J210" s="506"/>
      <c r="K210" s="227"/>
      <c r="L210" s="225">
        <f t="shared" si="76"/>
        <v>0</v>
      </c>
      <c r="M210" s="506"/>
      <c r="N210" s="506"/>
      <c r="O210" s="506"/>
      <c r="P210" s="506"/>
      <c r="Q210" s="360"/>
      <c r="R210" s="360"/>
      <c r="S210" s="360"/>
      <c r="T210" s="360"/>
      <c r="U210" s="400"/>
      <c r="V210" s="160" t="str">
        <f>'Основні дані'!$B$1</f>
        <v>МІТ-М223</v>
      </c>
      <c r="W210" s="341"/>
    </row>
    <row r="211" spans="1:23" s="131" customFormat="1" ht="27" hidden="1" x14ac:dyDescent="0.4">
      <c r="A211" s="261" t="s">
        <v>671</v>
      </c>
      <c r="B211" s="515"/>
      <c r="C211" s="506"/>
      <c r="D211" s="506"/>
      <c r="E211" s="506"/>
      <c r="F211" s="225">
        <f t="shared" si="77"/>
        <v>0</v>
      </c>
      <c r="G211" s="225">
        <f t="shared" si="75"/>
        <v>0</v>
      </c>
      <c r="H211" s="225">
        <f>(M211*Титул!BC$19)+(O211*Титул!BD$19)+(Q211*Титул!BE$19)+(S211*Титул!BF$19)</f>
        <v>0</v>
      </c>
      <c r="I211" s="506"/>
      <c r="J211" s="506"/>
      <c r="K211" s="227"/>
      <c r="L211" s="225">
        <f t="shared" si="76"/>
        <v>0</v>
      </c>
      <c r="M211" s="506"/>
      <c r="N211" s="506"/>
      <c r="O211" s="506"/>
      <c r="P211" s="506"/>
      <c r="Q211" s="360"/>
      <c r="R211" s="360"/>
      <c r="S211" s="360"/>
      <c r="T211" s="360"/>
      <c r="U211" s="400"/>
      <c r="V211" s="160" t="str">
        <f>'Основні дані'!$B$1</f>
        <v>МІТ-М223</v>
      </c>
      <c r="W211" s="341"/>
    </row>
    <row r="212" spans="1:23" s="131" customFormat="1" ht="27" hidden="1" x14ac:dyDescent="0.4">
      <c r="A212" s="261" t="s">
        <v>672</v>
      </c>
      <c r="B212" s="518"/>
      <c r="C212" s="506"/>
      <c r="D212" s="506"/>
      <c r="E212" s="506"/>
      <c r="F212" s="225">
        <f t="shared" si="77"/>
        <v>0</v>
      </c>
      <c r="G212" s="225">
        <f t="shared" si="75"/>
        <v>0</v>
      </c>
      <c r="H212" s="225">
        <f>(M212*Титул!BC$19)+(O212*Титул!BD$19)+(Q212*Титул!BE$19)+(S212*Титул!BF$19)</f>
        <v>0</v>
      </c>
      <c r="I212" s="506"/>
      <c r="J212" s="506"/>
      <c r="K212" s="227"/>
      <c r="L212" s="225">
        <f t="shared" si="76"/>
        <v>0</v>
      </c>
      <c r="M212" s="506"/>
      <c r="N212" s="506"/>
      <c r="O212" s="506"/>
      <c r="P212" s="506"/>
      <c r="Q212" s="360"/>
      <c r="R212" s="360"/>
      <c r="S212" s="360"/>
      <c r="T212" s="360"/>
      <c r="U212" s="400"/>
      <c r="V212" s="160" t="str">
        <f>'Основні дані'!$B$1</f>
        <v>МІТ-М223</v>
      </c>
      <c r="W212" s="341"/>
    </row>
    <row r="213" spans="1:23" s="131" customFormat="1" ht="27" hidden="1" x14ac:dyDescent="0.4">
      <c r="A213" s="261" t="s">
        <v>673</v>
      </c>
      <c r="B213" s="518"/>
      <c r="C213" s="506"/>
      <c r="D213" s="506"/>
      <c r="E213" s="506"/>
      <c r="F213" s="225">
        <f t="shared" si="77"/>
        <v>0</v>
      </c>
      <c r="G213" s="225">
        <f t="shared" si="75"/>
        <v>0</v>
      </c>
      <c r="H213" s="225">
        <f>(M213*Титул!BC$19)+(O213*Титул!BD$19)+(Q213*Титул!BE$19)+(S213*Титул!BF$19)</f>
        <v>0</v>
      </c>
      <c r="I213" s="506"/>
      <c r="J213" s="506"/>
      <c r="K213" s="227"/>
      <c r="L213" s="225">
        <f t="shared" si="76"/>
        <v>0</v>
      </c>
      <c r="M213" s="506"/>
      <c r="N213" s="506"/>
      <c r="O213" s="506"/>
      <c r="P213" s="506"/>
      <c r="Q213" s="360"/>
      <c r="R213" s="360"/>
      <c r="S213" s="360"/>
      <c r="T213" s="360"/>
      <c r="U213" s="400"/>
      <c r="V213" s="160" t="str">
        <f>'Основні дані'!$B$1</f>
        <v>МІТ-М223</v>
      </c>
      <c r="W213" s="341"/>
    </row>
    <row r="214" spans="1:23" s="131" customFormat="1" ht="52.5" hidden="1" x14ac:dyDescent="0.4">
      <c r="A214" s="413" t="s">
        <v>674</v>
      </c>
      <c r="B214" s="462" t="s">
        <v>675</v>
      </c>
      <c r="C214" s="422"/>
      <c r="D214" s="414"/>
      <c r="E214" s="414"/>
      <c r="F214" s="421" t="str">
        <f>IF(SUM(F215:F224)=F$49,F$49,"ПОМИЛКА")</f>
        <v>ПОМИЛКА</v>
      </c>
      <c r="G214" s="421" t="str">
        <f>IF(SUM(G215:G224)=G$49,G$49,"ПОМИЛКА")</f>
        <v>ПОМИЛКА</v>
      </c>
      <c r="H214" s="421" t="str">
        <f>IF(SUM(H215:H224)=H$49,H$49,"ПОМИЛКА")</f>
        <v>ПОМИЛКА</v>
      </c>
      <c r="I214" s="416">
        <f t="shared" ref="I214:T214" si="78">SUM(I215:I224)</f>
        <v>0</v>
      </c>
      <c r="J214" s="417">
        <f t="shared" si="78"/>
        <v>0</v>
      </c>
      <c r="K214" s="417">
        <f t="shared" si="78"/>
        <v>0</v>
      </c>
      <c r="L214" s="415">
        <f t="shared" si="78"/>
        <v>0</v>
      </c>
      <c r="M214" s="418">
        <f t="shared" si="78"/>
        <v>0</v>
      </c>
      <c r="N214" s="419">
        <f t="shared" si="78"/>
        <v>0</v>
      </c>
      <c r="O214" s="419">
        <f t="shared" si="78"/>
        <v>0</v>
      </c>
      <c r="P214" s="419">
        <f t="shared" si="78"/>
        <v>0</v>
      </c>
      <c r="Q214" s="419">
        <f t="shared" si="78"/>
        <v>0</v>
      </c>
      <c r="R214" s="419">
        <f t="shared" si="78"/>
        <v>0</v>
      </c>
      <c r="S214" s="419">
        <f t="shared" si="78"/>
        <v>0</v>
      </c>
      <c r="T214" s="419">
        <f t="shared" si="78"/>
        <v>0</v>
      </c>
      <c r="U214" s="420"/>
      <c r="V214" s="160" t="str">
        <f>'Основні дані'!$B$1</f>
        <v>МІТ-М223</v>
      </c>
    </row>
    <row r="215" spans="1:23" s="131" customFormat="1" ht="27" hidden="1" x14ac:dyDescent="0.4">
      <c r="A215" s="261" t="s">
        <v>676</v>
      </c>
      <c r="B215" s="505"/>
      <c r="C215" s="506"/>
      <c r="D215" s="506"/>
      <c r="E215" s="506"/>
      <c r="F215" s="225">
        <f>N215+P215+R215+T215</f>
        <v>0</v>
      </c>
      <c r="G215" s="225">
        <f>F215*30</f>
        <v>0</v>
      </c>
      <c r="H215" s="225">
        <f>(M215*Титул!BC$19)+(O215*Титул!BD$19)+(Q215*Титул!BE$19)+(S215*Титул!BF$19)</f>
        <v>0</v>
      </c>
      <c r="I215" s="321"/>
      <c r="J215" s="227"/>
      <c r="K215" s="227"/>
      <c r="L215" s="225">
        <f t="shared" ref="L215:L224" si="79">IF(H215=I215+J215+K215,G215-H215,"!ПОМИЛКА!")</f>
        <v>0</v>
      </c>
      <c r="M215" s="226"/>
      <c r="N215" s="360"/>
      <c r="O215" s="360"/>
      <c r="P215" s="360"/>
      <c r="Q215" s="360"/>
      <c r="R215" s="227"/>
      <c r="S215" s="360"/>
      <c r="T215" s="360"/>
      <c r="U215" s="510"/>
      <c r="V215" s="160" t="str">
        <f>'Основні дані'!$B$1</f>
        <v>МІТ-М223</v>
      </c>
    </row>
    <row r="216" spans="1:23" s="131" customFormat="1" ht="27" hidden="1" x14ac:dyDescent="0.4">
      <c r="A216" s="261" t="s">
        <v>677</v>
      </c>
      <c r="B216" s="515"/>
      <c r="C216" s="506"/>
      <c r="D216" s="506"/>
      <c r="E216" s="506"/>
      <c r="F216" s="225">
        <f>N216+P216+R216+T216</f>
        <v>0</v>
      </c>
      <c r="G216" s="225">
        <f>F216*30</f>
        <v>0</v>
      </c>
      <c r="H216" s="225">
        <f>(M216*Титул!BC$19)+(O216*Титул!BD$19)+(Q216*Титул!BE$19)+(S216*Титул!BF$19)</f>
        <v>0</v>
      </c>
      <c r="I216" s="321"/>
      <c r="J216" s="227"/>
      <c r="K216" s="227"/>
      <c r="L216" s="225">
        <f t="shared" si="79"/>
        <v>0</v>
      </c>
      <c r="M216" s="226"/>
      <c r="N216" s="360"/>
      <c r="O216" s="360"/>
      <c r="P216" s="360"/>
      <c r="Q216" s="360"/>
      <c r="R216" s="227"/>
      <c r="S216" s="519"/>
      <c r="T216" s="519"/>
      <c r="U216" s="520"/>
      <c r="V216" s="160" t="str">
        <f>'Основні дані'!$B$1</f>
        <v>МІТ-М223</v>
      </c>
    </row>
    <row r="217" spans="1:23" s="131" customFormat="1" ht="27" hidden="1" x14ac:dyDescent="0.4">
      <c r="A217" s="261" t="s">
        <v>678</v>
      </c>
      <c r="B217" s="515"/>
      <c r="C217" s="516"/>
      <c r="D217" s="516"/>
      <c r="E217" s="517"/>
      <c r="F217" s="225">
        <f t="shared" ref="F217:F224" si="80">N217+P217+R217+T217</f>
        <v>0</v>
      </c>
      <c r="G217" s="225">
        <f t="shared" ref="G217:G224" si="81">F217*30</f>
        <v>0</v>
      </c>
      <c r="H217" s="225">
        <f>(M217*Титул!BC$19)+(O217*Титул!BD$19)+(Q217*Титул!BE$19)+(S217*Титул!BF$19)</f>
        <v>0</v>
      </c>
      <c r="I217" s="321"/>
      <c r="J217" s="227"/>
      <c r="K217" s="227"/>
      <c r="L217" s="225">
        <f t="shared" si="79"/>
        <v>0</v>
      </c>
      <c r="M217" s="226"/>
      <c r="N217" s="360"/>
      <c r="O217" s="360"/>
      <c r="P217" s="360"/>
      <c r="Q217" s="360"/>
      <c r="R217" s="227"/>
      <c r="S217" s="519"/>
      <c r="T217" s="519"/>
      <c r="U217" s="400"/>
      <c r="V217" s="160" t="str">
        <f>'Основні дані'!$B$1</f>
        <v>МІТ-М223</v>
      </c>
    </row>
    <row r="218" spans="1:23" s="131" customFormat="1" ht="27" hidden="1" x14ac:dyDescent="0.4">
      <c r="A218" s="261" t="s">
        <v>679</v>
      </c>
      <c r="B218" s="515"/>
      <c r="C218" s="506"/>
      <c r="D218" s="506"/>
      <c r="E218" s="506"/>
      <c r="F218" s="225">
        <f t="shared" si="80"/>
        <v>0</v>
      </c>
      <c r="G218" s="225">
        <f t="shared" si="81"/>
        <v>0</v>
      </c>
      <c r="H218" s="225">
        <f>(M218*Титул!BC$19)+(O218*Титул!BD$19)+(Q218*Титул!BE$19)+(S218*Титул!BF$19)</f>
        <v>0</v>
      </c>
      <c r="I218" s="321"/>
      <c r="J218" s="227"/>
      <c r="K218" s="227"/>
      <c r="L218" s="225">
        <f t="shared" si="79"/>
        <v>0</v>
      </c>
      <c r="M218" s="506"/>
      <c r="N218" s="506"/>
      <c r="O218" s="506"/>
      <c r="P218" s="506"/>
      <c r="Q218" s="360"/>
      <c r="R218" s="360"/>
      <c r="S218" s="506"/>
      <c r="T218" s="506"/>
      <c r="U218" s="400"/>
      <c r="V218" s="160" t="str">
        <f>'Основні дані'!$B$1</f>
        <v>МІТ-М223</v>
      </c>
      <c r="W218" s="341"/>
    </row>
    <row r="219" spans="1:23" s="131" customFormat="1" ht="27" hidden="1" x14ac:dyDescent="0.4">
      <c r="A219" s="261" t="s">
        <v>680</v>
      </c>
      <c r="B219" s="515"/>
      <c r="C219" s="506"/>
      <c r="D219" s="506"/>
      <c r="E219" s="506"/>
      <c r="F219" s="225">
        <f t="shared" si="80"/>
        <v>0</v>
      </c>
      <c r="G219" s="225">
        <f t="shared" si="81"/>
        <v>0</v>
      </c>
      <c r="H219" s="225">
        <f>(M219*Титул!BC$19)+(O219*Титул!BD$19)+(Q219*Титул!BE$19)+(S219*Титул!BF$19)</f>
        <v>0</v>
      </c>
      <c r="I219" s="321"/>
      <c r="J219" s="227"/>
      <c r="K219" s="227"/>
      <c r="L219" s="225">
        <f t="shared" si="79"/>
        <v>0</v>
      </c>
      <c r="M219" s="506"/>
      <c r="N219" s="506"/>
      <c r="O219" s="506"/>
      <c r="P219" s="506"/>
      <c r="Q219" s="360"/>
      <c r="R219" s="360"/>
      <c r="S219" s="360"/>
      <c r="T219" s="360"/>
      <c r="U219" s="400"/>
      <c r="V219" s="160" t="str">
        <f>'Основні дані'!$B$1</f>
        <v>МІТ-М223</v>
      </c>
      <c r="W219" s="341"/>
    </row>
    <row r="220" spans="1:23" s="131" customFormat="1" ht="27" hidden="1" x14ac:dyDescent="0.4">
      <c r="A220" s="261" t="s">
        <v>681</v>
      </c>
      <c r="B220" s="518"/>
      <c r="C220" s="506"/>
      <c r="D220" s="506"/>
      <c r="E220" s="506"/>
      <c r="F220" s="225">
        <f t="shared" si="80"/>
        <v>0</v>
      </c>
      <c r="G220" s="225">
        <f t="shared" si="81"/>
        <v>0</v>
      </c>
      <c r="H220" s="225">
        <f>(M220*Титул!BC$19)+(O220*Титул!BD$19)+(Q220*Титул!BE$19)+(S220*Титул!BF$19)</f>
        <v>0</v>
      </c>
      <c r="I220" s="321"/>
      <c r="J220" s="227"/>
      <c r="K220" s="227"/>
      <c r="L220" s="225">
        <f t="shared" si="79"/>
        <v>0</v>
      </c>
      <c r="M220" s="506"/>
      <c r="N220" s="506"/>
      <c r="O220" s="506"/>
      <c r="P220" s="506"/>
      <c r="Q220" s="360"/>
      <c r="R220" s="360"/>
      <c r="S220" s="360"/>
      <c r="T220" s="360"/>
      <c r="U220" s="400"/>
      <c r="V220" s="160" t="str">
        <f>'Основні дані'!$B$1</f>
        <v>МІТ-М223</v>
      </c>
      <c r="W220" s="341"/>
    </row>
    <row r="221" spans="1:23" s="131" customFormat="1" ht="27" hidden="1" x14ac:dyDescent="0.4">
      <c r="A221" s="261" t="s">
        <v>682</v>
      </c>
      <c r="B221" s="518"/>
      <c r="C221" s="506"/>
      <c r="D221" s="506"/>
      <c r="E221" s="506"/>
      <c r="F221" s="225">
        <f t="shared" si="80"/>
        <v>0</v>
      </c>
      <c r="G221" s="225">
        <f t="shared" si="81"/>
        <v>0</v>
      </c>
      <c r="H221" s="225">
        <f>(M221*Титул!BC$19)+(O221*Титул!BD$19)+(Q221*Титул!BE$19)+(S221*Титул!BF$19)</f>
        <v>0</v>
      </c>
      <c r="I221" s="321"/>
      <c r="J221" s="227"/>
      <c r="K221" s="227"/>
      <c r="L221" s="225">
        <f t="shared" si="79"/>
        <v>0</v>
      </c>
      <c r="M221" s="506"/>
      <c r="N221" s="506"/>
      <c r="O221" s="506"/>
      <c r="P221" s="506"/>
      <c r="Q221" s="360"/>
      <c r="R221" s="360"/>
      <c r="S221" s="360"/>
      <c r="T221" s="360"/>
      <c r="U221" s="400"/>
      <c r="V221" s="160" t="str">
        <f>'Основні дані'!$B$1</f>
        <v>МІТ-М223</v>
      </c>
      <c r="W221" s="341"/>
    </row>
    <row r="222" spans="1:23" s="131" customFormat="1" ht="27" hidden="1" x14ac:dyDescent="0.4">
      <c r="A222" s="261" t="s">
        <v>683</v>
      </c>
      <c r="B222" s="515"/>
      <c r="C222" s="506"/>
      <c r="D222" s="506"/>
      <c r="E222" s="506"/>
      <c r="F222" s="225">
        <f t="shared" si="80"/>
        <v>0</v>
      </c>
      <c r="G222" s="225">
        <f t="shared" si="81"/>
        <v>0</v>
      </c>
      <c r="H222" s="225">
        <f>(M222*Титул!BC$19)+(O222*Титул!BD$19)+(Q222*Титул!BE$19)+(S222*Титул!BF$19)</f>
        <v>0</v>
      </c>
      <c r="I222" s="321"/>
      <c r="J222" s="227"/>
      <c r="K222" s="227"/>
      <c r="L222" s="225">
        <f t="shared" si="79"/>
        <v>0</v>
      </c>
      <c r="M222" s="506"/>
      <c r="N222" s="506"/>
      <c r="O222" s="506"/>
      <c r="P222" s="506"/>
      <c r="Q222" s="360"/>
      <c r="R222" s="360"/>
      <c r="S222" s="360"/>
      <c r="T222" s="360"/>
      <c r="U222" s="400"/>
      <c r="V222" s="160" t="str">
        <f>'Основні дані'!$B$1</f>
        <v>МІТ-М223</v>
      </c>
      <c r="W222" s="341"/>
    </row>
    <row r="223" spans="1:23" s="131" customFormat="1" ht="27" hidden="1" x14ac:dyDescent="0.4">
      <c r="A223" s="261" t="s">
        <v>684</v>
      </c>
      <c r="B223" s="518"/>
      <c r="C223" s="506"/>
      <c r="D223" s="506"/>
      <c r="E223" s="506"/>
      <c r="F223" s="225">
        <f t="shared" si="80"/>
        <v>0</v>
      </c>
      <c r="G223" s="225">
        <f t="shared" si="81"/>
        <v>0</v>
      </c>
      <c r="H223" s="225">
        <f>(M223*Титул!BC$19)+(O223*Титул!BD$19)+(Q223*Титул!BE$19)+(S223*Титул!BF$19)</f>
        <v>0</v>
      </c>
      <c r="I223" s="321"/>
      <c r="J223" s="227"/>
      <c r="K223" s="227"/>
      <c r="L223" s="225">
        <f t="shared" si="79"/>
        <v>0</v>
      </c>
      <c r="M223" s="506"/>
      <c r="N223" s="506"/>
      <c r="O223" s="506"/>
      <c r="P223" s="506"/>
      <c r="Q223" s="360"/>
      <c r="R223" s="360"/>
      <c r="S223" s="360"/>
      <c r="T223" s="360"/>
      <c r="U223" s="400"/>
      <c r="V223" s="160" t="str">
        <f>'Основні дані'!$B$1</f>
        <v>МІТ-М223</v>
      </c>
      <c r="W223" s="341"/>
    </row>
    <row r="224" spans="1:23" s="131" customFormat="1" hidden="1" thickBot="1" x14ac:dyDescent="0.45">
      <c r="A224" s="261" t="s">
        <v>685</v>
      </c>
      <c r="B224" s="518"/>
      <c r="C224" s="506"/>
      <c r="D224" s="506"/>
      <c r="E224" s="506"/>
      <c r="F224" s="225">
        <f t="shared" si="80"/>
        <v>0</v>
      </c>
      <c r="G224" s="225">
        <f t="shared" si="81"/>
        <v>0</v>
      </c>
      <c r="H224" s="225">
        <f>(M224*Титул!BC$19)+(O224*Титул!BD$19)+(Q224*Титул!BE$19)+(S224*Титул!BF$19)</f>
        <v>0</v>
      </c>
      <c r="I224" s="321"/>
      <c r="J224" s="227"/>
      <c r="K224" s="227"/>
      <c r="L224" s="225">
        <f t="shared" si="79"/>
        <v>0</v>
      </c>
      <c r="M224" s="506"/>
      <c r="N224" s="506"/>
      <c r="O224" s="506"/>
      <c r="P224" s="506"/>
      <c r="Q224" s="360"/>
      <c r="R224" s="360"/>
      <c r="S224" s="360"/>
      <c r="T224" s="360"/>
      <c r="U224" s="400"/>
      <c r="V224" s="160" t="str">
        <f>'Основні дані'!$B$1</f>
        <v>МІТ-М223</v>
      </c>
      <c r="W224" s="341"/>
    </row>
    <row r="225" spans="1:30" s="131" customFormat="1" ht="84" hidden="1" thickBot="1" x14ac:dyDescent="0.45">
      <c r="A225" s="469" t="s">
        <v>686</v>
      </c>
      <c r="B225" s="470" t="s">
        <v>687</v>
      </c>
      <c r="C225" s="471"/>
      <c r="D225" s="471"/>
      <c r="E225" s="471"/>
      <c r="F225" s="472">
        <f>N225+P225+R225+T225</f>
        <v>0</v>
      </c>
      <c r="G225" s="472">
        <f>F225*30</f>
        <v>0</v>
      </c>
      <c r="H225" s="472">
        <f>(M225*Титул!BC$19)+(O225*Титул!BD$19)+(Q225*Титул!BE$19)+(S225*Титул!BF$19)</f>
        <v>0</v>
      </c>
      <c r="I225" s="523"/>
      <c r="J225" s="523"/>
      <c r="K225" s="523"/>
      <c r="L225" s="472">
        <f>IF(H225=I225+J225+K225,G225-H225,"!ПОМИЛКА!")</f>
        <v>0</v>
      </c>
      <c r="M225" s="523"/>
      <c r="N225" s="523"/>
      <c r="O225" s="523"/>
      <c r="P225" s="523"/>
      <c r="Q225" s="523"/>
      <c r="R225" s="523"/>
      <c r="S225" s="523"/>
      <c r="T225" s="523"/>
      <c r="U225" s="524"/>
      <c r="V225" s="160" t="str">
        <f>'Основні дані'!$B$1</f>
        <v>МІТ-М223</v>
      </c>
    </row>
    <row r="226" spans="1:30" s="131" customFormat="1" ht="93" hidden="1" customHeight="1" x14ac:dyDescent="0.4">
      <c r="A226" s="469" t="s">
        <v>688</v>
      </c>
      <c r="B226" s="470" t="s">
        <v>689</v>
      </c>
      <c r="C226" s="471"/>
      <c r="D226" s="471"/>
      <c r="E226" s="471"/>
      <c r="F226" s="472">
        <f>SUM(F227:F228)</f>
        <v>0</v>
      </c>
      <c r="G226" s="472">
        <f t="shared" ref="G226:T226" si="82">SUM(G227:G228)</f>
        <v>0</v>
      </c>
      <c r="H226" s="472">
        <f t="shared" si="82"/>
        <v>0</v>
      </c>
      <c r="I226" s="472">
        <f t="shared" si="82"/>
        <v>0</v>
      </c>
      <c r="J226" s="472">
        <f t="shared" si="82"/>
        <v>0</v>
      </c>
      <c r="K226" s="472">
        <f t="shared" si="82"/>
        <v>0</v>
      </c>
      <c r="L226" s="472">
        <f t="shared" si="82"/>
        <v>0</v>
      </c>
      <c r="M226" s="472">
        <f t="shared" si="82"/>
        <v>0</v>
      </c>
      <c r="N226" s="472">
        <f t="shared" si="82"/>
        <v>0</v>
      </c>
      <c r="O226" s="472">
        <f t="shared" si="82"/>
        <v>0</v>
      </c>
      <c r="P226" s="472"/>
      <c r="Q226" s="472"/>
      <c r="R226" s="472"/>
      <c r="S226" s="472">
        <f t="shared" si="82"/>
        <v>0</v>
      </c>
      <c r="T226" s="472">
        <f t="shared" si="82"/>
        <v>0</v>
      </c>
      <c r="U226" s="524"/>
      <c r="V226" s="160" t="str">
        <f>'Основні дані'!$B$1</f>
        <v>МІТ-М223</v>
      </c>
    </row>
    <row r="227" spans="1:30" s="131" customFormat="1" ht="27" hidden="1" x14ac:dyDescent="0.4">
      <c r="A227" s="261" t="s">
        <v>690</v>
      </c>
      <c r="B227" s="536" t="s">
        <v>691</v>
      </c>
      <c r="C227" s="516"/>
      <c r="D227" s="516"/>
      <c r="E227" s="517"/>
      <c r="F227" s="225">
        <f>N227+P227+R227+T227</f>
        <v>0</v>
      </c>
      <c r="G227" s="225">
        <f>F227*30</f>
        <v>0</v>
      </c>
      <c r="H227" s="225">
        <f>(M227*Титул!BC$19)+(O227*Титул!BD$19)+(Q227*Титул!BE$19)+(S227*Титул!BF$19)</f>
        <v>0</v>
      </c>
      <c r="I227" s="321"/>
      <c r="J227" s="227"/>
      <c r="K227" s="227"/>
      <c r="L227" s="225">
        <f>G227-H227</f>
        <v>0</v>
      </c>
      <c r="M227" s="226"/>
      <c r="N227" s="360"/>
      <c r="O227" s="360"/>
      <c r="P227" s="360"/>
      <c r="Q227" s="360"/>
      <c r="R227" s="227"/>
      <c r="S227" s="519"/>
      <c r="T227" s="519"/>
      <c r="U227" s="400">
        <v>301</v>
      </c>
      <c r="V227" s="160" t="str">
        <f>'Основні дані'!$B$1</f>
        <v>МІТ-М223</v>
      </c>
    </row>
    <row r="228" spans="1:30" s="131" customFormat="1" hidden="1" thickBot="1" x14ac:dyDescent="0.45">
      <c r="A228" s="261" t="s">
        <v>692</v>
      </c>
      <c r="B228" s="537" t="s">
        <v>693</v>
      </c>
      <c r="C228" s="506"/>
      <c r="D228" s="506"/>
      <c r="E228" s="506"/>
      <c r="F228" s="225">
        <f>N228+P228+R228+T228</f>
        <v>0</v>
      </c>
      <c r="G228" s="225">
        <f>F228*30</f>
        <v>0</v>
      </c>
      <c r="H228" s="225">
        <f>(M228*Титул!BC$19)+(O228*Титул!BD$19)+(Q228*Титул!BE$19)+(S228*Титул!BF$19)</f>
        <v>0</v>
      </c>
      <c r="I228" s="321"/>
      <c r="J228" s="227"/>
      <c r="K228" s="227"/>
      <c r="L228" s="225">
        <f>G228-H228</f>
        <v>0</v>
      </c>
      <c r="M228" s="506"/>
      <c r="N228" s="506"/>
      <c r="O228" s="506"/>
      <c r="P228" s="506"/>
      <c r="Q228" s="360"/>
      <c r="R228" s="360"/>
      <c r="S228" s="506"/>
      <c r="T228" s="506"/>
      <c r="U228" s="400">
        <v>306</v>
      </c>
      <c r="V228" s="160" t="str">
        <f>'Основні дані'!$B$1</f>
        <v>МІТ-М223</v>
      </c>
      <c r="W228" s="341"/>
    </row>
    <row r="229" spans="1:30" s="131" customFormat="1" ht="84" customHeight="1" thickBot="1" x14ac:dyDescent="0.45">
      <c r="A229" s="469" t="s">
        <v>694</v>
      </c>
      <c r="B229" s="470" t="s">
        <v>957</v>
      </c>
      <c r="C229" s="471"/>
      <c r="D229" s="471"/>
      <c r="E229" s="471"/>
      <c r="F229" s="613">
        <f t="shared" ref="F229" si="83">N229+P229+R229+T229</f>
        <v>8</v>
      </c>
      <c r="G229" s="613">
        <f t="shared" ref="G229" si="84">F229*30</f>
        <v>240</v>
      </c>
      <c r="H229" s="613">
        <f>(M229*Титул!BC$19)+(O229*Титул!BD$19)+(Q229*Титул!BE$19)+(S229*Титул!BF$19)</f>
        <v>96</v>
      </c>
      <c r="I229" s="472"/>
      <c r="J229" s="472"/>
      <c r="K229" s="472">
        <f t="shared" ref="K229" si="85">SUM(K230:K232)</f>
        <v>0</v>
      </c>
      <c r="L229" s="613">
        <v>144</v>
      </c>
      <c r="M229" s="471">
        <v>3</v>
      </c>
      <c r="N229" s="471">
        <v>4</v>
      </c>
      <c r="O229" s="471" t="s">
        <v>500</v>
      </c>
      <c r="P229" s="471" t="s">
        <v>502</v>
      </c>
      <c r="Q229" s="471"/>
      <c r="R229" s="471"/>
      <c r="S229" s="471"/>
      <c r="T229" s="471"/>
      <c r="U229" s="471">
        <v>140</v>
      </c>
      <c r="V229" s="160"/>
    </row>
    <row r="230" spans="1:30" s="131" customFormat="1" ht="27" hidden="1" x14ac:dyDescent="0.4">
      <c r="A230" s="261" t="s">
        <v>695</v>
      </c>
      <c r="B230" s="537" t="s">
        <v>696</v>
      </c>
      <c r="C230" s="516"/>
      <c r="D230" s="516"/>
      <c r="E230" s="517"/>
      <c r="F230" s="225">
        <f>N230+P230+R230+T230</f>
        <v>0</v>
      </c>
      <c r="G230" s="225">
        <f>F230*30</f>
        <v>0</v>
      </c>
      <c r="H230" s="225">
        <f>(M230*Титул!BC$19)+(O230*Титул!BD$19)+(Q230*Титул!BE$19)+(S230*Титул!BF$19)</f>
        <v>0</v>
      </c>
      <c r="I230" s="321"/>
      <c r="J230" s="227"/>
      <c r="K230" s="227"/>
      <c r="L230" s="225">
        <f>G230-H230</f>
        <v>0</v>
      </c>
      <c r="M230" s="226"/>
      <c r="N230" s="360"/>
      <c r="O230" s="360"/>
      <c r="P230" s="360"/>
      <c r="Q230" s="360"/>
      <c r="R230" s="227"/>
      <c r="S230" s="519"/>
      <c r="T230" s="519"/>
      <c r="U230" s="400"/>
      <c r="V230" s="160" t="str">
        <f>'Основні дані'!$B$1</f>
        <v>МІТ-М223</v>
      </c>
    </row>
    <row r="231" spans="1:30" s="131" customFormat="1" ht="27" hidden="1" x14ac:dyDescent="0.4">
      <c r="A231" s="261" t="s">
        <v>697</v>
      </c>
      <c r="B231" s="537" t="s">
        <v>698</v>
      </c>
      <c r="C231" s="506"/>
      <c r="D231" s="506"/>
      <c r="E231" s="506"/>
      <c r="F231" s="225">
        <f>N231+P231+R231+T231</f>
        <v>0</v>
      </c>
      <c r="G231" s="225">
        <f>F231*30</f>
        <v>0</v>
      </c>
      <c r="H231" s="225">
        <f>(M231*Титул!BC$19)+(O231*Титул!BD$19)+(Q231*Титул!BE$19)+(S231*Титул!BF$19)</f>
        <v>0</v>
      </c>
      <c r="I231" s="321"/>
      <c r="J231" s="227"/>
      <c r="K231" s="227"/>
      <c r="L231" s="225">
        <f>G231-H231</f>
        <v>0</v>
      </c>
      <c r="M231" s="506"/>
      <c r="N231" s="506"/>
      <c r="O231" s="506"/>
      <c r="P231" s="506"/>
      <c r="Q231" s="360"/>
      <c r="R231" s="360"/>
      <c r="S231" s="506"/>
      <c r="T231" s="506"/>
      <c r="U231" s="400"/>
      <c r="V231" s="160" t="str">
        <f>'Основні дані'!$B$1</f>
        <v>МІТ-М223</v>
      </c>
      <c r="W231" s="341"/>
    </row>
    <row r="232" spans="1:30" s="131" customFormat="1" hidden="1" thickBot="1" x14ac:dyDescent="0.45">
      <c r="A232" s="261" t="s">
        <v>699</v>
      </c>
      <c r="B232" s="537" t="s">
        <v>700</v>
      </c>
      <c r="C232" s="506"/>
      <c r="D232" s="506"/>
      <c r="E232" s="506"/>
      <c r="F232" s="225">
        <f>N232+P232+R232+T232</f>
        <v>0</v>
      </c>
      <c r="G232" s="225">
        <f>F232*30</f>
        <v>0</v>
      </c>
      <c r="H232" s="225">
        <f>(M232*Титул!BC$19)+(O232*Титул!BD$19)+(Q232*Титул!BE$19)+(S232*Титул!BF$19)</f>
        <v>0</v>
      </c>
      <c r="I232" s="321"/>
      <c r="J232" s="227"/>
      <c r="K232" s="227"/>
      <c r="L232" s="225">
        <f>G232-H232</f>
        <v>0</v>
      </c>
      <c r="M232" s="506"/>
      <c r="N232" s="506"/>
      <c r="O232" s="506"/>
      <c r="P232" s="506"/>
      <c r="Q232" s="360"/>
      <c r="R232" s="360"/>
      <c r="S232" s="360"/>
      <c r="T232" s="360"/>
      <c r="U232" s="400"/>
      <c r="V232" s="160" t="str">
        <f>'Основні дані'!$B$1</f>
        <v>МІТ-М223</v>
      </c>
      <c r="W232" s="341"/>
    </row>
    <row r="233" spans="1:30" s="210" customFormat="1" ht="27.75" customHeight="1" thickBot="1" x14ac:dyDescent="0.45">
      <c r="A233" s="262"/>
      <c r="B233" s="823" t="s">
        <v>701</v>
      </c>
      <c r="C233" s="824"/>
      <c r="D233" s="824"/>
      <c r="E233" s="825"/>
      <c r="F233" s="357">
        <f>F12+F39+F46+F47</f>
        <v>90</v>
      </c>
      <c r="G233" s="357">
        <f t="shared" ref="G233:T233" si="86">G12+G39+G46+G47</f>
        <v>2700</v>
      </c>
      <c r="H233" s="357">
        <f t="shared" si="86"/>
        <v>736</v>
      </c>
      <c r="I233" s="357">
        <f t="shared" si="86"/>
        <v>368</v>
      </c>
      <c r="J233" s="357">
        <f t="shared" si="86"/>
        <v>96</v>
      </c>
      <c r="K233" s="357">
        <f t="shared" si="86"/>
        <v>176</v>
      </c>
      <c r="L233" s="357">
        <f t="shared" si="86"/>
        <v>1964</v>
      </c>
      <c r="M233" s="357">
        <f t="shared" si="86"/>
        <v>23</v>
      </c>
      <c r="N233" s="357">
        <f t="shared" si="86"/>
        <v>30</v>
      </c>
      <c r="O233" s="357">
        <f t="shared" si="86"/>
        <v>23</v>
      </c>
      <c r="P233" s="357">
        <f t="shared" si="86"/>
        <v>30</v>
      </c>
      <c r="Q233" s="357">
        <f t="shared" si="86"/>
        <v>0</v>
      </c>
      <c r="R233" s="357">
        <f t="shared" si="86"/>
        <v>30</v>
      </c>
      <c r="S233" s="357">
        <f t="shared" si="86"/>
        <v>0</v>
      </c>
      <c r="T233" s="357">
        <f t="shared" si="86"/>
        <v>0</v>
      </c>
      <c r="U233" s="401"/>
      <c r="V233" s="160" t="str">
        <f>'Основні дані'!$B$1</f>
        <v>МІТ-М223</v>
      </c>
      <c r="W233" s="131"/>
    </row>
    <row r="234" spans="1:30" s="131" customFormat="1" ht="27.75" customHeight="1" thickBot="1" x14ac:dyDescent="0.45">
      <c r="A234" s="803"/>
      <c r="B234" s="820" t="s">
        <v>702</v>
      </c>
      <c r="C234" s="821"/>
      <c r="D234" s="821"/>
      <c r="E234" s="821"/>
      <c r="F234" s="821"/>
      <c r="G234" s="821"/>
      <c r="H234" s="821"/>
      <c r="I234" s="821"/>
      <c r="J234" s="821"/>
      <c r="K234" s="821"/>
      <c r="L234" s="822"/>
      <c r="M234" s="818">
        <f>M233</f>
        <v>23</v>
      </c>
      <c r="N234" s="819"/>
      <c r="O234" s="818">
        <f>O233</f>
        <v>23</v>
      </c>
      <c r="P234" s="819"/>
      <c r="Q234" s="818">
        <f>Q233</f>
        <v>0</v>
      </c>
      <c r="R234" s="819"/>
      <c r="S234" s="818">
        <f>S233</f>
        <v>0</v>
      </c>
      <c r="T234" s="819"/>
      <c r="U234" s="203"/>
      <c r="V234" s="160" t="str">
        <f>'Основні дані'!$B$1</f>
        <v>МІТ-М223</v>
      </c>
      <c r="W234" s="258"/>
    </row>
    <row r="235" spans="1:30" s="131" customFormat="1" ht="27.75" customHeight="1" thickBot="1" x14ac:dyDescent="0.45">
      <c r="A235" s="803"/>
      <c r="B235" s="820" t="s">
        <v>703</v>
      </c>
      <c r="C235" s="821"/>
      <c r="D235" s="821"/>
      <c r="E235" s="821"/>
      <c r="F235" s="821"/>
      <c r="G235" s="821"/>
      <c r="H235" s="821"/>
      <c r="I235" s="821"/>
      <c r="J235" s="821"/>
      <c r="K235" s="821"/>
      <c r="L235" s="822"/>
      <c r="M235" s="810">
        <v>4</v>
      </c>
      <c r="N235" s="811"/>
      <c r="O235" s="810">
        <v>4</v>
      </c>
      <c r="P235" s="811"/>
      <c r="Q235" s="810"/>
      <c r="R235" s="811"/>
      <c r="S235" s="810"/>
      <c r="T235" s="811"/>
      <c r="U235" s="203"/>
      <c r="V235" s="160" t="str">
        <f>'Основні дані'!$B$1</f>
        <v>МІТ-М223</v>
      </c>
      <c r="W235" s="258"/>
    </row>
    <row r="236" spans="1:30" s="131" customFormat="1" ht="27.75" customHeight="1" thickBot="1" x14ac:dyDescent="0.45">
      <c r="A236" s="803"/>
      <c r="B236" s="820" t="s">
        <v>704</v>
      </c>
      <c r="C236" s="821"/>
      <c r="D236" s="821"/>
      <c r="E236" s="821"/>
      <c r="F236" s="821"/>
      <c r="G236" s="821"/>
      <c r="H236" s="821"/>
      <c r="I236" s="821"/>
      <c r="J236" s="821"/>
      <c r="K236" s="821"/>
      <c r="L236" s="822"/>
      <c r="M236" s="810">
        <v>3</v>
      </c>
      <c r="N236" s="811"/>
      <c r="O236" s="810">
        <v>3</v>
      </c>
      <c r="P236" s="811"/>
      <c r="Q236" s="810">
        <v>1</v>
      </c>
      <c r="R236" s="811"/>
      <c r="S236" s="810"/>
      <c r="T236" s="811"/>
      <c r="U236" s="203"/>
      <c r="V236" s="160" t="str">
        <f>'Основні дані'!$B$1</f>
        <v>МІТ-М223</v>
      </c>
      <c r="W236" s="258"/>
    </row>
    <row r="237" spans="1:30" s="131" customFormat="1" ht="27.75" customHeight="1" thickBot="1" x14ac:dyDescent="0.45">
      <c r="A237" s="803"/>
      <c r="B237" s="820" t="s">
        <v>705</v>
      </c>
      <c r="C237" s="821"/>
      <c r="D237" s="821"/>
      <c r="E237" s="821"/>
      <c r="F237" s="821"/>
      <c r="G237" s="821"/>
      <c r="H237" s="821"/>
      <c r="I237" s="821"/>
      <c r="J237" s="821"/>
      <c r="K237" s="821"/>
      <c r="L237" s="822"/>
      <c r="M237" s="847">
        <v>1</v>
      </c>
      <c r="N237" s="848"/>
      <c r="O237" s="810">
        <v>1</v>
      </c>
      <c r="P237" s="811"/>
      <c r="Q237" s="810"/>
      <c r="R237" s="811"/>
      <c r="S237" s="810"/>
      <c r="T237" s="811"/>
      <c r="U237" s="203"/>
      <c r="V237" s="160" t="str">
        <f>'Основні дані'!$B$1</f>
        <v>МІТ-М223</v>
      </c>
      <c r="W237" s="258"/>
    </row>
    <row r="238" spans="1:30" s="131" customFormat="1" ht="27.75" customHeight="1" thickBot="1" x14ac:dyDescent="0.45">
      <c r="A238" s="167"/>
      <c r="B238" s="844" t="s">
        <v>706</v>
      </c>
      <c r="C238" s="845"/>
      <c r="D238" s="845"/>
      <c r="E238" s="845"/>
      <c r="F238" s="845"/>
      <c r="G238" s="845"/>
      <c r="H238" s="845"/>
      <c r="I238" s="845"/>
      <c r="J238" s="845"/>
      <c r="K238" s="845"/>
      <c r="L238" s="846"/>
      <c r="M238" s="808">
        <f>COUNT(M14:M20)+COUNT(M22:M31)+COUNT(M33:M38)+COUNT(M50:M59)+COUNT(M227:M228)+COUNT(M230:M232)</f>
        <v>6</v>
      </c>
      <c r="N238" s="809"/>
      <c r="O238" s="808">
        <f>COUNT(O14:O20)+COUNT(O22:O31)+COUNT(O33:O38)+COUNT(O50:O59)+COUNT(O227:O228)+COUNT(O230:O232)</f>
        <v>6</v>
      </c>
      <c r="P238" s="809"/>
      <c r="Q238" s="808">
        <f>COUNT(Q14:Q20)+COUNT(Q22:Q31)+COUNT(Q33:Q38)+COUNT(Q50:Q59)+COUNT(Q227:Q228)+COUNT(Q230:Q232)</f>
        <v>0</v>
      </c>
      <c r="R238" s="809"/>
      <c r="S238" s="808">
        <f>COUNT(S14:S20)+COUNT(S22:S31)+COUNT(S33:S38)+COUNT(S50:S59)+COUNT(S227:S228)+COUNT(S230:S232)</f>
        <v>0</v>
      </c>
      <c r="T238" s="809"/>
      <c r="U238" s="362"/>
      <c r="V238" s="160" t="str">
        <f>'Основні дані'!$B$1</f>
        <v>МІТ-М223</v>
      </c>
      <c r="W238" s="807"/>
      <c r="X238" s="807"/>
      <c r="Y238" s="807"/>
      <c r="Z238" s="807"/>
      <c r="AA238" s="807"/>
      <c r="AB238" s="807"/>
      <c r="AC238" s="203"/>
      <c r="AD238" s="160"/>
    </row>
    <row r="239" spans="1:30" s="131" customFormat="1" ht="27.75" customHeight="1" x14ac:dyDescent="0.4">
      <c r="A239" s="167"/>
      <c r="B239" s="625"/>
      <c r="C239" s="625"/>
      <c r="D239" s="625"/>
      <c r="E239" s="625"/>
      <c r="F239" s="625"/>
      <c r="G239" s="625"/>
      <c r="H239" s="625"/>
      <c r="I239" s="625"/>
      <c r="J239" s="625"/>
      <c r="K239" s="625"/>
      <c r="L239" s="625"/>
      <c r="M239" s="626"/>
      <c r="N239" s="627"/>
      <c r="O239" s="626"/>
      <c r="P239" s="627"/>
      <c r="Q239" s="626"/>
      <c r="R239" s="627"/>
      <c r="S239" s="626"/>
      <c r="T239" s="627"/>
      <c r="U239" s="362"/>
      <c r="V239" s="160"/>
      <c r="W239" s="624"/>
      <c r="X239" s="624"/>
      <c r="Y239" s="624"/>
      <c r="Z239" s="624"/>
      <c r="AA239" s="624"/>
      <c r="AB239" s="624"/>
      <c r="AC239" s="203"/>
      <c r="AD239" s="160"/>
    </row>
    <row r="240" spans="1:30" s="131" customFormat="1" ht="27.75" customHeight="1" x14ac:dyDescent="0.4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258"/>
    </row>
    <row r="241" spans="1:30" s="131" customFormat="1" ht="27.75" customHeight="1" x14ac:dyDescent="0.4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258"/>
    </row>
    <row r="242" spans="1:30" s="131" customFormat="1" ht="27.75" customHeight="1" x14ac:dyDescent="0.4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258"/>
    </row>
    <row r="243" spans="1:30" s="131" customFormat="1" ht="27.75" customHeight="1" thickBot="1" x14ac:dyDescent="0.45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258"/>
    </row>
    <row r="244" spans="1:30" s="258" customFormat="1" ht="27.75" customHeight="1" thickBot="1" x14ac:dyDescent="0.25">
      <c r="A244" s="257"/>
      <c r="B244" s="257"/>
      <c r="C244" s="853" t="s">
        <v>449</v>
      </c>
      <c r="D244" s="854"/>
      <c r="E244" s="854"/>
      <c r="F244" s="854"/>
      <c r="G244" s="854"/>
      <c r="H244" s="855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</row>
    <row r="245" spans="1:30" s="258" customFormat="1" ht="27.75" customHeight="1" x14ac:dyDescent="0.4">
      <c r="A245" s="257"/>
      <c r="B245" s="257"/>
      <c r="C245" s="161" t="s">
        <v>707</v>
      </c>
      <c r="D245" s="868" t="s">
        <v>708</v>
      </c>
      <c r="E245" s="868"/>
      <c r="F245" s="868"/>
      <c r="G245" s="868"/>
      <c r="H245" s="869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131"/>
    </row>
    <row r="246" spans="1:30" s="258" customFormat="1" ht="27" x14ac:dyDescent="0.4">
      <c r="A246" s="257"/>
      <c r="B246" s="257"/>
      <c r="C246" s="159" t="s">
        <v>709</v>
      </c>
      <c r="D246" s="870" t="s">
        <v>710</v>
      </c>
      <c r="E246" s="870"/>
      <c r="F246" s="870"/>
      <c r="G246" s="870"/>
      <c r="H246" s="871"/>
      <c r="I246" s="257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163"/>
    </row>
    <row r="247" spans="1:30" s="258" customFormat="1" ht="27.75" customHeight="1" x14ac:dyDescent="0.4">
      <c r="A247" s="257"/>
      <c r="B247" s="257"/>
      <c r="C247" s="159" t="s">
        <v>711</v>
      </c>
      <c r="D247" s="856" t="s">
        <v>712</v>
      </c>
      <c r="E247" s="856"/>
      <c r="F247" s="856"/>
      <c r="G247" s="856"/>
      <c r="H247" s="857"/>
      <c r="I247" s="257"/>
      <c r="J247" s="442"/>
      <c r="K247" s="407" t="s">
        <v>713</v>
      </c>
      <c r="L247" s="423"/>
      <c r="M247" s="423"/>
      <c r="N247" s="423"/>
      <c r="O247" s="423"/>
      <c r="P247" s="423"/>
      <c r="Q247" s="424"/>
      <c r="R247" s="257"/>
      <c r="S247" s="257"/>
      <c r="T247" s="257"/>
      <c r="U247" s="257"/>
      <c r="V247" s="257"/>
      <c r="W247"/>
    </row>
    <row r="248" spans="1:30" s="258" customFormat="1" ht="27.75" customHeight="1" x14ac:dyDescent="0.2">
      <c r="A248" s="257"/>
      <c r="B248" s="257"/>
      <c r="C248" s="159" t="s">
        <v>714</v>
      </c>
      <c r="D248" s="856" t="s">
        <v>715</v>
      </c>
      <c r="E248" s="856"/>
      <c r="F248" s="856"/>
      <c r="G248" s="856"/>
      <c r="H248" s="857"/>
      <c r="I248" s="257"/>
      <c r="J248" s="442"/>
      <c r="K248" s="423"/>
      <c r="L248" s="425"/>
      <c r="M248" s="423"/>
      <c r="N248" s="423"/>
      <c r="O248" s="423"/>
      <c r="P248" s="423"/>
      <c r="Q248" s="424"/>
      <c r="R248" s="257"/>
      <c r="S248" s="257"/>
      <c r="T248" s="257"/>
      <c r="U248" s="257"/>
      <c r="V248" s="257"/>
      <c r="W248"/>
    </row>
    <row r="249" spans="1:30" s="258" customFormat="1" ht="27.75" customHeight="1" x14ac:dyDescent="0.4">
      <c r="A249" s="257"/>
      <c r="B249" s="257"/>
      <c r="C249" s="159" t="s">
        <v>716</v>
      </c>
      <c r="D249" s="856" t="s">
        <v>717</v>
      </c>
      <c r="E249" s="856"/>
      <c r="F249" s="856"/>
      <c r="G249" s="856"/>
      <c r="H249" s="857"/>
      <c r="I249" s="257"/>
      <c r="J249" s="442"/>
      <c r="K249" s="407" t="s">
        <v>980</v>
      </c>
      <c r="L249" s="425"/>
      <c r="M249" s="423"/>
      <c r="N249" s="423"/>
      <c r="O249" s="423"/>
      <c r="P249" s="423"/>
      <c r="Q249" s="424"/>
      <c r="R249" s="257"/>
      <c r="S249" s="257"/>
      <c r="T249" s="257"/>
      <c r="U249" s="257"/>
      <c r="V249" s="257"/>
      <c r="W249" s="342"/>
    </row>
    <row r="250" spans="1:30" s="131" customFormat="1" ht="27.75" customHeight="1" thickBot="1" x14ac:dyDescent="0.45">
      <c r="A250" s="167"/>
      <c r="B250" s="167"/>
      <c r="C250" s="405" t="s">
        <v>718</v>
      </c>
      <c r="D250" s="858" t="s">
        <v>719</v>
      </c>
      <c r="E250" s="858"/>
      <c r="F250" s="858"/>
      <c r="G250" s="858"/>
      <c r="H250" s="859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0"/>
      <c r="W250" s="342"/>
    </row>
    <row r="251" spans="1:30" s="163" customFormat="1" ht="27.75" customHeight="1" x14ac:dyDescent="0.4">
      <c r="A251" s="167"/>
      <c r="B251" s="167"/>
      <c r="C251" s="199"/>
      <c r="D251" s="199"/>
      <c r="E251" s="199"/>
      <c r="F251" s="199"/>
      <c r="G251" s="199"/>
      <c r="H251" s="199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388"/>
    </row>
    <row r="252" spans="1:30" s="330" customFormat="1" ht="39.75" customHeight="1" x14ac:dyDescent="0.4">
      <c r="V252" s="167"/>
      <c r="W252" s="388"/>
    </row>
    <row r="253" spans="1:30" s="163" customFormat="1" ht="63.75" customHeight="1" x14ac:dyDescent="0.4">
      <c r="A253" s="167"/>
      <c r="B253" s="531" t="s">
        <v>720</v>
      </c>
      <c r="C253" s="860" t="s">
        <v>958</v>
      </c>
      <c r="D253" s="860"/>
      <c r="E253" s="860"/>
      <c r="F253" s="860"/>
      <c r="G253" s="860"/>
      <c r="H253" s="861"/>
      <c r="I253" s="167"/>
      <c r="J253" s="862" t="s">
        <v>959</v>
      </c>
      <c r="K253" s="863"/>
      <c r="L253" s="863"/>
      <c r="M253" s="863"/>
      <c r="N253" s="863"/>
      <c r="O253" s="863"/>
      <c r="P253" s="849" t="s">
        <v>960</v>
      </c>
      <c r="Q253" s="864"/>
      <c r="R253" s="864"/>
      <c r="S253" s="864"/>
      <c r="T253" s="864"/>
      <c r="U253" s="864"/>
      <c r="V253" s="864"/>
      <c r="W253" s="864"/>
      <c r="X253" s="864"/>
      <c r="Y253" s="167"/>
      <c r="Z253" s="167"/>
      <c r="AA253" s="167"/>
      <c r="AB253" s="167"/>
      <c r="AC253" s="167"/>
      <c r="AD253" s="167"/>
    </row>
    <row r="254" spans="1:30" s="163" customFormat="1" ht="60.75" customHeight="1" x14ac:dyDescent="0.4">
      <c r="A254" s="167"/>
      <c r="B254" s="199"/>
      <c r="C254" s="867" t="s">
        <v>723</v>
      </c>
      <c r="D254" s="867"/>
      <c r="E254" s="867"/>
      <c r="F254" s="867"/>
      <c r="G254" s="867"/>
      <c r="H254" s="167"/>
      <c r="I254" s="167"/>
      <c r="J254" s="167"/>
      <c r="K254" s="167"/>
      <c r="L254" s="167"/>
      <c r="M254" s="167"/>
      <c r="N254" s="167"/>
      <c r="O254" s="167"/>
      <c r="P254" s="865" t="s">
        <v>723</v>
      </c>
      <c r="Q254" s="866"/>
      <c r="R254" s="866"/>
      <c r="S254" s="866"/>
      <c r="T254" s="866"/>
      <c r="U254" s="866"/>
      <c r="V254" s="866"/>
      <c r="W254" s="866"/>
      <c r="X254" s="866"/>
      <c r="Y254" s="167"/>
      <c r="Z254" s="167"/>
      <c r="AA254" s="167"/>
      <c r="AB254" s="167"/>
      <c r="AC254" s="167"/>
      <c r="AD254" s="167"/>
    </row>
    <row r="255" spans="1:30" s="163" customFormat="1" ht="15.75" customHeight="1" x14ac:dyDescent="0.4">
      <c r="A255" s="167"/>
      <c r="B255" s="199"/>
      <c r="C255" s="199"/>
      <c r="D255" s="199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</row>
    <row r="256" spans="1:30" s="163" customFormat="1" ht="83.25" customHeight="1" x14ac:dyDescent="0.4">
      <c r="A256" s="167"/>
      <c r="B256" s="603" t="s">
        <v>961</v>
      </c>
      <c r="C256" s="849" t="s">
        <v>962</v>
      </c>
      <c r="D256" s="849"/>
      <c r="E256" s="849"/>
      <c r="F256" s="849"/>
      <c r="G256" s="849"/>
      <c r="H256" s="850"/>
      <c r="I256" s="167"/>
      <c r="J256" s="851" t="s">
        <v>963</v>
      </c>
      <c r="K256" s="852"/>
      <c r="L256" s="852"/>
      <c r="M256" s="852"/>
      <c r="N256" s="852"/>
      <c r="O256" s="852"/>
      <c r="P256" s="849" t="s">
        <v>1013</v>
      </c>
      <c r="Q256" s="850"/>
      <c r="R256" s="850"/>
      <c r="S256" s="850"/>
      <c r="T256" s="850"/>
      <c r="U256" s="850"/>
      <c r="V256" s="850"/>
      <c r="W256" s="850"/>
      <c r="X256" s="850"/>
      <c r="Y256" s="167"/>
      <c r="Z256" s="167"/>
      <c r="AA256" s="167"/>
      <c r="AB256" s="167"/>
      <c r="AC256" s="167"/>
      <c r="AD256" s="167"/>
    </row>
    <row r="257" spans="1:30" s="163" customFormat="1" ht="39.75" customHeight="1" x14ac:dyDescent="0.4">
      <c r="A257" s="167"/>
      <c r="B257" s="604" t="s">
        <v>725</v>
      </c>
      <c r="C257" s="865" t="s">
        <v>723</v>
      </c>
      <c r="D257" s="865"/>
      <c r="E257" s="865"/>
      <c r="F257" s="865"/>
      <c r="G257" s="865"/>
      <c r="H257" s="167"/>
      <c r="I257" s="167"/>
      <c r="J257" s="876" t="s">
        <v>726</v>
      </c>
      <c r="K257" s="850"/>
      <c r="L257" s="850"/>
      <c r="M257" s="850"/>
      <c r="N257" s="850"/>
      <c r="O257" s="850"/>
      <c r="P257" s="874" t="s">
        <v>723</v>
      </c>
      <c r="Q257" s="875"/>
      <c r="R257" s="875"/>
      <c r="S257" s="875"/>
      <c r="T257" s="875"/>
      <c r="U257" s="875"/>
      <c r="V257" s="875"/>
      <c r="W257" s="875"/>
      <c r="X257" s="875"/>
      <c r="Y257" s="167"/>
      <c r="Z257" s="167"/>
      <c r="AA257" s="167"/>
      <c r="AB257" s="167"/>
      <c r="AC257" s="167"/>
      <c r="AD257" s="167"/>
    </row>
    <row r="258" spans="1:30" s="330" customFormat="1" ht="18" customHeight="1" x14ac:dyDescent="0.4">
      <c r="V258" s="167"/>
      <c r="W258" s="388"/>
    </row>
    <row r="259" spans="1:30" s="330" customFormat="1" ht="81" x14ac:dyDescent="0.4">
      <c r="B259" s="602" t="s">
        <v>964</v>
      </c>
      <c r="C259" s="849" t="s">
        <v>965</v>
      </c>
      <c r="D259" s="849"/>
      <c r="E259" s="849"/>
      <c r="F259" s="849"/>
      <c r="G259" s="849"/>
      <c r="H259" s="850"/>
      <c r="I259" s="440"/>
      <c r="J259" s="851" t="s">
        <v>966</v>
      </c>
      <c r="K259" s="852"/>
      <c r="L259" s="852"/>
      <c r="M259" s="852"/>
      <c r="N259" s="852"/>
      <c r="O259" s="852"/>
      <c r="P259" s="849" t="s">
        <v>967</v>
      </c>
      <c r="Q259" s="850"/>
      <c r="R259" s="850"/>
      <c r="S259" s="850"/>
      <c r="T259" s="850"/>
      <c r="U259" s="850"/>
      <c r="V259" s="850"/>
      <c r="W259" s="850"/>
      <c r="X259" s="850"/>
    </row>
    <row r="260" spans="1:30" s="330" customFormat="1" ht="27.75" customHeight="1" x14ac:dyDescent="0.4">
      <c r="B260" s="604" t="s">
        <v>726</v>
      </c>
      <c r="C260" s="867" t="s">
        <v>723</v>
      </c>
      <c r="D260" s="867"/>
      <c r="E260" s="867"/>
      <c r="F260" s="867"/>
      <c r="G260" s="867"/>
      <c r="H260" s="605"/>
      <c r="I260" s="606"/>
      <c r="J260" s="876" t="s">
        <v>726</v>
      </c>
      <c r="K260" s="850"/>
      <c r="L260" s="850"/>
      <c r="M260" s="850"/>
      <c r="N260" s="850"/>
      <c r="O260" s="850"/>
      <c r="P260" s="874" t="s">
        <v>723</v>
      </c>
      <c r="Q260" s="875"/>
      <c r="R260" s="875"/>
      <c r="S260" s="875"/>
      <c r="T260" s="875"/>
      <c r="U260" s="875"/>
      <c r="V260" s="875"/>
      <c r="W260" s="875"/>
      <c r="X260" s="875"/>
    </row>
    <row r="261" spans="1:30" s="330" customFormat="1" ht="27.75" customHeight="1" x14ac:dyDescent="0.4">
      <c r="V261" s="167"/>
      <c r="W261" s="388"/>
    </row>
    <row r="262" spans="1:30" s="330" customFormat="1" ht="81" x14ac:dyDescent="0.4">
      <c r="B262" s="602" t="s">
        <v>968</v>
      </c>
      <c r="C262" s="849" t="s">
        <v>969</v>
      </c>
      <c r="D262" s="849"/>
      <c r="E262" s="849"/>
      <c r="F262" s="849"/>
      <c r="G262" s="849"/>
      <c r="H262" s="850"/>
      <c r="I262" s="440"/>
      <c r="J262" s="851" t="s">
        <v>970</v>
      </c>
      <c r="K262" s="852"/>
      <c r="L262" s="852"/>
      <c r="M262" s="852"/>
      <c r="N262" s="852"/>
      <c r="O262" s="852"/>
      <c r="P262" s="849" t="s">
        <v>971</v>
      </c>
      <c r="Q262" s="864"/>
      <c r="R262" s="864"/>
      <c r="S262" s="864"/>
      <c r="T262" s="864"/>
      <c r="U262" s="864"/>
      <c r="V262" s="864"/>
      <c r="W262" s="864"/>
      <c r="X262" s="864"/>
    </row>
    <row r="263" spans="1:30" s="330" customFormat="1" ht="27.75" customHeight="1" x14ac:dyDescent="0.4">
      <c r="B263" s="604" t="s">
        <v>726</v>
      </c>
      <c r="C263" s="867" t="s">
        <v>723</v>
      </c>
      <c r="D263" s="867"/>
      <c r="E263" s="867"/>
      <c r="F263" s="867"/>
      <c r="G263" s="867"/>
      <c r="H263" s="605"/>
      <c r="I263" s="606"/>
      <c r="J263" s="876" t="s">
        <v>726</v>
      </c>
      <c r="K263" s="850"/>
      <c r="L263" s="850"/>
      <c r="M263" s="850"/>
      <c r="N263" s="850"/>
      <c r="O263" s="850"/>
      <c r="P263" s="874" t="s">
        <v>723</v>
      </c>
      <c r="Q263" s="875"/>
      <c r="R263" s="875"/>
      <c r="S263" s="875"/>
      <c r="T263" s="875"/>
      <c r="U263" s="875"/>
      <c r="V263" s="875"/>
      <c r="W263" s="875"/>
      <c r="X263" s="875"/>
    </row>
    <row r="264" spans="1:30" s="330" customFormat="1" ht="27.75" customHeight="1" x14ac:dyDescent="0.4">
      <c r="V264" s="167"/>
      <c r="W264" s="388"/>
    </row>
    <row r="265" spans="1:30" s="330" customFormat="1" ht="54" x14ac:dyDescent="0.4">
      <c r="B265" s="602" t="s">
        <v>972</v>
      </c>
      <c r="C265" s="849" t="s">
        <v>1016</v>
      </c>
      <c r="D265" s="849"/>
      <c r="E265" s="849"/>
      <c r="F265" s="849"/>
      <c r="G265" s="849"/>
      <c r="H265" s="850"/>
      <c r="I265" s="440"/>
      <c r="J265" s="851" t="s">
        <v>973</v>
      </c>
      <c r="K265" s="852"/>
      <c r="L265" s="852"/>
      <c r="M265" s="852"/>
      <c r="N265" s="852"/>
      <c r="O265" s="852"/>
      <c r="P265" s="849" t="s">
        <v>974</v>
      </c>
      <c r="Q265" s="850"/>
      <c r="R265" s="850"/>
      <c r="S265" s="850"/>
      <c r="T265" s="850"/>
      <c r="U265" s="850"/>
      <c r="V265" s="850"/>
      <c r="W265" s="850"/>
      <c r="X265" s="850"/>
    </row>
    <row r="266" spans="1:30" s="330" customFormat="1" ht="27.75" customHeight="1" x14ac:dyDescent="0.4">
      <c r="B266" s="604" t="s">
        <v>726</v>
      </c>
      <c r="C266" s="867" t="s">
        <v>723</v>
      </c>
      <c r="D266" s="867"/>
      <c r="E266" s="867"/>
      <c r="F266" s="867"/>
      <c r="G266" s="867"/>
      <c r="H266" s="605"/>
      <c r="I266" s="606"/>
      <c r="J266" s="876"/>
      <c r="K266" s="850"/>
      <c r="L266" s="850"/>
      <c r="M266" s="850"/>
      <c r="N266" s="850"/>
      <c r="O266" s="850"/>
      <c r="P266" s="874" t="s">
        <v>723</v>
      </c>
      <c r="Q266" s="875"/>
      <c r="R266" s="875"/>
      <c r="S266" s="875"/>
      <c r="T266" s="875"/>
      <c r="U266" s="875"/>
      <c r="V266" s="875"/>
      <c r="W266" s="875"/>
      <c r="X266" s="875"/>
    </row>
    <row r="267" spans="1:30" s="330" customFormat="1" ht="27.75" customHeight="1" x14ac:dyDescent="0.4">
      <c r="V267" s="167"/>
      <c r="W267" s="388"/>
    </row>
    <row r="268" spans="1:30" s="330" customFormat="1" ht="82.5" customHeight="1" x14ac:dyDescent="0.4">
      <c r="B268" s="602" t="s">
        <v>975</v>
      </c>
      <c r="C268" s="849" t="s">
        <v>976</v>
      </c>
      <c r="D268" s="849"/>
      <c r="E268" s="849"/>
      <c r="F268" s="849"/>
      <c r="G268" s="849"/>
      <c r="H268" s="850"/>
      <c r="I268" s="440"/>
      <c r="J268" s="851" t="s">
        <v>977</v>
      </c>
      <c r="K268" s="852"/>
      <c r="L268" s="852"/>
      <c r="M268" s="852"/>
      <c r="N268" s="852"/>
      <c r="O268" s="852"/>
      <c r="P268" s="849" t="s">
        <v>978</v>
      </c>
      <c r="Q268" s="850"/>
      <c r="R268" s="850"/>
      <c r="S268" s="850"/>
      <c r="T268" s="850"/>
      <c r="U268" s="850"/>
      <c r="V268" s="850"/>
      <c r="W268" s="850"/>
      <c r="X268" s="850"/>
    </row>
    <row r="269" spans="1:30" s="330" customFormat="1" ht="27.75" customHeight="1" x14ac:dyDescent="0.4">
      <c r="B269" s="604"/>
      <c r="C269" s="867" t="s">
        <v>723</v>
      </c>
      <c r="D269" s="867"/>
      <c r="E269" s="867"/>
      <c r="F269" s="867"/>
      <c r="G269" s="867"/>
      <c r="H269" s="605"/>
      <c r="I269" s="606"/>
      <c r="J269" s="876"/>
      <c r="K269" s="850"/>
      <c r="L269" s="850"/>
      <c r="M269" s="850"/>
      <c r="N269" s="850"/>
      <c r="O269" s="850"/>
      <c r="P269" s="874" t="s">
        <v>979</v>
      </c>
      <c r="Q269" s="875"/>
      <c r="R269" s="875"/>
      <c r="S269" s="875"/>
      <c r="T269" s="875"/>
      <c r="U269" s="875"/>
      <c r="V269" s="875"/>
      <c r="W269" s="875"/>
      <c r="X269" s="875"/>
    </row>
    <row r="270" spans="1:30" s="330" customFormat="1" ht="27.75" customHeight="1" x14ac:dyDescent="0.4">
      <c r="V270" s="167"/>
      <c r="W270" s="388"/>
    </row>
    <row r="271" spans="1:30" s="330" customFormat="1" ht="27.75" hidden="1" customHeight="1" x14ac:dyDescent="0.4">
      <c r="B271" s="199" t="s">
        <v>724</v>
      </c>
      <c r="C271" s="877" t="s">
        <v>721</v>
      </c>
      <c r="D271" s="877"/>
      <c r="E271" s="877"/>
      <c r="F271" s="877"/>
      <c r="G271" s="877"/>
      <c r="H271" s="878"/>
      <c r="I271" s="440"/>
      <c r="J271" s="851" t="s">
        <v>724</v>
      </c>
      <c r="K271" s="852"/>
      <c r="L271" s="852"/>
      <c r="M271" s="852"/>
      <c r="N271" s="852"/>
      <c r="O271" s="852"/>
      <c r="P271" s="803" t="s">
        <v>722</v>
      </c>
      <c r="Q271" s="878"/>
      <c r="R271" s="878"/>
      <c r="S271" s="878"/>
      <c r="T271" s="878"/>
      <c r="U271" s="878"/>
      <c r="V271" s="878"/>
      <c r="W271" s="878"/>
      <c r="X271" s="878"/>
    </row>
    <row r="272" spans="1:30" s="330" customFormat="1" ht="27.75" hidden="1" customHeight="1" x14ac:dyDescent="0.4">
      <c r="B272" s="532" t="s">
        <v>726</v>
      </c>
      <c r="C272" s="867" t="s">
        <v>723</v>
      </c>
      <c r="D272" s="867"/>
      <c r="E272" s="867"/>
      <c r="F272" s="867"/>
      <c r="G272" s="867"/>
      <c r="H272" s="408"/>
      <c r="I272" s="409"/>
      <c r="J272" s="876" t="s">
        <v>726</v>
      </c>
      <c r="K272" s="878"/>
      <c r="L272" s="878"/>
      <c r="M272" s="878"/>
      <c r="N272" s="878"/>
      <c r="O272" s="878"/>
      <c r="P272" s="874" t="s">
        <v>723</v>
      </c>
      <c r="Q272" s="875"/>
      <c r="R272" s="875"/>
      <c r="S272" s="875"/>
      <c r="T272" s="875"/>
      <c r="U272" s="875"/>
      <c r="V272" s="875"/>
      <c r="W272" s="875"/>
      <c r="X272" s="875"/>
    </row>
    <row r="273" spans="2:24" s="330" customFormat="1" ht="27.75" hidden="1" customHeight="1" x14ac:dyDescent="0.4">
      <c r="V273" s="167"/>
      <c r="W273" s="388"/>
    </row>
    <row r="274" spans="2:24" s="330" customFormat="1" ht="27.75" hidden="1" customHeight="1" x14ac:dyDescent="0.4">
      <c r="B274" s="199" t="s">
        <v>724</v>
      </c>
      <c r="C274" s="877" t="s">
        <v>721</v>
      </c>
      <c r="D274" s="877"/>
      <c r="E274" s="877"/>
      <c r="F274" s="877"/>
      <c r="G274" s="877"/>
      <c r="H274" s="878"/>
      <c r="I274" s="440"/>
      <c r="J274" s="851" t="s">
        <v>724</v>
      </c>
      <c r="K274" s="852"/>
      <c r="L274" s="852"/>
      <c r="M274" s="852"/>
      <c r="N274" s="852"/>
      <c r="O274" s="852"/>
      <c r="P274" s="803" t="s">
        <v>722</v>
      </c>
      <c r="Q274" s="878"/>
      <c r="R274" s="878"/>
      <c r="S274" s="878"/>
      <c r="T274" s="878"/>
      <c r="U274" s="878"/>
      <c r="V274" s="878"/>
      <c r="W274" s="878"/>
      <c r="X274" s="878"/>
    </row>
    <row r="275" spans="2:24" s="330" customFormat="1" ht="27.75" hidden="1" customHeight="1" x14ac:dyDescent="0.4">
      <c r="B275" s="532" t="s">
        <v>726</v>
      </c>
      <c r="C275" s="867" t="s">
        <v>723</v>
      </c>
      <c r="D275" s="867"/>
      <c r="E275" s="867"/>
      <c r="F275" s="867"/>
      <c r="G275" s="867"/>
      <c r="H275" s="408"/>
      <c r="I275" s="409"/>
      <c r="J275" s="876" t="s">
        <v>726</v>
      </c>
      <c r="K275" s="878"/>
      <c r="L275" s="878"/>
      <c r="M275" s="878"/>
      <c r="N275" s="878"/>
      <c r="O275" s="878"/>
      <c r="P275" s="874" t="s">
        <v>723</v>
      </c>
      <c r="Q275" s="875"/>
      <c r="R275" s="875"/>
      <c r="S275" s="875"/>
      <c r="T275" s="875"/>
      <c r="U275" s="875"/>
      <c r="V275" s="875"/>
      <c r="W275" s="875"/>
      <c r="X275" s="875"/>
    </row>
    <row r="276" spans="2:24" s="330" customFormat="1" ht="27.75" customHeight="1" x14ac:dyDescent="0.4">
      <c r="B276" s="167"/>
      <c r="C276" s="408"/>
      <c r="D276" s="408"/>
      <c r="E276" s="408"/>
      <c r="F276" s="408"/>
      <c r="G276" s="408"/>
      <c r="H276" s="408"/>
      <c r="I276" s="409"/>
      <c r="J276" s="167"/>
      <c r="K276" s="167"/>
      <c r="L276" s="167"/>
      <c r="M276" s="167"/>
      <c r="N276" s="167"/>
      <c r="O276" s="167"/>
      <c r="P276" s="408"/>
      <c r="Q276" s="408"/>
      <c r="R276" s="408"/>
      <c r="S276" s="408"/>
      <c r="T276" s="408"/>
      <c r="U276" s="408"/>
      <c r="V276" s="167"/>
      <c r="W276" s="441"/>
    </row>
    <row r="277" spans="2:24" s="330" customFormat="1" ht="27.75" customHeight="1" x14ac:dyDescent="0.4">
      <c r="B277" s="167"/>
      <c r="C277" s="629"/>
      <c r="D277" s="629"/>
      <c r="E277" s="629"/>
      <c r="F277" s="629"/>
      <c r="G277" s="629"/>
      <c r="H277" s="629"/>
      <c r="I277" s="630"/>
      <c r="J277" s="167"/>
      <c r="K277" s="167"/>
      <c r="L277" s="167"/>
      <c r="M277" s="167"/>
      <c r="N277" s="167"/>
      <c r="O277" s="167"/>
      <c r="P277" s="629"/>
      <c r="Q277" s="629"/>
      <c r="R277" s="629"/>
      <c r="S277" s="629"/>
      <c r="T277" s="629"/>
      <c r="U277" s="629"/>
      <c r="V277" s="167"/>
      <c r="W277" s="441"/>
    </row>
    <row r="278" spans="2:24" s="330" customFormat="1" ht="27.75" customHeight="1" x14ac:dyDescent="0.4">
      <c r="V278" s="167"/>
      <c r="W278" s="441"/>
    </row>
    <row r="279" spans="2:24" ht="27.75" customHeight="1" x14ac:dyDescent="0.4">
      <c r="V279" s="166"/>
      <c r="W279" s="342"/>
    </row>
    <row r="280" spans="2:24" ht="27.75" customHeight="1" x14ac:dyDescent="0.4">
      <c r="B280" s="628"/>
      <c r="C280" s="872"/>
      <c r="D280" s="872"/>
      <c r="E280" s="872"/>
      <c r="F280" s="872"/>
      <c r="G280" s="872"/>
      <c r="H280" s="628"/>
      <c r="I280" s="440"/>
      <c r="J280" s="628"/>
      <c r="K280" s="167"/>
      <c r="L280" s="167"/>
      <c r="M280" s="167"/>
      <c r="N280" s="167"/>
      <c r="O280" s="167"/>
      <c r="P280" s="872"/>
      <c r="Q280" s="872"/>
      <c r="R280" s="872"/>
      <c r="S280" s="872"/>
      <c r="T280" s="872"/>
      <c r="U280" s="872"/>
      <c r="V280" s="166"/>
      <c r="W280" s="342"/>
    </row>
    <row r="281" spans="2:24" ht="27.75" customHeight="1" x14ac:dyDescent="0.4">
      <c r="B281" s="167"/>
      <c r="C281" s="873"/>
      <c r="D281" s="873"/>
      <c r="E281" s="873"/>
      <c r="F281" s="873"/>
      <c r="G281" s="873"/>
      <c r="H281" s="629"/>
      <c r="I281" s="630"/>
      <c r="J281" s="167"/>
      <c r="K281" s="167"/>
      <c r="L281" s="167"/>
      <c r="M281" s="167"/>
      <c r="N281" s="167"/>
      <c r="O281" s="167"/>
      <c r="P281" s="873"/>
      <c r="Q281" s="873"/>
      <c r="R281" s="873"/>
      <c r="S281" s="873"/>
      <c r="T281" s="873"/>
      <c r="U281" s="873"/>
      <c r="V281" s="166"/>
      <c r="W281" s="342"/>
    </row>
    <row r="282" spans="2:24" ht="27.75" customHeight="1" x14ac:dyDescent="0.4">
      <c r="V282" s="166"/>
      <c r="W282" s="342"/>
    </row>
    <row r="283" spans="2:24" ht="27.75" customHeight="1" x14ac:dyDescent="0.4">
      <c r="B283" s="628"/>
      <c r="C283" s="872"/>
      <c r="D283" s="872"/>
      <c r="E283" s="872"/>
      <c r="F283" s="872"/>
      <c r="G283" s="872"/>
      <c r="H283" s="628"/>
      <c r="I283" s="440"/>
      <c r="J283" s="628"/>
      <c r="K283" s="167"/>
      <c r="L283" s="167"/>
      <c r="M283" s="167"/>
      <c r="N283" s="167"/>
      <c r="O283" s="167"/>
      <c r="P283" s="872"/>
      <c r="Q283" s="872"/>
      <c r="R283" s="872"/>
      <c r="S283" s="872"/>
      <c r="T283" s="872"/>
      <c r="U283" s="872"/>
      <c r="V283" s="166"/>
      <c r="W283" s="342"/>
    </row>
    <row r="284" spans="2:24" ht="27.75" customHeight="1" x14ac:dyDescent="0.4">
      <c r="B284" s="167"/>
      <c r="C284" s="873"/>
      <c r="D284" s="873"/>
      <c r="E284" s="873"/>
      <c r="F284" s="873"/>
      <c r="G284" s="873"/>
      <c r="H284" s="629"/>
      <c r="I284" s="630"/>
      <c r="J284" s="167"/>
      <c r="K284" s="167"/>
      <c r="L284" s="167"/>
      <c r="M284" s="167"/>
      <c r="N284" s="167"/>
      <c r="O284" s="167"/>
      <c r="P284" s="873"/>
      <c r="Q284" s="873"/>
      <c r="R284" s="873"/>
      <c r="S284" s="873"/>
      <c r="T284" s="873"/>
      <c r="U284" s="873"/>
      <c r="V284" s="166"/>
      <c r="W284" s="342"/>
    </row>
    <row r="285" spans="2:24" ht="27.75" customHeight="1" x14ac:dyDescent="0.4">
      <c r="V285" s="166"/>
      <c r="W285" s="342"/>
    </row>
    <row r="286" spans="2:24" ht="27.75" customHeight="1" x14ac:dyDescent="0.4">
      <c r="B286" s="628"/>
      <c r="C286" s="872"/>
      <c r="D286" s="872"/>
      <c r="E286" s="872"/>
      <c r="F286" s="872"/>
      <c r="G286" s="872"/>
      <c r="H286" s="628"/>
      <c r="I286" s="440"/>
      <c r="J286" s="628"/>
      <c r="K286" s="167"/>
      <c r="L286" s="167"/>
      <c r="M286" s="167"/>
      <c r="N286" s="167"/>
      <c r="O286" s="167"/>
      <c r="P286" s="872"/>
      <c r="Q286" s="872"/>
      <c r="R286" s="872"/>
      <c r="S286" s="872"/>
      <c r="T286" s="872"/>
      <c r="U286" s="872"/>
      <c r="V286" s="166"/>
      <c r="W286" s="342"/>
    </row>
    <row r="287" spans="2:24" ht="27.75" customHeight="1" x14ac:dyDescent="0.4">
      <c r="B287" s="167"/>
      <c r="C287" s="873"/>
      <c r="D287" s="873"/>
      <c r="E287" s="873"/>
      <c r="F287" s="873"/>
      <c r="G287" s="873"/>
      <c r="H287" s="629"/>
      <c r="I287" s="630"/>
      <c r="J287" s="167"/>
      <c r="K287" s="167"/>
      <c r="L287" s="167"/>
      <c r="M287" s="167"/>
      <c r="N287" s="167"/>
      <c r="O287" s="167"/>
      <c r="P287" s="873"/>
      <c r="Q287" s="873"/>
      <c r="R287" s="873"/>
      <c r="S287" s="873"/>
      <c r="T287" s="873"/>
      <c r="U287" s="873"/>
      <c r="V287" s="166"/>
      <c r="W287" s="342"/>
    </row>
    <row r="288" spans="2:24" ht="27.75" customHeight="1" x14ac:dyDescent="0.4">
      <c r="V288" s="166"/>
      <c r="W288" s="342"/>
    </row>
    <row r="289" spans="2:23" ht="27.75" customHeight="1" x14ac:dyDescent="0.4">
      <c r="B289" s="628"/>
      <c r="C289" s="872"/>
      <c r="D289" s="872"/>
      <c r="E289" s="872"/>
      <c r="F289" s="872"/>
      <c r="G289" s="872"/>
      <c r="H289" s="628"/>
      <c r="I289" s="440"/>
      <c r="J289" s="628"/>
      <c r="K289" s="167"/>
      <c r="L289" s="167"/>
      <c r="M289" s="167"/>
      <c r="N289" s="167"/>
      <c r="O289" s="167"/>
      <c r="P289" s="872"/>
      <c r="Q289" s="872"/>
      <c r="R289" s="872"/>
      <c r="S289" s="872"/>
      <c r="T289" s="872"/>
      <c r="U289" s="872"/>
      <c r="V289" s="166"/>
      <c r="W289" s="342"/>
    </row>
    <row r="290" spans="2:23" ht="27.75" customHeight="1" x14ac:dyDescent="0.4">
      <c r="B290" s="167"/>
      <c r="C290" s="873"/>
      <c r="D290" s="873"/>
      <c r="E290" s="873"/>
      <c r="F290" s="873"/>
      <c r="G290" s="873"/>
      <c r="H290" s="629"/>
      <c r="I290" s="630"/>
      <c r="J290" s="167"/>
      <c r="K290" s="167"/>
      <c r="L290" s="167"/>
      <c r="M290" s="167"/>
      <c r="N290" s="167"/>
      <c r="O290" s="167"/>
      <c r="P290" s="873"/>
      <c r="Q290" s="873"/>
      <c r="R290" s="873"/>
      <c r="S290" s="873"/>
      <c r="T290" s="873"/>
      <c r="U290" s="873"/>
      <c r="V290" s="166"/>
      <c r="W290" s="342"/>
    </row>
    <row r="291" spans="2:23" ht="27.75" customHeight="1" x14ac:dyDescent="0.4">
      <c r="V291" s="166"/>
      <c r="W291" s="342"/>
    </row>
    <row r="292" spans="2:23" ht="27.75" customHeight="1" x14ac:dyDescent="0.4">
      <c r="B292" s="628"/>
      <c r="C292" s="872"/>
      <c r="D292" s="872"/>
      <c r="E292" s="872"/>
      <c r="F292" s="872"/>
      <c r="G292" s="872"/>
      <c r="H292" s="628"/>
      <c r="I292" s="440"/>
      <c r="J292" s="628"/>
      <c r="K292" s="167"/>
      <c r="L292" s="167"/>
      <c r="M292" s="167"/>
      <c r="N292" s="167"/>
      <c r="O292" s="167"/>
      <c r="P292" s="872"/>
      <c r="Q292" s="872"/>
      <c r="R292" s="872"/>
      <c r="S292" s="872"/>
      <c r="T292" s="872"/>
      <c r="U292" s="872"/>
      <c r="V292" s="166"/>
      <c r="W292" s="342"/>
    </row>
    <row r="293" spans="2:23" ht="27.75" customHeight="1" x14ac:dyDescent="0.4">
      <c r="B293" s="167"/>
      <c r="C293" s="873"/>
      <c r="D293" s="873"/>
      <c r="E293" s="873"/>
      <c r="F293" s="873"/>
      <c r="G293" s="873"/>
      <c r="H293" s="629"/>
      <c r="I293" s="630"/>
      <c r="J293" s="167"/>
      <c r="K293" s="167"/>
      <c r="L293" s="167"/>
      <c r="M293" s="167"/>
      <c r="N293" s="167"/>
      <c r="O293" s="167"/>
      <c r="P293" s="873"/>
      <c r="Q293" s="873"/>
      <c r="R293" s="873"/>
      <c r="S293" s="873"/>
      <c r="T293" s="873"/>
      <c r="U293" s="873"/>
      <c r="V293" s="166"/>
      <c r="W293" s="342"/>
    </row>
    <row r="294" spans="2:23" ht="27.75" customHeight="1" x14ac:dyDescent="0.4">
      <c r="V294" s="166"/>
      <c r="W294" s="342"/>
    </row>
    <row r="295" spans="2:23" ht="27.75" customHeight="1" x14ac:dyDescent="0.4">
      <c r="B295" s="628"/>
      <c r="C295" s="872"/>
      <c r="D295" s="872"/>
      <c r="E295" s="872"/>
      <c r="F295" s="872"/>
      <c r="G295" s="872"/>
      <c r="H295" s="628"/>
      <c r="I295" s="440"/>
      <c r="J295" s="628"/>
      <c r="K295" s="167"/>
      <c r="L295" s="167"/>
      <c r="M295" s="167"/>
      <c r="N295" s="167"/>
      <c r="O295" s="167"/>
      <c r="P295" s="872"/>
      <c r="Q295" s="872"/>
      <c r="R295" s="872"/>
      <c r="S295" s="872"/>
      <c r="T295" s="872"/>
      <c r="U295" s="872"/>
      <c r="V295" s="166"/>
      <c r="W295" s="342"/>
    </row>
    <row r="296" spans="2:23" ht="27.75" customHeight="1" x14ac:dyDescent="0.4">
      <c r="B296" s="167"/>
      <c r="C296" s="873"/>
      <c r="D296" s="873"/>
      <c r="E296" s="873"/>
      <c r="F296" s="873"/>
      <c r="G296" s="873"/>
      <c r="H296" s="629"/>
      <c r="I296" s="630"/>
      <c r="J296" s="167"/>
      <c r="K296" s="167"/>
      <c r="L296" s="167"/>
      <c r="M296" s="167"/>
      <c r="N296" s="167"/>
      <c r="O296" s="167"/>
      <c r="P296" s="873"/>
      <c r="Q296" s="873"/>
      <c r="R296" s="873"/>
      <c r="S296" s="873"/>
      <c r="T296" s="873"/>
      <c r="U296" s="873"/>
      <c r="V296" s="166"/>
      <c r="W296" s="342"/>
    </row>
    <row r="297" spans="2:23" ht="27.75" customHeight="1" x14ac:dyDescent="0.4">
      <c r="V297" s="166"/>
      <c r="W297" s="342"/>
    </row>
    <row r="298" spans="2:23" ht="27.75" customHeight="1" x14ac:dyDescent="0.4">
      <c r="B298" s="628"/>
      <c r="C298" s="872"/>
      <c r="D298" s="872"/>
      <c r="E298" s="872"/>
      <c r="F298" s="872"/>
      <c r="G298" s="872"/>
      <c r="H298" s="628"/>
      <c r="I298" s="440"/>
      <c r="J298" s="628"/>
      <c r="K298" s="167"/>
      <c r="L298" s="167"/>
      <c r="M298" s="167"/>
      <c r="N298" s="167"/>
      <c r="O298" s="167"/>
      <c r="P298" s="872"/>
      <c r="Q298" s="872"/>
      <c r="R298" s="872"/>
      <c r="S298" s="872"/>
      <c r="T298" s="872"/>
      <c r="U298" s="872"/>
      <c r="V298" s="166"/>
      <c r="W298" s="342"/>
    </row>
    <row r="299" spans="2:23" ht="27.75" customHeight="1" x14ac:dyDescent="0.4">
      <c r="B299" s="167"/>
      <c r="C299" s="873"/>
      <c r="D299" s="873"/>
      <c r="E299" s="873"/>
      <c r="F299" s="873"/>
      <c r="G299" s="873"/>
      <c r="H299" s="629"/>
      <c r="I299" s="630"/>
      <c r="J299" s="167"/>
      <c r="K299" s="167"/>
      <c r="L299" s="167"/>
      <c r="M299" s="167"/>
      <c r="N299" s="167"/>
      <c r="O299" s="167"/>
      <c r="P299" s="873"/>
      <c r="Q299" s="873"/>
      <c r="R299" s="873"/>
      <c r="S299" s="873"/>
      <c r="T299" s="873"/>
      <c r="U299" s="873"/>
      <c r="V299" s="166"/>
      <c r="W299" s="342"/>
    </row>
    <row r="300" spans="2:23" ht="27.75" customHeight="1" x14ac:dyDescent="0.4">
      <c r="V300" s="166"/>
      <c r="W300" s="342"/>
    </row>
    <row r="301" spans="2:23" ht="27.75" customHeight="1" x14ac:dyDescent="0.4">
      <c r="V301" s="166"/>
      <c r="W301" s="342"/>
    </row>
    <row r="302" spans="2:23" ht="27.75" customHeight="1" x14ac:dyDescent="0.4">
      <c r="V302" s="166"/>
      <c r="W302" s="342"/>
    </row>
    <row r="303" spans="2:23" ht="27.75" customHeight="1" x14ac:dyDescent="0.4">
      <c r="V303" s="166"/>
      <c r="W303" s="342"/>
    </row>
    <row r="304" spans="2:23" ht="27.75" customHeight="1" x14ac:dyDescent="0.4">
      <c r="V304" s="166"/>
      <c r="W304" s="342"/>
    </row>
    <row r="305" spans="22:23" ht="27.75" customHeight="1" x14ac:dyDescent="0.4">
      <c r="V305" s="166"/>
      <c r="W305" s="342"/>
    </row>
    <row r="306" spans="22:23" ht="27.75" customHeight="1" x14ac:dyDescent="0.4">
      <c r="V306" s="166"/>
      <c r="W306" s="342"/>
    </row>
    <row r="307" spans="22:23" ht="27.75" customHeight="1" x14ac:dyDescent="0.4">
      <c r="V307" s="166"/>
      <c r="W307" s="342"/>
    </row>
    <row r="308" spans="22:23" ht="27.75" customHeight="1" x14ac:dyDescent="0.4">
      <c r="V308" s="166"/>
      <c r="W308" s="342"/>
    </row>
    <row r="309" spans="22:23" ht="27.75" customHeight="1" x14ac:dyDescent="0.4">
      <c r="V309" s="166"/>
      <c r="W309" s="342"/>
    </row>
    <row r="310" spans="22:23" ht="27.75" customHeight="1" x14ac:dyDescent="0.4">
      <c r="V310" s="166"/>
      <c r="W310" s="342"/>
    </row>
    <row r="311" spans="22:23" ht="27.75" customHeight="1" x14ac:dyDescent="0.4">
      <c r="V311" s="166"/>
      <c r="W311" s="342"/>
    </row>
    <row r="312" spans="22:23" ht="27.75" customHeight="1" x14ac:dyDescent="0.4">
      <c r="V312" s="166"/>
      <c r="W312" s="342"/>
    </row>
    <row r="313" spans="22:23" ht="27.75" customHeight="1" x14ac:dyDescent="0.4">
      <c r="V313" s="166"/>
      <c r="W313" s="342"/>
    </row>
    <row r="314" spans="22:23" ht="27.75" customHeight="1" x14ac:dyDescent="0.4">
      <c r="V314" s="166"/>
      <c r="W314" s="342"/>
    </row>
    <row r="315" spans="22:23" ht="27.75" customHeight="1" x14ac:dyDescent="0.4">
      <c r="V315" s="166"/>
      <c r="W315" s="342"/>
    </row>
    <row r="316" spans="22:23" ht="27.75" customHeight="1" x14ac:dyDescent="0.4">
      <c r="V316" s="166"/>
      <c r="W316" s="342"/>
    </row>
    <row r="317" spans="22:23" ht="27.75" customHeight="1" x14ac:dyDescent="0.4">
      <c r="V317" s="166"/>
      <c r="W317" s="342"/>
    </row>
    <row r="318" spans="22:23" ht="27.75" customHeight="1" x14ac:dyDescent="0.4">
      <c r="V318" s="166"/>
      <c r="W318" s="342"/>
    </row>
    <row r="319" spans="22:23" ht="27.75" customHeight="1" x14ac:dyDescent="0.4">
      <c r="V319" s="166"/>
      <c r="W319" s="342"/>
    </row>
    <row r="320" spans="22:23" ht="27.75" customHeight="1" x14ac:dyDescent="0.4">
      <c r="V320" s="166"/>
      <c r="W320" s="342"/>
    </row>
    <row r="321" spans="22:23" ht="27.75" customHeight="1" x14ac:dyDescent="0.4">
      <c r="V321" s="166"/>
      <c r="W321" s="342"/>
    </row>
    <row r="322" spans="22:23" ht="27.75" customHeight="1" x14ac:dyDescent="0.4">
      <c r="V322" s="166"/>
      <c r="W322" s="342"/>
    </row>
    <row r="323" spans="22:23" ht="27.75" customHeight="1" x14ac:dyDescent="0.4">
      <c r="V323" s="166"/>
      <c r="W323" s="342"/>
    </row>
    <row r="324" spans="22:23" ht="27.75" customHeight="1" x14ac:dyDescent="0.4">
      <c r="V324" s="166"/>
      <c r="W324" s="342"/>
    </row>
    <row r="325" spans="22:23" ht="27.75" customHeight="1" x14ac:dyDescent="0.4">
      <c r="V325" s="166"/>
      <c r="W325" s="342"/>
    </row>
    <row r="326" spans="22:23" ht="27.75" customHeight="1" x14ac:dyDescent="0.4">
      <c r="V326" s="166"/>
      <c r="W326" s="342"/>
    </row>
    <row r="327" spans="22:23" ht="27.75" customHeight="1" x14ac:dyDescent="0.4">
      <c r="V327" s="166"/>
      <c r="W327" s="342"/>
    </row>
    <row r="328" spans="22:23" ht="27.75" customHeight="1" x14ac:dyDescent="0.4">
      <c r="V328" s="166"/>
      <c r="W328" s="342"/>
    </row>
    <row r="329" spans="22:23" ht="27.75" customHeight="1" x14ac:dyDescent="0.4">
      <c r="V329" s="166"/>
      <c r="W329" s="342"/>
    </row>
    <row r="330" spans="22:23" ht="27.75" customHeight="1" x14ac:dyDescent="0.4">
      <c r="V330" s="166"/>
    </row>
    <row r="331" spans="22:23" ht="27.75" customHeight="1" x14ac:dyDescent="0.4">
      <c r="V331" s="166"/>
    </row>
    <row r="332" spans="22:23" ht="27.75" customHeight="1" x14ac:dyDescent="0.4">
      <c r="V332" s="166"/>
    </row>
    <row r="333" spans="22:23" ht="27.75" customHeight="1" x14ac:dyDescent="0.4">
      <c r="V333" s="166"/>
    </row>
    <row r="334" spans="22:23" ht="27.75" customHeight="1" x14ac:dyDescent="0.4">
      <c r="V334" s="166"/>
    </row>
  </sheetData>
  <autoFilter ref="A11:V238" xr:uid="{00000000-0009-0000-0000-000004000000}"/>
  <mergeCells count="145">
    <mergeCell ref="J272:O272"/>
    <mergeCell ref="P272:X272"/>
    <mergeCell ref="C274:H274"/>
    <mergeCell ref="J274:O274"/>
    <mergeCell ref="P274:X274"/>
    <mergeCell ref="J275:O275"/>
    <mergeCell ref="P275:X275"/>
    <mergeCell ref="C275:G275"/>
    <mergeCell ref="C272:G272"/>
    <mergeCell ref="P268:X268"/>
    <mergeCell ref="J269:O269"/>
    <mergeCell ref="P269:X269"/>
    <mergeCell ref="C271:H271"/>
    <mergeCell ref="J271:O271"/>
    <mergeCell ref="P271:X271"/>
    <mergeCell ref="C269:G269"/>
    <mergeCell ref="C268:H268"/>
    <mergeCell ref="J268:O268"/>
    <mergeCell ref="J257:O257"/>
    <mergeCell ref="P257:X257"/>
    <mergeCell ref="C259:H259"/>
    <mergeCell ref="J259:O259"/>
    <mergeCell ref="P259:X259"/>
    <mergeCell ref="J260:O260"/>
    <mergeCell ref="P260:X260"/>
    <mergeCell ref="C257:G257"/>
    <mergeCell ref="C262:H262"/>
    <mergeCell ref="J262:O262"/>
    <mergeCell ref="P262:X262"/>
    <mergeCell ref="C263:G263"/>
    <mergeCell ref="C260:G260"/>
    <mergeCell ref="P263:X263"/>
    <mergeCell ref="C265:H265"/>
    <mergeCell ref="J265:O265"/>
    <mergeCell ref="P265:X265"/>
    <mergeCell ref="J266:O266"/>
    <mergeCell ref="P266:X266"/>
    <mergeCell ref="C266:G266"/>
    <mergeCell ref="J263:O263"/>
    <mergeCell ref="C283:G283"/>
    <mergeCell ref="P283:U283"/>
    <mergeCell ref="C286:G286"/>
    <mergeCell ref="P286:U286"/>
    <mergeCell ref="C284:G284"/>
    <mergeCell ref="P284:U284"/>
    <mergeCell ref="C287:G287"/>
    <mergeCell ref="P287:U287"/>
    <mergeCell ref="C280:G280"/>
    <mergeCell ref="P280:U280"/>
    <mergeCell ref="C281:G281"/>
    <mergeCell ref="P281:U281"/>
    <mergeCell ref="C298:G298"/>
    <mergeCell ref="P298:U298"/>
    <mergeCell ref="C299:G299"/>
    <mergeCell ref="P299:U299"/>
    <mergeCell ref="C296:G296"/>
    <mergeCell ref="P296:U296"/>
    <mergeCell ref="C289:G289"/>
    <mergeCell ref="P289:U289"/>
    <mergeCell ref="C290:G290"/>
    <mergeCell ref="P290:U290"/>
    <mergeCell ref="C292:G292"/>
    <mergeCell ref="P292:U292"/>
    <mergeCell ref="C293:G293"/>
    <mergeCell ref="P293:U293"/>
    <mergeCell ref="C295:G295"/>
    <mergeCell ref="P295:U295"/>
    <mergeCell ref="C256:H256"/>
    <mergeCell ref="J256:O256"/>
    <mergeCell ref="P256:X256"/>
    <mergeCell ref="C244:H244"/>
    <mergeCell ref="D249:H249"/>
    <mergeCell ref="D250:H250"/>
    <mergeCell ref="C253:H253"/>
    <mergeCell ref="J253:O253"/>
    <mergeCell ref="P253:X253"/>
    <mergeCell ref="P254:X254"/>
    <mergeCell ref="C254:G254"/>
    <mergeCell ref="D248:H248"/>
    <mergeCell ref="D245:H245"/>
    <mergeCell ref="D247:H247"/>
    <mergeCell ref="D246:H246"/>
    <mergeCell ref="B238:L238"/>
    <mergeCell ref="O238:P238"/>
    <mergeCell ref="M235:N235"/>
    <mergeCell ref="O236:P236"/>
    <mergeCell ref="M236:N236"/>
    <mergeCell ref="M237:N237"/>
    <mergeCell ref="M238:N238"/>
    <mergeCell ref="O235:P235"/>
    <mergeCell ref="Q236:R236"/>
    <mergeCell ref="B235:L235"/>
    <mergeCell ref="B236:L236"/>
    <mergeCell ref="Q235:R235"/>
    <mergeCell ref="O237:P237"/>
    <mergeCell ref="B237:L237"/>
    <mergeCell ref="Q237:R237"/>
    <mergeCell ref="S235:T235"/>
    <mergeCell ref="P1:U1"/>
    <mergeCell ref="U4:U10"/>
    <mergeCell ref="Q9:R9"/>
    <mergeCell ref="A2:U2"/>
    <mergeCell ref="F4:F10"/>
    <mergeCell ref="J8:J10"/>
    <mergeCell ref="G4:L4"/>
    <mergeCell ref="D5:D10"/>
    <mergeCell ref="M4:T4"/>
    <mergeCell ref="Q6:T6"/>
    <mergeCell ref="Q5:T5"/>
    <mergeCell ref="S9:T9"/>
    <mergeCell ref="M5:P5"/>
    <mergeCell ref="M6:P6"/>
    <mergeCell ref="L5:L10"/>
    <mergeCell ref="G5:G10"/>
    <mergeCell ref="M9:N9"/>
    <mergeCell ref="M8:T8"/>
    <mergeCell ref="B4:B10"/>
    <mergeCell ref="C5:C10"/>
    <mergeCell ref="C4:E4"/>
    <mergeCell ref="A4:A10"/>
    <mergeCell ref="H5:K5"/>
    <mergeCell ref="S7:T7"/>
    <mergeCell ref="A234:A237"/>
    <mergeCell ref="E5:E10"/>
    <mergeCell ref="AA238:AB238"/>
    <mergeCell ref="S238:T238"/>
    <mergeCell ref="W238:X238"/>
    <mergeCell ref="Y238:Z238"/>
    <mergeCell ref="Q238:R238"/>
    <mergeCell ref="S236:T236"/>
    <mergeCell ref="S237:T237"/>
    <mergeCell ref="I6:K7"/>
    <mergeCell ref="H6:H10"/>
    <mergeCell ref="I8:I10"/>
    <mergeCell ref="K8:K10"/>
    <mergeCell ref="M234:N234"/>
    <mergeCell ref="O9:P9"/>
    <mergeCell ref="Q7:R7"/>
    <mergeCell ref="Q234:R234"/>
    <mergeCell ref="O234:P234"/>
    <mergeCell ref="B234:L234"/>
    <mergeCell ref="B233:E233"/>
    <mergeCell ref="M7:N7"/>
    <mergeCell ref="O7:P7"/>
    <mergeCell ref="S234:T234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2"/>
  <sheetViews>
    <sheetView showZeros="0" view="pageBreakPreview" zoomScale="50" zoomScaleNormal="50" zoomScaleSheetLayoutView="50" workbookViewId="0">
      <pane ySplit="11" topLeftCell="A30" activePane="bottomLeft" state="frozen"/>
      <selection pane="bottomLeft" activeCell="J34" sqref="J34"/>
    </sheetView>
  </sheetViews>
  <sheetFormatPr defaultColWidth="5.85546875" defaultRowHeight="27.75" customHeight="1" x14ac:dyDescent="0.4"/>
  <cols>
    <col min="1" max="1" width="14.5703125" style="330" customWidth="1"/>
    <col min="2" max="2" width="87.5703125" style="330" customWidth="1"/>
    <col min="3" max="21" width="16" style="330" customWidth="1"/>
    <col min="22" max="22" width="22.7109375" style="200" bestFit="1" customWidth="1"/>
    <col min="23" max="16384" width="5.85546875" style="330"/>
  </cols>
  <sheetData>
    <row r="1" spans="1:26" x14ac:dyDescent="0.4">
      <c r="A1" s="359" t="str">
        <f>CONCATENATE('Основні дані'!A22,"_(",'Основні дані'!B22,")")</f>
        <v>Форма Моп1-21_(1,4)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885" t="str">
        <f>'Основні дані'!B1</f>
        <v>МІТ-М223</v>
      </c>
      <c r="Q1" s="885"/>
      <c r="R1" s="885"/>
      <c r="S1" s="885"/>
      <c r="T1" s="885"/>
      <c r="U1" s="885"/>
      <c r="V1" s="328"/>
      <c r="W1" s="329"/>
      <c r="X1" s="329"/>
      <c r="Y1" s="329"/>
      <c r="Z1" s="329"/>
    </row>
    <row r="2" spans="1:26" ht="27.75" customHeight="1" x14ac:dyDescent="0.5">
      <c r="A2" s="888" t="s">
        <v>727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328"/>
      <c r="W2" s="329"/>
      <c r="X2" s="329"/>
      <c r="Y2" s="329"/>
      <c r="Z2" s="329"/>
    </row>
    <row r="3" spans="1:26" s="333" customFormat="1" ht="27.75" customHeight="1" thickBot="1" x14ac:dyDescent="0.4">
      <c r="A3" s="331"/>
      <c r="B3" s="332"/>
      <c r="C3" s="332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29"/>
      <c r="X3" s="329"/>
      <c r="Y3" s="329"/>
      <c r="Z3" s="329"/>
    </row>
    <row r="4" spans="1:26" ht="54" customHeight="1" thickBot="1" x14ac:dyDescent="0.45">
      <c r="A4" s="841" t="s">
        <v>728</v>
      </c>
      <c r="B4" s="895" t="s">
        <v>442</v>
      </c>
      <c r="C4" s="892" t="s">
        <v>443</v>
      </c>
      <c r="D4" s="893"/>
      <c r="E4" s="894"/>
      <c r="F4" s="882" t="s">
        <v>444</v>
      </c>
      <c r="G4" s="879" t="s">
        <v>445</v>
      </c>
      <c r="H4" s="880"/>
      <c r="I4" s="880"/>
      <c r="J4" s="880"/>
      <c r="K4" s="880"/>
      <c r="L4" s="881"/>
      <c r="M4" s="892" t="s">
        <v>446</v>
      </c>
      <c r="N4" s="893"/>
      <c r="O4" s="893"/>
      <c r="P4" s="893"/>
      <c r="Q4" s="893"/>
      <c r="R4" s="893"/>
      <c r="S4" s="893"/>
      <c r="T4" s="894"/>
      <c r="U4" s="882" t="s">
        <v>2</v>
      </c>
      <c r="V4" s="328"/>
    </row>
    <row r="5" spans="1:26" ht="33.75" customHeight="1" thickBot="1" x14ac:dyDescent="0.45">
      <c r="A5" s="842"/>
      <c r="B5" s="896"/>
      <c r="C5" s="882" t="s">
        <v>447</v>
      </c>
      <c r="D5" s="882" t="s">
        <v>448</v>
      </c>
      <c r="E5" s="882" t="s">
        <v>449</v>
      </c>
      <c r="F5" s="883"/>
      <c r="G5" s="882" t="s">
        <v>450</v>
      </c>
      <c r="H5" s="879" t="s">
        <v>451</v>
      </c>
      <c r="I5" s="880"/>
      <c r="J5" s="880"/>
      <c r="K5" s="881"/>
      <c r="L5" s="882" t="s">
        <v>452</v>
      </c>
      <c r="M5" s="879" t="s">
        <v>453</v>
      </c>
      <c r="N5" s="880"/>
      <c r="O5" s="880"/>
      <c r="P5" s="881"/>
      <c r="Q5" s="879" t="s">
        <v>454</v>
      </c>
      <c r="R5" s="880"/>
      <c r="S5" s="880"/>
      <c r="T5" s="881"/>
      <c r="U5" s="883"/>
      <c r="V5" s="328"/>
    </row>
    <row r="6" spans="1:26" ht="31.5" customHeight="1" thickBot="1" x14ac:dyDescent="0.45">
      <c r="A6" s="842"/>
      <c r="B6" s="896"/>
      <c r="C6" s="883"/>
      <c r="D6" s="883"/>
      <c r="E6" s="883"/>
      <c r="F6" s="883"/>
      <c r="G6" s="883"/>
      <c r="H6" s="882" t="s">
        <v>432</v>
      </c>
      <c r="I6" s="898" t="s">
        <v>455</v>
      </c>
      <c r="J6" s="899"/>
      <c r="K6" s="900"/>
      <c r="L6" s="883"/>
      <c r="M6" s="886" t="s">
        <v>456</v>
      </c>
      <c r="N6" s="904"/>
      <c r="O6" s="904"/>
      <c r="P6" s="887"/>
      <c r="Q6" s="886" t="s">
        <v>456</v>
      </c>
      <c r="R6" s="904"/>
      <c r="S6" s="904"/>
      <c r="T6" s="887"/>
      <c r="U6" s="883"/>
      <c r="V6" s="328"/>
    </row>
    <row r="7" spans="1:26" ht="31.5" customHeight="1" thickBot="1" x14ac:dyDescent="0.45">
      <c r="A7" s="842"/>
      <c r="B7" s="896"/>
      <c r="C7" s="883"/>
      <c r="D7" s="883"/>
      <c r="E7" s="883"/>
      <c r="F7" s="883"/>
      <c r="G7" s="883"/>
      <c r="H7" s="883"/>
      <c r="I7" s="901"/>
      <c r="J7" s="902"/>
      <c r="K7" s="903"/>
      <c r="L7" s="883"/>
      <c r="M7" s="886">
        <v>1</v>
      </c>
      <c r="N7" s="887"/>
      <c r="O7" s="886">
        <v>2</v>
      </c>
      <c r="P7" s="887"/>
      <c r="Q7" s="886">
        <v>3</v>
      </c>
      <c r="R7" s="887"/>
      <c r="S7" s="886"/>
      <c r="T7" s="887"/>
      <c r="U7" s="883"/>
      <c r="V7" s="328"/>
    </row>
    <row r="8" spans="1:26" ht="30" customHeight="1" thickBot="1" x14ac:dyDescent="0.45">
      <c r="A8" s="842"/>
      <c r="B8" s="896"/>
      <c r="C8" s="883"/>
      <c r="D8" s="883"/>
      <c r="E8" s="883"/>
      <c r="F8" s="883"/>
      <c r="G8" s="883"/>
      <c r="H8" s="883"/>
      <c r="I8" s="882" t="s">
        <v>457</v>
      </c>
      <c r="J8" s="889" t="s">
        <v>458</v>
      </c>
      <c r="K8" s="882" t="s">
        <v>459</v>
      </c>
      <c r="L8" s="883"/>
      <c r="M8" s="879" t="s">
        <v>460</v>
      </c>
      <c r="N8" s="880"/>
      <c r="O8" s="880"/>
      <c r="P8" s="880"/>
      <c r="Q8" s="880"/>
      <c r="R8" s="880"/>
      <c r="S8" s="880"/>
      <c r="T8" s="881"/>
      <c r="U8" s="883"/>
      <c r="V8" s="328"/>
    </row>
    <row r="9" spans="1:26" ht="33" customHeight="1" thickBot="1" x14ac:dyDescent="0.45">
      <c r="A9" s="842"/>
      <c r="B9" s="896"/>
      <c r="C9" s="883"/>
      <c r="D9" s="883"/>
      <c r="E9" s="883"/>
      <c r="F9" s="883"/>
      <c r="G9" s="883"/>
      <c r="H9" s="883"/>
      <c r="I9" s="883"/>
      <c r="J9" s="890"/>
      <c r="K9" s="883"/>
      <c r="L9" s="883"/>
      <c r="M9" s="886">
        <v>20</v>
      </c>
      <c r="N9" s="887"/>
      <c r="O9" s="886">
        <v>20</v>
      </c>
      <c r="P9" s="887"/>
      <c r="Q9" s="886">
        <v>16</v>
      </c>
      <c r="R9" s="887"/>
      <c r="S9" s="886"/>
      <c r="T9" s="887"/>
      <c r="U9" s="883"/>
      <c r="V9" s="328"/>
    </row>
    <row r="10" spans="1:26" ht="104.25" customHeight="1" thickBot="1" x14ac:dyDescent="0.45">
      <c r="A10" s="843"/>
      <c r="B10" s="897"/>
      <c r="C10" s="884"/>
      <c r="D10" s="884"/>
      <c r="E10" s="884"/>
      <c r="F10" s="884"/>
      <c r="G10" s="884"/>
      <c r="H10" s="884"/>
      <c r="I10" s="884"/>
      <c r="J10" s="891"/>
      <c r="K10" s="884"/>
      <c r="L10" s="884"/>
      <c r="M10" s="334" t="s">
        <v>461</v>
      </c>
      <c r="N10" s="334" t="s">
        <v>462</v>
      </c>
      <c r="O10" s="334" t="s">
        <v>461</v>
      </c>
      <c r="P10" s="334" t="s">
        <v>462</v>
      </c>
      <c r="Q10" s="334" t="s">
        <v>461</v>
      </c>
      <c r="R10" s="334" t="s">
        <v>462</v>
      </c>
      <c r="S10" s="334" t="s">
        <v>461</v>
      </c>
      <c r="T10" s="334" t="s">
        <v>462</v>
      </c>
      <c r="U10" s="884"/>
      <c r="V10" s="328"/>
    </row>
    <row r="11" spans="1:26" s="338" customFormat="1" ht="22.5" customHeight="1" thickBot="1" x14ac:dyDescent="0.35">
      <c r="A11" s="335">
        <v>1</v>
      </c>
      <c r="B11" s="335">
        <v>2</v>
      </c>
      <c r="C11" s="335">
        <v>3</v>
      </c>
      <c r="D11" s="335">
        <v>4</v>
      </c>
      <c r="E11" s="335">
        <v>5</v>
      </c>
      <c r="F11" s="335">
        <v>6</v>
      </c>
      <c r="G11" s="335">
        <v>7</v>
      </c>
      <c r="H11" s="335">
        <v>8</v>
      </c>
      <c r="I11" s="335">
        <v>9</v>
      </c>
      <c r="J11" s="335">
        <v>10</v>
      </c>
      <c r="K11" s="335">
        <v>11</v>
      </c>
      <c r="L11" s="335">
        <v>12</v>
      </c>
      <c r="M11" s="335">
        <v>13</v>
      </c>
      <c r="N11" s="335">
        <v>14</v>
      </c>
      <c r="O11" s="335">
        <v>15</v>
      </c>
      <c r="P11" s="335">
        <v>16</v>
      </c>
      <c r="Q11" s="335">
        <v>17</v>
      </c>
      <c r="R11" s="335">
        <v>18</v>
      </c>
      <c r="S11" s="335">
        <v>19</v>
      </c>
      <c r="T11" s="335">
        <v>20</v>
      </c>
      <c r="U11" s="336">
        <v>29</v>
      </c>
      <c r="V11" s="337"/>
    </row>
    <row r="12" spans="1:26" s="163" customFormat="1" ht="56.25" thickBot="1" x14ac:dyDescent="0.45">
      <c r="A12" s="478" t="s">
        <v>729</v>
      </c>
      <c r="B12" s="483" t="s">
        <v>730</v>
      </c>
      <c r="C12" s="473"/>
      <c r="D12" s="473"/>
      <c r="E12" s="474"/>
      <c r="F12" s="482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6"/>
      <c r="V12" s="339" t="str">
        <f>'Основні дані'!$B$1</f>
        <v>МІТ-М223</v>
      </c>
    </row>
    <row r="13" spans="1:26" s="340" customFormat="1" ht="28.5" customHeight="1" x14ac:dyDescent="0.4">
      <c r="A13" s="261" t="s">
        <v>731</v>
      </c>
      <c r="B13" s="607" t="s">
        <v>990</v>
      </c>
      <c r="C13" s="582" t="s">
        <v>356</v>
      </c>
      <c r="D13" s="582"/>
      <c r="E13" s="582" t="s">
        <v>707</v>
      </c>
      <c r="F13" s="480">
        <f>N13+P13+R13+T13</f>
        <v>4</v>
      </c>
      <c r="G13" s="480">
        <f t="shared" ref="G13:G52" si="0">F13*30</f>
        <v>120</v>
      </c>
      <c r="H13" s="480">
        <f>(M13*Титул!BC$19)+(O13*Титул!BD$19)+(Q13*Титул!BE$19)+(S13*Титул!BF$19)</f>
        <v>48</v>
      </c>
      <c r="I13" s="588">
        <v>32</v>
      </c>
      <c r="J13" s="581">
        <v>16</v>
      </c>
      <c r="K13" s="581"/>
      <c r="L13" s="480">
        <f>IF(H13=I13+J13+K13,G13-H13,"!ПОМИЛКА!")</f>
        <v>72</v>
      </c>
      <c r="M13" s="586">
        <v>3</v>
      </c>
      <c r="N13" s="581">
        <v>4</v>
      </c>
      <c r="O13" s="581"/>
      <c r="P13" s="581"/>
      <c r="Q13" s="592"/>
      <c r="R13" s="592"/>
      <c r="S13" s="587"/>
      <c r="T13" s="587"/>
      <c r="U13" s="576">
        <v>147</v>
      </c>
      <c r="V13" s="339" t="str">
        <f>'Основні дані'!$B$1</f>
        <v>МІТ-М223</v>
      </c>
    </row>
    <row r="14" spans="1:26" s="340" customFormat="1" ht="28.5" customHeight="1" x14ac:dyDescent="0.4">
      <c r="A14" s="261" t="s">
        <v>733</v>
      </c>
      <c r="B14" s="607" t="s">
        <v>991</v>
      </c>
      <c r="C14" s="582" t="s">
        <v>356</v>
      </c>
      <c r="D14" s="582"/>
      <c r="E14" s="582" t="s">
        <v>707</v>
      </c>
      <c r="F14" s="225">
        <f t="shared" ref="F14:F52" si="1">N14+P14+R14+T14</f>
        <v>4</v>
      </c>
      <c r="G14" s="225">
        <f t="shared" si="0"/>
        <v>120</v>
      </c>
      <c r="H14" s="225">
        <f>(M14*Титул!BC$19)+(O14*Титул!BD$19)+(Q14*Титул!BE$19)+(S14*Титул!BF$19)</f>
        <v>48</v>
      </c>
      <c r="I14" s="588">
        <v>32</v>
      </c>
      <c r="J14" s="581">
        <v>16</v>
      </c>
      <c r="K14" s="581"/>
      <c r="L14" s="225">
        <f t="shared" ref="L14:L52" si="2">IF(H14=I14+J14+K14,G14-H14,"!ПОМИЛКА!")</f>
        <v>72</v>
      </c>
      <c r="M14" s="586">
        <v>3</v>
      </c>
      <c r="N14" s="581">
        <v>4</v>
      </c>
      <c r="O14" s="581"/>
      <c r="P14" s="581"/>
      <c r="Q14" s="592"/>
      <c r="R14" s="592"/>
      <c r="S14" s="592"/>
      <c r="T14" s="592"/>
      <c r="U14" s="576">
        <v>147</v>
      </c>
      <c r="V14" s="339" t="str">
        <f>'Основні дані'!$B$1</f>
        <v>МІТ-М223</v>
      </c>
    </row>
    <row r="15" spans="1:26" s="340" customFormat="1" ht="28.5" customHeight="1" x14ac:dyDescent="0.4">
      <c r="A15" s="261" t="s">
        <v>735</v>
      </c>
      <c r="B15" s="607" t="s">
        <v>992</v>
      </c>
      <c r="C15" s="582" t="s">
        <v>356</v>
      </c>
      <c r="D15" s="582"/>
      <c r="E15" s="582" t="s">
        <v>707</v>
      </c>
      <c r="F15" s="225">
        <f t="shared" si="1"/>
        <v>4</v>
      </c>
      <c r="G15" s="225">
        <f t="shared" si="0"/>
        <v>120</v>
      </c>
      <c r="H15" s="225">
        <f>(M15*Титул!BC$19)+(O15*Титул!BD$19)+(Q15*Титул!BE$19)+(S15*Титул!BF$19)</f>
        <v>48</v>
      </c>
      <c r="I15" s="588">
        <v>32</v>
      </c>
      <c r="J15" s="581">
        <v>16</v>
      </c>
      <c r="K15" s="581"/>
      <c r="L15" s="225">
        <f t="shared" si="2"/>
        <v>72</v>
      </c>
      <c r="M15" s="586">
        <v>3</v>
      </c>
      <c r="N15" s="581">
        <v>4</v>
      </c>
      <c r="O15" s="581"/>
      <c r="P15" s="581"/>
      <c r="Q15" s="592"/>
      <c r="R15" s="592"/>
      <c r="S15" s="592"/>
      <c r="T15" s="592"/>
      <c r="U15" s="576">
        <v>146</v>
      </c>
      <c r="V15" s="339" t="str">
        <f>'Основні дані'!$B$1</f>
        <v>МІТ-М223</v>
      </c>
    </row>
    <row r="16" spans="1:26" s="340" customFormat="1" ht="51" x14ac:dyDescent="0.4">
      <c r="A16" s="261" t="s">
        <v>737</v>
      </c>
      <c r="B16" s="607" t="s">
        <v>993</v>
      </c>
      <c r="C16" s="582" t="s">
        <v>356</v>
      </c>
      <c r="D16" s="582"/>
      <c r="E16" s="582" t="s">
        <v>707</v>
      </c>
      <c r="F16" s="225">
        <f t="shared" si="1"/>
        <v>4</v>
      </c>
      <c r="G16" s="225">
        <f t="shared" si="0"/>
        <v>120</v>
      </c>
      <c r="H16" s="225">
        <f>(M16*Титул!BC$19)+(O16*Титул!BD$19)+(Q16*Титул!BE$19)+(S16*Титул!BF$19)</f>
        <v>48</v>
      </c>
      <c r="I16" s="588">
        <v>32</v>
      </c>
      <c r="J16" s="581">
        <v>16</v>
      </c>
      <c r="K16" s="581"/>
      <c r="L16" s="225">
        <f t="shared" si="2"/>
        <v>72</v>
      </c>
      <c r="M16" s="586">
        <v>3</v>
      </c>
      <c r="N16" s="581">
        <v>4</v>
      </c>
      <c r="O16" s="581"/>
      <c r="P16" s="581"/>
      <c r="Q16" s="581"/>
      <c r="R16" s="581"/>
      <c r="S16" s="519"/>
      <c r="T16" s="519"/>
      <c r="U16" s="578">
        <v>146</v>
      </c>
      <c r="V16" s="339" t="str">
        <f>'Основні дані'!$B$1</f>
        <v>МІТ-М223</v>
      </c>
    </row>
    <row r="17" spans="1:22" s="340" customFormat="1" ht="51" customHeight="1" x14ac:dyDescent="0.4">
      <c r="A17" s="261" t="s">
        <v>739</v>
      </c>
      <c r="B17" s="607" t="s">
        <v>994</v>
      </c>
      <c r="C17" s="587" t="s">
        <v>356</v>
      </c>
      <c r="D17" s="587"/>
      <c r="E17" s="587" t="s">
        <v>707</v>
      </c>
      <c r="F17" s="225">
        <f t="shared" si="1"/>
        <v>4</v>
      </c>
      <c r="G17" s="225">
        <f t="shared" si="0"/>
        <v>120</v>
      </c>
      <c r="H17" s="225">
        <f>(M17*Титул!BC$19)+(O17*Титул!BD$19)+(Q17*Титул!BE$19)+(S17*Титул!BF$19)</f>
        <v>48</v>
      </c>
      <c r="I17" s="588">
        <v>32</v>
      </c>
      <c r="J17" s="581">
        <v>16</v>
      </c>
      <c r="K17" s="581"/>
      <c r="L17" s="225">
        <f t="shared" si="2"/>
        <v>72</v>
      </c>
      <c r="M17" s="586">
        <v>3</v>
      </c>
      <c r="N17" s="581">
        <v>4</v>
      </c>
      <c r="O17" s="581"/>
      <c r="P17" s="581"/>
      <c r="Q17" s="592"/>
      <c r="R17" s="592"/>
      <c r="S17" s="592"/>
      <c r="T17" s="592"/>
      <c r="U17" s="576">
        <v>149</v>
      </c>
      <c r="V17" s="339" t="str">
        <f>'Основні дані'!$B$1</f>
        <v>МІТ-М223</v>
      </c>
    </row>
    <row r="18" spans="1:22" s="340" customFormat="1" ht="45.75" customHeight="1" x14ac:dyDescent="0.4">
      <c r="A18" s="261" t="s">
        <v>741</v>
      </c>
      <c r="B18" s="607" t="s">
        <v>995</v>
      </c>
      <c r="C18" s="582" t="s">
        <v>356</v>
      </c>
      <c r="D18" s="582"/>
      <c r="E18" s="582" t="s">
        <v>707</v>
      </c>
      <c r="F18" s="225">
        <f t="shared" si="1"/>
        <v>4</v>
      </c>
      <c r="G18" s="225">
        <f t="shared" si="0"/>
        <v>120</v>
      </c>
      <c r="H18" s="225">
        <f>(M18*Титул!BC$19)+(O18*Титул!BD$19)+(Q18*Титул!BE$19)+(S18*Титул!BF$19)</f>
        <v>48</v>
      </c>
      <c r="I18" s="588">
        <v>32</v>
      </c>
      <c r="J18" s="581"/>
      <c r="K18" s="581">
        <v>16</v>
      </c>
      <c r="L18" s="225">
        <f t="shared" si="2"/>
        <v>72</v>
      </c>
      <c r="M18" s="586">
        <v>3</v>
      </c>
      <c r="N18" s="581">
        <v>4</v>
      </c>
      <c r="O18" s="581"/>
      <c r="P18" s="581"/>
      <c r="Q18" s="592"/>
      <c r="R18" s="592"/>
      <c r="S18" s="592"/>
      <c r="T18" s="592"/>
      <c r="U18" s="576">
        <v>148</v>
      </c>
      <c r="V18" s="339" t="str">
        <f>'Основні дані'!$B$1</f>
        <v>МІТ-М223</v>
      </c>
    </row>
    <row r="19" spans="1:22" s="340" customFormat="1" ht="45.75" customHeight="1" x14ac:dyDescent="0.4">
      <c r="A19" s="261" t="s">
        <v>743</v>
      </c>
      <c r="B19" s="607" t="s">
        <v>996</v>
      </c>
      <c r="C19" s="582" t="s">
        <v>356</v>
      </c>
      <c r="D19" s="582"/>
      <c r="E19" s="582" t="s">
        <v>707</v>
      </c>
      <c r="F19" s="225">
        <f t="shared" si="1"/>
        <v>4</v>
      </c>
      <c r="G19" s="225">
        <f t="shared" si="0"/>
        <v>120</v>
      </c>
      <c r="H19" s="225">
        <f>(M19*Титул!BC$19)+(O19*Титул!BD$19)+(Q19*Титул!BE$19)+(S19*Титул!BF$19)</f>
        <v>48</v>
      </c>
      <c r="I19" s="588">
        <v>32</v>
      </c>
      <c r="J19" s="581">
        <v>16</v>
      </c>
      <c r="K19" s="581"/>
      <c r="L19" s="225">
        <f t="shared" si="2"/>
        <v>72</v>
      </c>
      <c r="M19" s="586">
        <v>3</v>
      </c>
      <c r="N19" s="581">
        <v>4</v>
      </c>
      <c r="O19" s="581"/>
      <c r="P19" s="581"/>
      <c r="Q19" s="592"/>
      <c r="R19" s="592"/>
      <c r="S19" s="587"/>
      <c r="T19" s="587"/>
      <c r="U19" s="576">
        <v>147</v>
      </c>
      <c r="V19" s="339" t="str">
        <f>'Основні дані'!$B$1</f>
        <v>МІТ-М223</v>
      </c>
    </row>
    <row r="20" spans="1:22" s="340" customFormat="1" ht="48" customHeight="1" x14ac:dyDescent="0.4">
      <c r="A20" s="261" t="s">
        <v>745</v>
      </c>
      <c r="B20" s="607" t="s">
        <v>997</v>
      </c>
      <c r="C20" s="587" t="s">
        <v>356</v>
      </c>
      <c r="D20" s="587"/>
      <c r="E20" s="587" t="s">
        <v>707</v>
      </c>
      <c r="F20" s="225">
        <f t="shared" si="1"/>
        <v>4</v>
      </c>
      <c r="G20" s="225">
        <f t="shared" si="0"/>
        <v>120</v>
      </c>
      <c r="H20" s="225">
        <f>(M20*Титул!BC$19)+(O20*Титул!BD$19)+(Q20*Титул!BE$19)+(S20*Титул!BF$19)</f>
        <v>48</v>
      </c>
      <c r="I20" s="588">
        <v>32</v>
      </c>
      <c r="J20" s="581">
        <v>16</v>
      </c>
      <c r="K20" s="581"/>
      <c r="L20" s="225">
        <f t="shared" si="2"/>
        <v>72</v>
      </c>
      <c r="M20" s="586">
        <v>3</v>
      </c>
      <c r="N20" s="581">
        <v>4</v>
      </c>
      <c r="O20" s="581"/>
      <c r="P20" s="581"/>
      <c r="Q20" s="592"/>
      <c r="R20" s="592"/>
      <c r="S20" s="592"/>
      <c r="T20" s="592"/>
      <c r="U20" s="576">
        <v>141</v>
      </c>
      <c r="V20" s="339" t="str">
        <f>'Основні дані'!$B$1</f>
        <v>МІТ-М223</v>
      </c>
    </row>
    <row r="21" spans="1:22" s="340" customFormat="1" ht="28.5" customHeight="1" x14ac:dyDescent="0.4">
      <c r="A21" s="261" t="s">
        <v>747</v>
      </c>
      <c r="B21" s="599" t="s">
        <v>998</v>
      </c>
      <c r="C21" s="587" t="s">
        <v>356</v>
      </c>
      <c r="D21" s="587"/>
      <c r="E21" s="587" t="s">
        <v>707</v>
      </c>
      <c r="F21" s="225">
        <f t="shared" si="1"/>
        <v>4</v>
      </c>
      <c r="G21" s="225">
        <f t="shared" si="0"/>
        <v>120</v>
      </c>
      <c r="H21" s="225">
        <f>(M21*Титул!BC$19)+(O21*Титул!BD$19)+(Q21*Титул!BE$19)+(S21*Титул!BF$19)</f>
        <v>48</v>
      </c>
      <c r="I21" s="588">
        <v>32</v>
      </c>
      <c r="J21" s="581">
        <v>16</v>
      </c>
      <c r="K21" s="581"/>
      <c r="L21" s="225">
        <f t="shared" si="2"/>
        <v>72</v>
      </c>
      <c r="M21" s="586">
        <v>3</v>
      </c>
      <c r="N21" s="581">
        <v>4</v>
      </c>
      <c r="O21" s="581"/>
      <c r="P21" s="581"/>
      <c r="Q21" s="592"/>
      <c r="R21" s="592"/>
      <c r="S21" s="592"/>
      <c r="T21" s="592"/>
      <c r="U21" s="576">
        <v>142</v>
      </c>
      <c r="V21" s="339" t="str">
        <f>'Основні дані'!$B$1</f>
        <v>МІТ-М223</v>
      </c>
    </row>
    <row r="22" spans="1:22" s="340" customFormat="1" ht="54" customHeight="1" x14ac:dyDescent="0.4">
      <c r="A22" s="261" t="s">
        <v>749</v>
      </c>
      <c r="B22" s="599" t="s">
        <v>999</v>
      </c>
      <c r="C22" s="582" t="s">
        <v>356</v>
      </c>
      <c r="D22" s="582"/>
      <c r="E22" s="582" t="s">
        <v>707</v>
      </c>
      <c r="F22" s="225">
        <f t="shared" si="1"/>
        <v>4</v>
      </c>
      <c r="G22" s="225">
        <f t="shared" si="0"/>
        <v>120</v>
      </c>
      <c r="H22" s="225">
        <f>(M22*Титул!BC$19)+(O22*Титул!BD$19)+(Q22*Титул!BE$19)+(S22*Титул!BF$19)</f>
        <v>48</v>
      </c>
      <c r="I22" s="588">
        <v>32</v>
      </c>
      <c r="J22" s="581">
        <v>16</v>
      </c>
      <c r="K22" s="581"/>
      <c r="L22" s="225">
        <f t="shared" si="2"/>
        <v>72</v>
      </c>
      <c r="M22" s="589">
        <v>3</v>
      </c>
      <c r="N22" s="590">
        <v>4</v>
      </c>
      <c r="O22" s="590"/>
      <c r="P22" s="590"/>
      <c r="Q22" s="581"/>
      <c r="R22" s="581"/>
      <c r="S22" s="581"/>
      <c r="T22" s="581"/>
      <c r="U22" s="577">
        <v>150</v>
      </c>
      <c r="V22" s="339" t="str">
        <f>'Основні дані'!$B$1</f>
        <v>МІТ-М223</v>
      </c>
    </row>
    <row r="23" spans="1:22" s="340" customFormat="1" ht="46.5" customHeight="1" x14ac:dyDescent="0.4">
      <c r="A23" s="261" t="s">
        <v>751</v>
      </c>
      <c r="B23" s="599" t="s">
        <v>1000</v>
      </c>
      <c r="C23" s="587" t="s">
        <v>356</v>
      </c>
      <c r="D23" s="587"/>
      <c r="E23" s="587" t="s">
        <v>707</v>
      </c>
      <c r="F23" s="225">
        <f t="shared" si="1"/>
        <v>4</v>
      </c>
      <c r="G23" s="225">
        <f t="shared" si="0"/>
        <v>120</v>
      </c>
      <c r="H23" s="225">
        <f>(M23*Титул!BC$19)+(O23*Титул!BD$19)+(Q23*Титул!BE$19)+(S23*Титул!BF$19)</f>
        <v>48</v>
      </c>
      <c r="I23" s="588">
        <v>48</v>
      </c>
      <c r="J23" s="581"/>
      <c r="K23" s="581"/>
      <c r="L23" s="225">
        <f t="shared" si="2"/>
        <v>72</v>
      </c>
      <c r="M23" s="589">
        <v>3</v>
      </c>
      <c r="N23" s="590">
        <v>4</v>
      </c>
      <c r="O23" s="590"/>
      <c r="P23" s="590"/>
      <c r="Q23" s="581"/>
      <c r="R23" s="581"/>
      <c r="S23" s="581"/>
      <c r="T23" s="581"/>
      <c r="U23" s="577">
        <v>145</v>
      </c>
      <c r="V23" s="339" t="str">
        <f>'Основні дані'!$B$1</f>
        <v>МІТ-М223</v>
      </c>
    </row>
    <row r="24" spans="1:22" s="340" customFormat="1" ht="28.5" customHeight="1" x14ac:dyDescent="0.4">
      <c r="A24" s="261" t="s">
        <v>753</v>
      </c>
      <c r="B24" s="599" t="s">
        <v>1001</v>
      </c>
      <c r="C24" s="582" t="s">
        <v>356</v>
      </c>
      <c r="D24" s="582"/>
      <c r="E24" s="582" t="s">
        <v>707</v>
      </c>
      <c r="F24" s="225">
        <f t="shared" si="1"/>
        <v>4</v>
      </c>
      <c r="G24" s="225">
        <f t="shared" si="0"/>
        <v>120</v>
      </c>
      <c r="H24" s="225">
        <f>(M24*Титул!BC$19)+(O24*Титул!BD$19)+(Q24*Титул!BE$19)+(S24*Титул!BF$19)</f>
        <v>48</v>
      </c>
      <c r="I24" s="588">
        <v>32</v>
      </c>
      <c r="J24" s="581"/>
      <c r="K24" s="581">
        <v>16</v>
      </c>
      <c r="L24" s="225">
        <f t="shared" si="2"/>
        <v>72</v>
      </c>
      <c r="M24" s="589">
        <v>3</v>
      </c>
      <c r="N24" s="590">
        <v>4</v>
      </c>
      <c r="O24" s="590"/>
      <c r="P24" s="590"/>
      <c r="Q24" s="581"/>
      <c r="R24" s="581"/>
      <c r="S24" s="581"/>
      <c r="T24" s="581"/>
      <c r="U24" s="577">
        <v>151</v>
      </c>
      <c r="V24" s="339" t="str">
        <f>'Основні дані'!$B$1</f>
        <v>МІТ-М223</v>
      </c>
    </row>
    <row r="25" spans="1:22" s="340" customFormat="1" ht="48" customHeight="1" x14ac:dyDescent="0.4">
      <c r="A25" s="261" t="s">
        <v>755</v>
      </c>
      <c r="B25" s="607" t="s">
        <v>1002</v>
      </c>
      <c r="C25" s="582"/>
      <c r="D25" s="582" t="s">
        <v>877</v>
      </c>
      <c r="E25" s="582" t="s">
        <v>707</v>
      </c>
      <c r="F25" s="225">
        <f t="shared" si="1"/>
        <v>4</v>
      </c>
      <c r="G25" s="225">
        <f t="shared" si="0"/>
        <v>120</v>
      </c>
      <c r="H25" s="225">
        <f>(M25*Титул!BC$19)+(O25*Титул!BD$19)+(Q25*Титул!BE$19)+(S25*Титул!BF$19)</f>
        <v>48</v>
      </c>
      <c r="I25" s="588">
        <v>32</v>
      </c>
      <c r="J25" s="581">
        <v>16</v>
      </c>
      <c r="K25" s="581"/>
      <c r="L25" s="225">
        <f t="shared" si="2"/>
        <v>72</v>
      </c>
      <c r="M25" s="586"/>
      <c r="N25" s="581"/>
      <c r="O25" s="581">
        <v>3</v>
      </c>
      <c r="P25" s="581">
        <v>4</v>
      </c>
      <c r="Q25" s="581"/>
      <c r="R25" s="581"/>
      <c r="S25" s="581"/>
      <c r="T25" s="581"/>
      <c r="U25" s="577">
        <v>147</v>
      </c>
      <c r="V25" s="339" t="str">
        <f>'Основні дані'!$B$1</f>
        <v>МІТ-М223</v>
      </c>
    </row>
    <row r="26" spans="1:22" s="340" customFormat="1" ht="42.75" customHeight="1" x14ac:dyDescent="0.4">
      <c r="A26" s="261" t="s">
        <v>757</v>
      </c>
      <c r="B26" s="607" t="s">
        <v>1003</v>
      </c>
      <c r="C26" s="582"/>
      <c r="D26" s="582" t="s">
        <v>877</v>
      </c>
      <c r="E26" s="582" t="s">
        <v>707</v>
      </c>
      <c r="F26" s="225">
        <f t="shared" si="1"/>
        <v>4</v>
      </c>
      <c r="G26" s="225">
        <f t="shared" si="0"/>
        <v>120</v>
      </c>
      <c r="H26" s="225">
        <f>(M26*Титул!BC$19)+(O26*Титул!BD$19)+(Q26*Титул!BE$19)+(S26*Титул!BF$19)</f>
        <v>48</v>
      </c>
      <c r="I26" s="588">
        <v>32</v>
      </c>
      <c r="J26" s="581">
        <v>16</v>
      </c>
      <c r="K26" s="581"/>
      <c r="L26" s="225">
        <f t="shared" si="2"/>
        <v>72</v>
      </c>
      <c r="M26" s="586"/>
      <c r="N26" s="581"/>
      <c r="O26" s="581">
        <v>3</v>
      </c>
      <c r="P26" s="581">
        <v>4</v>
      </c>
      <c r="Q26" s="581"/>
      <c r="R26" s="581"/>
      <c r="S26" s="581"/>
      <c r="T26" s="581"/>
      <c r="U26" s="578">
        <v>147</v>
      </c>
      <c r="V26" s="339" t="str">
        <f>'Основні дані'!$B$1</f>
        <v>МІТ-М223</v>
      </c>
    </row>
    <row r="27" spans="1:22" s="340" customFormat="1" ht="28.5" customHeight="1" x14ac:dyDescent="0.4">
      <c r="A27" s="261" t="s">
        <v>759</v>
      </c>
      <c r="B27" s="607" t="s">
        <v>1004</v>
      </c>
      <c r="C27" s="582"/>
      <c r="D27" s="582" t="s">
        <v>877</v>
      </c>
      <c r="E27" s="582" t="s">
        <v>707</v>
      </c>
      <c r="F27" s="225">
        <f t="shared" si="1"/>
        <v>4</v>
      </c>
      <c r="G27" s="225">
        <f t="shared" si="0"/>
        <v>120</v>
      </c>
      <c r="H27" s="225">
        <f>(M27*Титул!BC$19)+(O27*Титул!BD$19)+(Q27*Титул!BE$19)+(S27*Титул!BF$19)</f>
        <v>48</v>
      </c>
      <c r="I27" s="588">
        <v>32</v>
      </c>
      <c r="J27" s="581">
        <v>16</v>
      </c>
      <c r="K27" s="581"/>
      <c r="L27" s="225">
        <f t="shared" si="2"/>
        <v>72</v>
      </c>
      <c r="M27" s="589"/>
      <c r="N27" s="590"/>
      <c r="O27" s="581">
        <v>3</v>
      </c>
      <c r="P27" s="581">
        <v>4</v>
      </c>
      <c r="Q27" s="581"/>
      <c r="R27" s="581"/>
      <c r="S27" s="581"/>
      <c r="T27" s="581"/>
      <c r="U27" s="578">
        <v>146</v>
      </c>
      <c r="V27" s="339" t="str">
        <f>'Основні дані'!$B$1</f>
        <v>МІТ-М223</v>
      </c>
    </row>
    <row r="28" spans="1:22" s="340" customFormat="1" ht="62.25" customHeight="1" x14ac:dyDescent="0.4">
      <c r="A28" s="261" t="s">
        <v>761</v>
      </c>
      <c r="B28" s="607" t="s">
        <v>1005</v>
      </c>
      <c r="C28" s="587"/>
      <c r="D28" s="587" t="s">
        <v>877</v>
      </c>
      <c r="E28" s="587" t="s">
        <v>707</v>
      </c>
      <c r="F28" s="225">
        <f t="shared" si="1"/>
        <v>4</v>
      </c>
      <c r="G28" s="225">
        <f t="shared" si="0"/>
        <v>120</v>
      </c>
      <c r="H28" s="225">
        <f>(M28*Титул!BC$19)+(O28*Титул!BD$19)+(Q28*Титул!BE$19)+(S28*Титул!BF$19)</f>
        <v>48</v>
      </c>
      <c r="I28" s="591">
        <v>32</v>
      </c>
      <c r="J28" s="581">
        <v>16</v>
      </c>
      <c r="K28" s="581"/>
      <c r="L28" s="225">
        <f t="shared" si="2"/>
        <v>72</v>
      </c>
      <c r="M28" s="586"/>
      <c r="N28" s="581"/>
      <c r="O28" s="590">
        <v>3</v>
      </c>
      <c r="P28" s="590">
        <v>4</v>
      </c>
      <c r="Q28" s="581"/>
      <c r="R28" s="581"/>
      <c r="S28" s="581"/>
      <c r="T28" s="581"/>
      <c r="U28" s="578">
        <v>149</v>
      </c>
      <c r="V28" s="339" t="str">
        <f>'Основні дані'!$B$1</f>
        <v>МІТ-М223</v>
      </c>
    </row>
    <row r="29" spans="1:22" s="340" customFormat="1" ht="50.25" customHeight="1" x14ac:dyDescent="0.4">
      <c r="A29" s="261" t="s">
        <v>763</v>
      </c>
      <c r="B29" s="609" t="s">
        <v>1006</v>
      </c>
      <c r="C29" s="582"/>
      <c r="D29" s="582" t="s">
        <v>877</v>
      </c>
      <c r="E29" s="582" t="s">
        <v>707</v>
      </c>
      <c r="F29" s="225">
        <f t="shared" si="1"/>
        <v>4</v>
      </c>
      <c r="G29" s="225">
        <f t="shared" si="0"/>
        <v>120</v>
      </c>
      <c r="H29" s="225">
        <f>(M29*Титул!BC$19)+(O29*Титул!BD$19)+(Q29*Титул!BE$19)+(S29*Титул!BF$19)</f>
        <v>48</v>
      </c>
      <c r="I29" s="615">
        <v>32</v>
      </c>
      <c r="J29" s="590"/>
      <c r="K29" s="590">
        <v>16</v>
      </c>
      <c r="L29" s="225">
        <f t="shared" si="2"/>
        <v>72</v>
      </c>
      <c r="M29" s="586"/>
      <c r="N29" s="581"/>
      <c r="O29" s="581">
        <v>3</v>
      </c>
      <c r="P29" s="581">
        <v>4</v>
      </c>
      <c r="Q29" s="581"/>
      <c r="R29" s="581"/>
      <c r="S29" s="581"/>
      <c r="T29" s="581"/>
      <c r="U29" s="578">
        <v>148</v>
      </c>
      <c r="V29" s="339" t="str">
        <f>'Основні дані'!$B$1</f>
        <v>МІТ-М223</v>
      </c>
    </row>
    <row r="30" spans="1:22" s="340" customFormat="1" ht="28.5" customHeight="1" x14ac:dyDescent="0.4">
      <c r="A30" s="261" t="s">
        <v>765</v>
      </c>
      <c r="B30" s="607" t="s">
        <v>1007</v>
      </c>
      <c r="C30" s="582"/>
      <c r="D30" s="582" t="s">
        <v>877</v>
      </c>
      <c r="E30" s="582" t="s">
        <v>707</v>
      </c>
      <c r="F30" s="225">
        <f t="shared" si="1"/>
        <v>4</v>
      </c>
      <c r="G30" s="225">
        <f t="shared" si="0"/>
        <v>120</v>
      </c>
      <c r="H30" s="225">
        <f>(M30*Титул!BC$19)+(O30*Титул!BD$19)+(Q30*Титул!BE$19)+(S30*Титул!BF$19)</f>
        <v>48</v>
      </c>
      <c r="I30" s="588">
        <v>32</v>
      </c>
      <c r="J30" s="581"/>
      <c r="K30" s="581">
        <v>16</v>
      </c>
      <c r="L30" s="225">
        <f t="shared" si="2"/>
        <v>72</v>
      </c>
      <c r="M30" s="586"/>
      <c r="N30" s="581"/>
      <c r="O30" s="581">
        <v>3</v>
      </c>
      <c r="P30" s="581">
        <v>4</v>
      </c>
      <c r="Q30" s="581"/>
      <c r="R30" s="581"/>
      <c r="S30" s="581"/>
      <c r="T30" s="581"/>
      <c r="U30" s="577">
        <v>147</v>
      </c>
      <c r="V30" s="339" t="str">
        <f>'Основні дані'!$B$1</f>
        <v>МІТ-М223</v>
      </c>
    </row>
    <row r="31" spans="1:22" ht="46.5" customHeight="1" x14ac:dyDescent="0.4">
      <c r="A31" s="261" t="s">
        <v>767</v>
      </c>
      <c r="B31" s="599" t="s">
        <v>1008</v>
      </c>
      <c r="C31" s="587"/>
      <c r="D31" s="587" t="s">
        <v>877</v>
      </c>
      <c r="E31" s="587" t="s">
        <v>707</v>
      </c>
      <c r="F31" s="225">
        <f t="shared" si="1"/>
        <v>4</v>
      </c>
      <c r="G31" s="225">
        <f t="shared" si="0"/>
        <v>120</v>
      </c>
      <c r="H31" s="225">
        <f>(M31*Титул!BC$19)+(O31*Титул!BD$19)+(Q31*Титул!BE$19)+(S31*Титул!BF$19)</f>
        <v>48</v>
      </c>
      <c r="I31" s="588">
        <v>32</v>
      </c>
      <c r="J31" s="581">
        <v>16</v>
      </c>
      <c r="K31" s="581"/>
      <c r="L31" s="225">
        <f t="shared" si="2"/>
        <v>72</v>
      </c>
      <c r="M31" s="586"/>
      <c r="N31" s="581"/>
      <c r="O31" s="581">
        <v>3</v>
      </c>
      <c r="P31" s="581">
        <v>4</v>
      </c>
      <c r="Q31" s="581"/>
      <c r="R31" s="581"/>
      <c r="S31" s="581"/>
      <c r="T31" s="581"/>
      <c r="U31" s="577">
        <v>141</v>
      </c>
      <c r="V31" s="339" t="str">
        <f>'Основні дані'!$B$1</f>
        <v>МІТ-М223</v>
      </c>
    </row>
    <row r="32" spans="1:22" ht="45.75" customHeight="1" x14ac:dyDescent="0.4">
      <c r="A32" s="261" t="s">
        <v>769</v>
      </c>
      <c r="B32" s="599" t="s">
        <v>1009</v>
      </c>
      <c r="C32" s="587"/>
      <c r="D32" s="587" t="s">
        <v>877</v>
      </c>
      <c r="E32" s="587" t="s">
        <v>707</v>
      </c>
      <c r="F32" s="225">
        <f t="shared" si="1"/>
        <v>4</v>
      </c>
      <c r="G32" s="225">
        <f t="shared" si="0"/>
        <v>120</v>
      </c>
      <c r="H32" s="225">
        <f>(M32*Титул!BC$19)+(O32*Титул!BD$19)+(Q32*Титул!BE$19)+(S32*Титул!BF$19)</f>
        <v>48</v>
      </c>
      <c r="I32" s="588">
        <v>32</v>
      </c>
      <c r="J32" s="581"/>
      <c r="K32" s="581">
        <v>16</v>
      </c>
      <c r="L32" s="225">
        <f t="shared" si="2"/>
        <v>72</v>
      </c>
      <c r="M32" s="586"/>
      <c r="N32" s="581"/>
      <c r="O32" s="581">
        <v>3</v>
      </c>
      <c r="P32" s="581">
        <v>4</v>
      </c>
      <c r="Q32" s="581"/>
      <c r="R32" s="581"/>
      <c r="S32" s="581"/>
      <c r="T32" s="581"/>
      <c r="U32" s="577">
        <v>142</v>
      </c>
      <c r="V32" s="339" t="str">
        <f>'Основні дані'!$B$1</f>
        <v>МІТ-М223</v>
      </c>
    </row>
    <row r="33" spans="1:22" ht="51.75" customHeight="1" x14ac:dyDescent="0.4">
      <c r="A33" s="261" t="s">
        <v>771</v>
      </c>
      <c r="B33" s="599" t="s">
        <v>1010</v>
      </c>
      <c r="C33" s="587"/>
      <c r="D33" s="582" t="s">
        <v>877</v>
      </c>
      <c r="E33" s="582" t="s">
        <v>707</v>
      </c>
      <c r="F33" s="225">
        <f t="shared" si="1"/>
        <v>4</v>
      </c>
      <c r="G33" s="225">
        <f t="shared" si="0"/>
        <v>120</v>
      </c>
      <c r="H33" s="225">
        <f>(M33*Титул!BC$19)+(O33*Титул!BD$19)+(Q33*Титул!BE$19)+(S33*Титул!BF$19)</f>
        <v>48</v>
      </c>
      <c r="I33" s="588">
        <v>32</v>
      </c>
      <c r="J33" s="581">
        <v>16</v>
      </c>
      <c r="K33" s="581"/>
      <c r="L33" s="225">
        <f t="shared" si="2"/>
        <v>72</v>
      </c>
      <c r="M33" s="586"/>
      <c r="N33" s="581"/>
      <c r="O33" s="581">
        <v>3</v>
      </c>
      <c r="P33" s="581">
        <v>4</v>
      </c>
      <c r="Q33" s="581"/>
      <c r="R33" s="581"/>
      <c r="S33" s="581"/>
      <c r="T33" s="581"/>
      <c r="U33" s="577">
        <v>150</v>
      </c>
      <c r="V33" s="339" t="str">
        <f>'Основні дані'!$B$1</f>
        <v>МІТ-М223</v>
      </c>
    </row>
    <row r="34" spans="1:22" ht="51.75" customHeight="1" x14ac:dyDescent="0.4">
      <c r="A34" s="261" t="s">
        <v>773</v>
      </c>
      <c r="B34" s="599" t="s">
        <v>1011</v>
      </c>
      <c r="C34" s="587"/>
      <c r="D34" s="587" t="s">
        <v>877</v>
      </c>
      <c r="E34" s="587" t="s">
        <v>707</v>
      </c>
      <c r="F34" s="225">
        <f t="shared" si="1"/>
        <v>4</v>
      </c>
      <c r="G34" s="225">
        <f t="shared" si="0"/>
        <v>120</v>
      </c>
      <c r="H34" s="225">
        <f>(M34*Титул!BC$19)+(O34*Титул!BD$19)+(Q34*Титул!BE$19)+(S34*Титул!BF$19)</f>
        <v>48</v>
      </c>
      <c r="I34" s="588">
        <v>48</v>
      </c>
      <c r="J34" s="581"/>
      <c r="K34" s="581"/>
      <c r="L34" s="225">
        <f t="shared" si="2"/>
        <v>72</v>
      </c>
      <c r="M34" s="586"/>
      <c r="N34" s="581"/>
      <c r="O34" s="581">
        <v>3</v>
      </c>
      <c r="P34" s="581">
        <v>4</v>
      </c>
      <c r="Q34" s="581"/>
      <c r="R34" s="581"/>
      <c r="S34" s="581"/>
      <c r="T34" s="581"/>
      <c r="U34" s="577">
        <v>145</v>
      </c>
      <c r="V34" s="339" t="str">
        <f>'Основні дані'!$B$1</f>
        <v>МІТ-М223</v>
      </c>
    </row>
    <row r="35" spans="1:22" ht="27.75" customHeight="1" x14ac:dyDescent="0.4">
      <c r="A35" s="261" t="s">
        <v>775</v>
      </c>
      <c r="B35" s="599" t="s">
        <v>1012</v>
      </c>
      <c r="C35" s="582"/>
      <c r="D35" s="582" t="s">
        <v>877</v>
      </c>
      <c r="E35" s="582" t="s">
        <v>707</v>
      </c>
      <c r="F35" s="225">
        <f t="shared" si="1"/>
        <v>4</v>
      </c>
      <c r="G35" s="225">
        <f t="shared" si="0"/>
        <v>120</v>
      </c>
      <c r="H35" s="225">
        <f>(M35*Титул!BC$19)+(O35*Титул!BD$19)+(Q35*Титул!BE$19)+(S35*Титул!BF$19)</f>
        <v>48</v>
      </c>
      <c r="I35" s="588">
        <v>32</v>
      </c>
      <c r="J35" s="581"/>
      <c r="K35" s="581">
        <v>16</v>
      </c>
      <c r="L35" s="225">
        <f t="shared" si="2"/>
        <v>72</v>
      </c>
      <c r="M35" s="586"/>
      <c r="N35" s="581"/>
      <c r="O35" s="581">
        <v>3</v>
      </c>
      <c r="P35" s="581">
        <v>4</v>
      </c>
      <c r="Q35" s="581"/>
      <c r="R35" s="581"/>
      <c r="S35" s="581"/>
      <c r="T35" s="581"/>
      <c r="U35" s="577">
        <v>151</v>
      </c>
      <c r="V35" s="339" t="str">
        <f>'Основні дані'!$B$1</f>
        <v>МІТ-М223</v>
      </c>
    </row>
    <row r="36" spans="1:22" ht="27.75" hidden="1" customHeight="1" x14ac:dyDescent="0.4">
      <c r="A36" s="261" t="s">
        <v>777</v>
      </c>
      <c r="B36" s="477" t="s">
        <v>778</v>
      </c>
      <c r="C36" s="238"/>
      <c r="D36" s="238"/>
      <c r="E36" s="260"/>
      <c r="F36" s="225">
        <f t="shared" si="1"/>
        <v>0</v>
      </c>
      <c r="G36" s="225">
        <f t="shared" si="0"/>
        <v>0</v>
      </c>
      <c r="H36" s="225">
        <f>(M36*Титул!BC$19)+(O36*Титул!BD$19)+(Q36*Титул!BE$19)+(S36*Титул!BF$19)</f>
        <v>0</v>
      </c>
      <c r="I36" s="321"/>
      <c r="J36" s="227"/>
      <c r="K36" s="227"/>
      <c r="L36" s="225">
        <f t="shared" si="2"/>
        <v>0</v>
      </c>
      <c r="M36" s="226"/>
      <c r="N36" s="227"/>
      <c r="O36" s="227"/>
      <c r="P36" s="227"/>
      <c r="Q36" s="227"/>
      <c r="R36" s="227"/>
      <c r="S36" s="360"/>
      <c r="T36" s="360"/>
      <c r="U36" s="510"/>
      <c r="V36" s="339" t="str">
        <f>'Основні дані'!$B$1</f>
        <v>МІТ-М223</v>
      </c>
    </row>
    <row r="37" spans="1:22" ht="27.75" hidden="1" customHeight="1" x14ac:dyDescent="0.4">
      <c r="A37" s="261" t="s">
        <v>779</v>
      </c>
      <c r="B37" s="477" t="s">
        <v>780</v>
      </c>
      <c r="C37" s="238"/>
      <c r="D37" s="238"/>
      <c r="E37" s="260"/>
      <c r="F37" s="225">
        <f t="shared" si="1"/>
        <v>0</v>
      </c>
      <c r="G37" s="225">
        <f t="shared" si="0"/>
        <v>0</v>
      </c>
      <c r="H37" s="225">
        <f>(M37*Титул!BC$19)+(O37*Титул!BD$19)+(Q37*Титул!BE$19)+(S37*Титул!BF$19)</f>
        <v>0</v>
      </c>
      <c r="I37" s="321"/>
      <c r="J37" s="227"/>
      <c r="K37" s="227"/>
      <c r="L37" s="225">
        <f t="shared" si="2"/>
        <v>0</v>
      </c>
      <c r="M37" s="226"/>
      <c r="N37" s="360"/>
      <c r="O37" s="360"/>
      <c r="P37" s="360"/>
      <c r="Q37" s="360"/>
      <c r="R37" s="227"/>
      <c r="S37" s="360"/>
      <c r="T37" s="360"/>
      <c r="U37" s="510"/>
      <c r="V37" s="339" t="str">
        <f>'Основні дані'!$B$1</f>
        <v>МІТ-М223</v>
      </c>
    </row>
    <row r="38" spans="1:22" ht="27.75" hidden="1" customHeight="1" x14ac:dyDescent="0.4">
      <c r="A38" s="261" t="s">
        <v>781</v>
      </c>
      <c r="B38" s="477" t="s">
        <v>782</v>
      </c>
      <c r="C38" s="238"/>
      <c r="D38" s="238"/>
      <c r="E38" s="260"/>
      <c r="F38" s="225">
        <f t="shared" si="1"/>
        <v>0</v>
      </c>
      <c r="G38" s="225">
        <f t="shared" si="0"/>
        <v>0</v>
      </c>
      <c r="H38" s="225">
        <f>(M38*Титул!BC$19)+(O38*Титул!BD$19)+(Q38*Титул!BE$19)+(S38*Титул!BF$19)</f>
        <v>0</v>
      </c>
      <c r="I38" s="321"/>
      <c r="J38" s="227"/>
      <c r="K38" s="227"/>
      <c r="L38" s="225">
        <f t="shared" si="2"/>
        <v>0</v>
      </c>
      <c r="M38" s="226"/>
      <c r="N38" s="360"/>
      <c r="O38" s="360"/>
      <c r="P38" s="360"/>
      <c r="Q38" s="360"/>
      <c r="R38" s="227"/>
      <c r="S38" s="360"/>
      <c r="T38" s="360"/>
      <c r="U38" s="510"/>
      <c r="V38" s="339" t="str">
        <f>'Основні дані'!$B$1</f>
        <v>МІТ-М223</v>
      </c>
    </row>
    <row r="39" spans="1:22" ht="27.75" hidden="1" customHeight="1" x14ac:dyDescent="0.4">
      <c r="A39" s="261" t="s">
        <v>783</v>
      </c>
      <c r="B39" s="477" t="s">
        <v>784</v>
      </c>
      <c r="C39" s="238"/>
      <c r="D39" s="238"/>
      <c r="E39" s="260"/>
      <c r="F39" s="225">
        <f t="shared" si="1"/>
        <v>0</v>
      </c>
      <c r="G39" s="225">
        <f t="shared" si="0"/>
        <v>0</v>
      </c>
      <c r="H39" s="225">
        <f>(M39*Титул!BC$19)+(O39*Титул!BD$19)+(Q39*Титул!BE$19)+(S39*Титул!BF$19)</f>
        <v>0</v>
      </c>
      <c r="I39" s="321"/>
      <c r="J39" s="227"/>
      <c r="K39" s="227"/>
      <c r="L39" s="225">
        <f t="shared" si="2"/>
        <v>0</v>
      </c>
      <c r="M39" s="226"/>
      <c r="N39" s="360"/>
      <c r="O39" s="360"/>
      <c r="P39" s="360"/>
      <c r="Q39" s="360"/>
      <c r="R39" s="227"/>
      <c r="S39" s="360"/>
      <c r="T39" s="360"/>
      <c r="U39" s="510"/>
      <c r="V39" s="339" t="str">
        <f>'Основні дані'!$B$1</f>
        <v>МІТ-М223</v>
      </c>
    </row>
    <row r="40" spans="1:22" ht="27.75" hidden="1" customHeight="1" x14ac:dyDescent="0.4">
      <c r="A40" s="261" t="s">
        <v>785</v>
      </c>
      <c r="B40" s="477" t="s">
        <v>786</v>
      </c>
      <c r="C40" s="238"/>
      <c r="D40" s="238"/>
      <c r="E40" s="260"/>
      <c r="F40" s="225">
        <f t="shared" si="1"/>
        <v>0</v>
      </c>
      <c r="G40" s="225">
        <f t="shared" si="0"/>
        <v>0</v>
      </c>
      <c r="H40" s="225">
        <f>(M40*Титул!BC$19)+(O40*Титул!BD$19)+(Q40*Титул!BE$19)+(S40*Титул!BF$19)</f>
        <v>0</v>
      </c>
      <c r="I40" s="321"/>
      <c r="J40" s="227"/>
      <c r="K40" s="227"/>
      <c r="L40" s="225">
        <f t="shared" si="2"/>
        <v>0</v>
      </c>
      <c r="M40" s="226"/>
      <c r="N40" s="360"/>
      <c r="O40" s="360"/>
      <c r="P40" s="360"/>
      <c r="Q40" s="360"/>
      <c r="R40" s="227"/>
      <c r="S40" s="360"/>
      <c r="T40" s="360"/>
      <c r="U40" s="510"/>
      <c r="V40" s="339" t="str">
        <f>'Основні дані'!$B$1</f>
        <v>МІТ-М223</v>
      </c>
    </row>
    <row r="41" spans="1:22" ht="27.75" hidden="1" customHeight="1" x14ac:dyDescent="0.4">
      <c r="A41" s="261" t="s">
        <v>787</v>
      </c>
      <c r="B41" s="477" t="s">
        <v>788</v>
      </c>
      <c r="C41" s="238"/>
      <c r="D41" s="238"/>
      <c r="E41" s="260"/>
      <c r="F41" s="225">
        <f t="shared" si="1"/>
        <v>0</v>
      </c>
      <c r="G41" s="225">
        <f t="shared" si="0"/>
        <v>0</v>
      </c>
      <c r="H41" s="225">
        <f>(M41*Титул!BC$19)+(O41*Титул!BD$19)+(Q41*Титул!BE$19)+(S41*Титул!BF$19)</f>
        <v>0</v>
      </c>
      <c r="I41" s="321"/>
      <c r="J41" s="227"/>
      <c r="K41" s="227"/>
      <c r="L41" s="225">
        <f t="shared" si="2"/>
        <v>0</v>
      </c>
      <c r="M41" s="511"/>
      <c r="N41" s="512"/>
      <c r="O41" s="512"/>
      <c r="P41" s="512"/>
      <c r="Q41" s="512"/>
      <c r="R41" s="228"/>
      <c r="S41" s="512"/>
      <c r="T41" s="512"/>
      <c r="U41" s="510"/>
      <c r="V41" s="339" t="str">
        <f>'Основні дані'!$B$1</f>
        <v>МІТ-М223</v>
      </c>
    </row>
    <row r="42" spans="1:22" ht="27.75" hidden="1" customHeight="1" x14ac:dyDescent="0.4">
      <c r="A42" s="261" t="s">
        <v>789</v>
      </c>
      <c r="B42" s="477" t="s">
        <v>790</v>
      </c>
      <c r="C42" s="238"/>
      <c r="D42" s="238"/>
      <c r="E42" s="260"/>
      <c r="F42" s="225">
        <f t="shared" si="1"/>
        <v>0</v>
      </c>
      <c r="G42" s="225">
        <f t="shared" si="0"/>
        <v>0</v>
      </c>
      <c r="H42" s="225">
        <f>(M42*Титул!BC$19)+(O42*Титул!BD$19)+(Q42*Титул!BE$19)+(S42*Титул!BF$19)</f>
        <v>0</v>
      </c>
      <c r="I42" s="321"/>
      <c r="J42" s="227"/>
      <c r="K42" s="227"/>
      <c r="L42" s="225">
        <f t="shared" si="2"/>
        <v>0</v>
      </c>
      <c r="M42" s="226"/>
      <c r="N42" s="360"/>
      <c r="O42" s="360"/>
      <c r="P42" s="360"/>
      <c r="Q42" s="360"/>
      <c r="R42" s="227"/>
      <c r="S42" s="360"/>
      <c r="T42" s="360"/>
      <c r="U42" s="510"/>
      <c r="V42" s="339" t="str">
        <f>'Основні дані'!$B$1</f>
        <v>МІТ-М223</v>
      </c>
    </row>
    <row r="43" spans="1:22" ht="27.75" hidden="1" customHeight="1" x14ac:dyDescent="0.4">
      <c r="A43" s="261" t="s">
        <v>791</v>
      </c>
      <c r="B43" s="477" t="s">
        <v>792</v>
      </c>
      <c r="C43" s="238"/>
      <c r="D43" s="238"/>
      <c r="E43" s="260"/>
      <c r="F43" s="225">
        <f t="shared" si="1"/>
        <v>0</v>
      </c>
      <c r="G43" s="225">
        <f t="shared" si="0"/>
        <v>0</v>
      </c>
      <c r="H43" s="225">
        <f>(M43*Титул!BC$19)+(O43*Титул!BD$19)+(Q43*Титул!BE$19)+(S43*Титул!BF$19)</f>
        <v>0</v>
      </c>
      <c r="I43" s="321"/>
      <c r="J43" s="227"/>
      <c r="K43" s="227"/>
      <c r="L43" s="225">
        <f t="shared" si="2"/>
        <v>0</v>
      </c>
      <c r="M43" s="226"/>
      <c r="N43" s="360"/>
      <c r="O43" s="360"/>
      <c r="P43" s="360"/>
      <c r="Q43" s="360"/>
      <c r="R43" s="227"/>
      <c r="S43" s="360"/>
      <c r="T43" s="360"/>
      <c r="U43" s="510"/>
      <c r="V43" s="339" t="str">
        <f>'Основні дані'!$B$1</f>
        <v>МІТ-М223</v>
      </c>
    </row>
    <row r="44" spans="1:22" ht="27.75" hidden="1" customHeight="1" x14ac:dyDescent="0.4">
      <c r="A44" s="261" t="s">
        <v>793</v>
      </c>
      <c r="B44" s="477" t="s">
        <v>794</v>
      </c>
      <c r="C44" s="238"/>
      <c r="D44" s="238"/>
      <c r="E44" s="260"/>
      <c r="F44" s="225">
        <f t="shared" si="1"/>
        <v>0</v>
      </c>
      <c r="G44" s="225">
        <f t="shared" si="0"/>
        <v>0</v>
      </c>
      <c r="H44" s="225">
        <f>(M44*Титул!BC$19)+(O44*Титул!BD$19)+(Q44*Титул!BE$19)+(S44*Титул!BF$19)</f>
        <v>0</v>
      </c>
      <c r="I44" s="321"/>
      <c r="J44" s="227"/>
      <c r="K44" s="227"/>
      <c r="L44" s="225">
        <f t="shared" si="2"/>
        <v>0</v>
      </c>
      <c r="M44" s="226"/>
      <c r="N44" s="360"/>
      <c r="O44" s="360"/>
      <c r="P44" s="360"/>
      <c r="Q44" s="360"/>
      <c r="R44" s="227"/>
      <c r="S44" s="360"/>
      <c r="T44" s="360"/>
      <c r="U44" s="510"/>
      <c r="V44" s="339" t="str">
        <f>'Основні дані'!$B$1</f>
        <v>МІТ-М223</v>
      </c>
    </row>
    <row r="45" spans="1:22" ht="27.75" hidden="1" customHeight="1" x14ac:dyDescent="0.4">
      <c r="A45" s="261" t="s">
        <v>795</v>
      </c>
      <c r="B45" s="477" t="s">
        <v>796</v>
      </c>
      <c r="C45" s="238"/>
      <c r="D45" s="238"/>
      <c r="E45" s="260"/>
      <c r="F45" s="225">
        <f t="shared" si="1"/>
        <v>0</v>
      </c>
      <c r="G45" s="225">
        <f t="shared" si="0"/>
        <v>0</v>
      </c>
      <c r="H45" s="225">
        <f>(M45*Титул!BC$19)+(O45*Титул!BD$19)+(Q45*Титул!BE$19)+(S45*Титул!BF$19)</f>
        <v>0</v>
      </c>
      <c r="I45" s="321"/>
      <c r="J45" s="227"/>
      <c r="K45" s="227"/>
      <c r="L45" s="225">
        <f t="shared" si="2"/>
        <v>0</v>
      </c>
      <c r="M45" s="226"/>
      <c r="N45" s="227"/>
      <c r="O45" s="227"/>
      <c r="P45" s="227"/>
      <c r="Q45" s="227"/>
      <c r="R45" s="227"/>
      <c r="S45" s="360"/>
      <c r="T45" s="360"/>
      <c r="U45" s="510"/>
      <c r="V45" s="339" t="str">
        <f>'Основні дані'!$B$1</f>
        <v>МІТ-М223</v>
      </c>
    </row>
    <row r="46" spans="1:22" ht="27.75" hidden="1" customHeight="1" x14ac:dyDescent="0.4">
      <c r="A46" s="261" t="s">
        <v>797</v>
      </c>
      <c r="B46" s="477" t="s">
        <v>798</v>
      </c>
      <c r="C46" s="238"/>
      <c r="D46" s="238"/>
      <c r="E46" s="260"/>
      <c r="F46" s="225">
        <f t="shared" si="1"/>
        <v>0</v>
      </c>
      <c r="G46" s="225">
        <f t="shared" si="0"/>
        <v>0</v>
      </c>
      <c r="H46" s="225">
        <f>(M46*Титул!BC$19)+(O46*Титул!BD$19)+(Q46*Титул!BE$19)+(S46*Титул!BF$19)</f>
        <v>0</v>
      </c>
      <c r="I46" s="321"/>
      <c r="J46" s="227"/>
      <c r="K46" s="227"/>
      <c r="L46" s="225">
        <f t="shared" si="2"/>
        <v>0</v>
      </c>
      <c r="M46" s="226"/>
      <c r="N46" s="227"/>
      <c r="O46" s="227"/>
      <c r="P46" s="227"/>
      <c r="Q46" s="227"/>
      <c r="R46" s="227"/>
      <c r="S46" s="360"/>
      <c r="T46" s="360"/>
      <c r="U46" s="510"/>
      <c r="V46" s="339" t="str">
        <f>'Основні дані'!$B$1</f>
        <v>МІТ-М223</v>
      </c>
    </row>
    <row r="47" spans="1:22" ht="27.75" hidden="1" customHeight="1" x14ac:dyDescent="0.4">
      <c r="A47" s="261" t="s">
        <v>799</v>
      </c>
      <c r="B47" s="477" t="s">
        <v>800</v>
      </c>
      <c r="C47" s="238"/>
      <c r="D47" s="238"/>
      <c r="E47" s="260"/>
      <c r="F47" s="225">
        <f t="shared" si="1"/>
        <v>0</v>
      </c>
      <c r="G47" s="225">
        <f t="shared" si="0"/>
        <v>0</v>
      </c>
      <c r="H47" s="225">
        <f>(M47*Титул!BC$19)+(O47*Титул!BD$19)+(Q47*Титул!BE$19)+(S47*Титул!BF$19)</f>
        <v>0</v>
      </c>
      <c r="I47" s="321"/>
      <c r="J47" s="227"/>
      <c r="K47" s="227"/>
      <c r="L47" s="225">
        <f t="shared" si="2"/>
        <v>0</v>
      </c>
      <c r="M47" s="226"/>
      <c r="N47" s="227"/>
      <c r="O47" s="227"/>
      <c r="P47" s="227"/>
      <c r="Q47" s="227"/>
      <c r="R47" s="227"/>
      <c r="S47" s="360"/>
      <c r="T47" s="360"/>
      <c r="U47" s="510"/>
      <c r="V47" s="339" t="str">
        <f>'Основні дані'!$B$1</f>
        <v>МІТ-М223</v>
      </c>
    </row>
    <row r="48" spans="1:22" ht="27.75" hidden="1" customHeight="1" x14ac:dyDescent="0.4">
      <c r="A48" s="261" t="s">
        <v>801</v>
      </c>
      <c r="B48" s="477" t="s">
        <v>802</v>
      </c>
      <c r="C48" s="238"/>
      <c r="D48" s="238"/>
      <c r="E48" s="260"/>
      <c r="F48" s="225">
        <f t="shared" si="1"/>
        <v>0</v>
      </c>
      <c r="G48" s="225">
        <f t="shared" si="0"/>
        <v>0</v>
      </c>
      <c r="H48" s="225">
        <f>(M48*Титул!BC$19)+(O48*Титул!BD$19)+(Q48*Титул!BE$19)+(S48*Титул!BF$19)</f>
        <v>0</v>
      </c>
      <c r="I48" s="321"/>
      <c r="J48" s="227"/>
      <c r="K48" s="227"/>
      <c r="L48" s="225">
        <f t="shared" si="2"/>
        <v>0</v>
      </c>
      <c r="M48" s="226"/>
      <c r="N48" s="227"/>
      <c r="O48" s="227"/>
      <c r="P48" s="227"/>
      <c r="Q48" s="227"/>
      <c r="R48" s="227"/>
      <c r="S48" s="360"/>
      <c r="T48" s="360"/>
      <c r="U48" s="510"/>
      <c r="V48" s="339" t="str">
        <f>'Основні дані'!$B$1</f>
        <v>МІТ-М223</v>
      </c>
    </row>
    <row r="49" spans="1:22" ht="27.75" hidden="1" customHeight="1" x14ac:dyDescent="0.4">
      <c r="A49" s="261" t="s">
        <v>803</v>
      </c>
      <c r="B49" s="477" t="s">
        <v>804</v>
      </c>
      <c r="C49" s="238"/>
      <c r="D49" s="238"/>
      <c r="E49" s="260"/>
      <c r="F49" s="225">
        <f t="shared" si="1"/>
        <v>0</v>
      </c>
      <c r="G49" s="225">
        <f t="shared" si="0"/>
        <v>0</v>
      </c>
      <c r="H49" s="225">
        <f>(M49*Титул!BC$19)+(O49*Титул!BD$19)+(Q49*Титул!BE$19)+(S49*Титул!BF$19)</f>
        <v>0</v>
      </c>
      <c r="I49" s="321"/>
      <c r="J49" s="227"/>
      <c r="K49" s="227"/>
      <c r="L49" s="225">
        <f t="shared" si="2"/>
        <v>0</v>
      </c>
      <c r="M49" s="226"/>
      <c r="N49" s="360"/>
      <c r="O49" s="360"/>
      <c r="P49" s="360"/>
      <c r="Q49" s="360"/>
      <c r="R49" s="227"/>
      <c r="S49" s="360"/>
      <c r="T49" s="360"/>
      <c r="U49" s="510"/>
      <c r="V49" s="339" t="str">
        <f>'Основні дані'!$B$1</f>
        <v>МІТ-М223</v>
      </c>
    </row>
    <row r="50" spans="1:22" ht="27.75" hidden="1" customHeight="1" x14ac:dyDescent="0.4">
      <c r="A50" s="261" t="s">
        <v>805</v>
      </c>
      <c r="B50" s="477" t="s">
        <v>806</v>
      </c>
      <c r="C50" s="238"/>
      <c r="D50" s="238"/>
      <c r="E50" s="260"/>
      <c r="F50" s="225">
        <f t="shared" si="1"/>
        <v>0</v>
      </c>
      <c r="G50" s="225">
        <f t="shared" si="0"/>
        <v>0</v>
      </c>
      <c r="H50" s="225">
        <f>(M50*Титул!BC$19)+(O50*Титул!BD$19)+(Q50*Титул!BE$19)+(S50*Титул!BF$19)</f>
        <v>0</v>
      </c>
      <c r="I50" s="321"/>
      <c r="J50" s="227"/>
      <c r="K50" s="227"/>
      <c r="L50" s="225">
        <f t="shared" si="2"/>
        <v>0</v>
      </c>
      <c r="M50" s="226"/>
      <c r="N50" s="360"/>
      <c r="O50" s="360"/>
      <c r="P50" s="360"/>
      <c r="Q50" s="360"/>
      <c r="R50" s="227"/>
      <c r="S50" s="360"/>
      <c r="T50" s="360"/>
      <c r="U50" s="510"/>
      <c r="V50" s="339" t="str">
        <f>'Основні дані'!$B$1</f>
        <v>МІТ-М223</v>
      </c>
    </row>
    <row r="51" spans="1:22" ht="27.75" hidden="1" customHeight="1" x14ac:dyDescent="0.4">
      <c r="A51" s="261" t="s">
        <v>807</v>
      </c>
      <c r="B51" s="477" t="s">
        <v>808</v>
      </c>
      <c r="C51" s="238"/>
      <c r="D51" s="238"/>
      <c r="E51" s="260"/>
      <c r="F51" s="225">
        <f t="shared" si="1"/>
        <v>0</v>
      </c>
      <c r="G51" s="225">
        <f t="shared" si="0"/>
        <v>0</v>
      </c>
      <c r="H51" s="225">
        <f>(M51*Титул!BC$19)+(O51*Титул!BD$19)+(Q51*Титул!BE$19)+(S51*Титул!BF$19)</f>
        <v>0</v>
      </c>
      <c r="I51" s="321"/>
      <c r="J51" s="227"/>
      <c r="K51" s="227"/>
      <c r="L51" s="225">
        <f t="shared" si="2"/>
        <v>0</v>
      </c>
      <c r="M51" s="226"/>
      <c r="N51" s="360"/>
      <c r="O51" s="360"/>
      <c r="P51" s="360"/>
      <c r="Q51" s="360"/>
      <c r="R51" s="227"/>
      <c r="S51" s="360"/>
      <c r="T51" s="360"/>
      <c r="U51" s="510"/>
      <c r="V51" s="339" t="str">
        <f>'Основні дані'!$B$1</f>
        <v>МІТ-М223</v>
      </c>
    </row>
    <row r="52" spans="1:22" ht="27.75" hidden="1" customHeight="1" x14ac:dyDescent="0.4">
      <c r="A52" s="261" t="s">
        <v>809</v>
      </c>
      <c r="B52" s="477" t="s">
        <v>810</v>
      </c>
      <c r="C52" s="238"/>
      <c r="D52" s="238"/>
      <c r="E52" s="260"/>
      <c r="F52" s="225">
        <f t="shared" si="1"/>
        <v>0</v>
      </c>
      <c r="G52" s="225">
        <f t="shared" si="0"/>
        <v>0</v>
      </c>
      <c r="H52" s="225">
        <f>(M52*Титул!BC$19)+(O52*Титул!BD$19)+(Q52*Титул!BE$19)+(S52*Титул!BF$19)</f>
        <v>0</v>
      </c>
      <c r="I52" s="321"/>
      <c r="J52" s="227"/>
      <c r="K52" s="227"/>
      <c r="L52" s="225">
        <f t="shared" si="2"/>
        <v>0</v>
      </c>
      <c r="M52" s="511"/>
      <c r="N52" s="512"/>
      <c r="O52" s="512"/>
      <c r="P52" s="512"/>
      <c r="Q52" s="512"/>
      <c r="R52" s="228"/>
      <c r="S52" s="512"/>
      <c r="T52" s="512"/>
      <c r="U52" s="510"/>
      <c r="V52" s="339" t="str">
        <f>'Основні дані'!$B$1</f>
        <v>МІТ-М223</v>
      </c>
    </row>
  </sheetData>
  <autoFilter ref="A11:V27" xr:uid="{00000000-0009-0000-0000-000005000000}"/>
  <mergeCells count="33">
    <mergeCell ref="H5:K5"/>
    <mergeCell ref="M5:P5"/>
    <mergeCell ref="I8:I10"/>
    <mergeCell ref="M8:T8"/>
    <mergeCell ref="C4:E4"/>
    <mergeCell ref="K8:K10"/>
    <mergeCell ref="G4:L4"/>
    <mergeCell ref="O9:P9"/>
    <mergeCell ref="S9:T9"/>
    <mergeCell ref="E5:E10"/>
    <mergeCell ref="M7:N7"/>
    <mergeCell ref="Q6:T6"/>
    <mergeCell ref="M6:P6"/>
    <mergeCell ref="G5:G10"/>
    <mergeCell ref="O7:P7"/>
    <mergeCell ref="Q7:R7"/>
    <mergeCell ref="L5:L10"/>
    <mergeCell ref="A4:A10"/>
    <mergeCell ref="Q5:T5"/>
    <mergeCell ref="D5:D10"/>
    <mergeCell ref="H6:H10"/>
    <mergeCell ref="P1:U1"/>
    <mergeCell ref="U4:U10"/>
    <mergeCell ref="Q9:R9"/>
    <mergeCell ref="A2:U2"/>
    <mergeCell ref="F4:F10"/>
    <mergeCell ref="J8:J10"/>
    <mergeCell ref="M4:T4"/>
    <mergeCell ref="B4:B10"/>
    <mergeCell ref="C5:C10"/>
    <mergeCell ref="S7:T7"/>
    <mergeCell ref="M9:N9"/>
    <mergeCell ref="I6:K7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2"/>
  <sheetViews>
    <sheetView showZeros="0" view="pageBreakPreview" zoomScale="50" zoomScaleNormal="50" workbookViewId="0">
      <pane ySplit="11" topLeftCell="A12" activePane="bottomLeft" state="frozen"/>
      <selection pane="bottomLeft" activeCell="A15" sqref="A15:IV50"/>
    </sheetView>
  </sheetViews>
  <sheetFormatPr defaultColWidth="5.85546875" defaultRowHeight="27.75" customHeight="1" x14ac:dyDescent="0.4"/>
  <cols>
    <col min="1" max="1" width="14.5703125" style="330" customWidth="1"/>
    <col min="2" max="2" width="87.5703125" style="330" customWidth="1"/>
    <col min="3" max="21" width="16" style="330" customWidth="1"/>
    <col min="22" max="22" width="22.7109375" style="200" bestFit="1" customWidth="1"/>
    <col min="23" max="16384" width="5.85546875" style="330"/>
  </cols>
  <sheetData>
    <row r="1" spans="1:26" x14ac:dyDescent="0.4">
      <c r="A1" s="359" t="str">
        <f>CONCATENATE('Основні дані'!A22,"_(",'Основні дані'!B22,")")</f>
        <v>Форма Моп1-21_(1,4)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885" t="str">
        <f>'Основні дані'!B1</f>
        <v>МІТ-М223</v>
      </c>
      <c r="Q1" s="885"/>
      <c r="R1" s="885"/>
      <c r="S1" s="885"/>
      <c r="T1" s="885"/>
      <c r="U1" s="885"/>
      <c r="V1" s="328"/>
      <c r="W1" s="329"/>
      <c r="X1" s="329"/>
      <c r="Y1" s="329"/>
      <c r="Z1" s="329"/>
    </row>
    <row r="2" spans="1:26" ht="27.75" customHeight="1" x14ac:dyDescent="0.5">
      <c r="A2" s="888" t="s">
        <v>811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328"/>
      <c r="W2" s="329"/>
      <c r="X2" s="329"/>
      <c r="Y2" s="329"/>
      <c r="Z2" s="329"/>
    </row>
    <row r="3" spans="1:26" s="333" customFormat="1" ht="27.75" customHeight="1" thickBot="1" x14ac:dyDescent="0.4">
      <c r="A3" s="331"/>
      <c r="B3" s="332"/>
      <c r="C3" s="332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29"/>
      <c r="X3" s="329"/>
      <c r="Y3" s="329"/>
      <c r="Z3" s="329"/>
    </row>
    <row r="4" spans="1:26" ht="54" customHeight="1" thickBot="1" x14ac:dyDescent="0.45">
      <c r="A4" s="841" t="s">
        <v>728</v>
      </c>
      <c r="B4" s="895" t="s">
        <v>442</v>
      </c>
      <c r="C4" s="892" t="s">
        <v>443</v>
      </c>
      <c r="D4" s="893"/>
      <c r="E4" s="894"/>
      <c r="F4" s="882" t="s">
        <v>444</v>
      </c>
      <c r="G4" s="879" t="s">
        <v>445</v>
      </c>
      <c r="H4" s="880"/>
      <c r="I4" s="880"/>
      <c r="J4" s="880"/>
      <c r="K4" s="880"/>
      <c r="L4" s="881"/>
      <c r="M4" s="892" t="s">
        <v>446</v>
      </c>
      <c r="N4" s="893"/>
      <c r="O4" s="893"/>
      <c r="P4" s="893"/>
      <c r="Q4" s="893"/>
      <c r="R4" s="893"/>
      <c r="S4" s="893"/>
      <c r="T4" s="894"/>
      <c r="U4" s="882" t="s">
        <v>2</v>
      </c>
      <c r="V4" s="328"/>
    </row>
    <row r="5" spans="1:26" ht="33.75" customHeight="1" thickBot="1" x14ac:dyDescent="0.45">
      <c r="A5" s="842"/>
      <c r="B5" s="896"/>
      <c r="C5" s="882" t="s">
        <v>447</v>
      </c>
      <c r="D5" s="882" t="s">
        <v>448</v>
      </c>
      <c r="E5" s="882" t="s">
        <v>449</v>
      </c>
      <c r="F5" s="883"/>
      <c r="G5" s="882" t="s">
        <v>450</v>
      </c>
      <c r="H5" s="879" t="s">
        <v>451</v>
      </c>
      <c r="I5" s="880"/>
      <c r="J5" s="880"/>
      <c r="K5" s="881"/>
      <c r="L5" s="882" t="s">
        <v>452</v>
      </c>
      <c r="M5" s="879" t="s">
        <v>453</v>
      </c>
      <c r="N5" s="880"/>
      <c r="O5" s="880"/>
      <c r="P5" s="881"/>
      <c r="Q5" s="879" t="s">
        <v>454</v>
      </c>
      <c r="R5" s="880"/>
      <c r="S5" s="880"/>
      <c r="T5" s="881"/>
      <c r="U5" s="883"/>
      <c r="V5" s="328"/>
    </row>
    <row r="6" spans="1:26" ht="31.5" customHeight="1" thickBot="1" x14ac:dyDescent="0.45">
      <c r="A6" s="842"/>
      <c r="B6" s="896"/>
      <c r="C6" s="883"/>
      <c r="D6" s="883"/>
      <c r="E6" s="883"/>
      <c r="F6" s="883"/>
      <c r="G6" s="883"/>
      <c r="H6" s="882" t="s">
        <v>432</v>
      </c>
      <c r="I6" s="898" t="s">
        <v>455</v>
      </c>
      <c r="J6" s="899"/>
      <c r="K6" s="900"/>
      <c r="L6" s="883"/>
      <c r="M6" s="886" t="s">
        <v>456</v>
      </c>
      <c r="N6" s="904"/>
      <c r="O6" s="904"/>
      <c r="P6" s="887"/>
      <c r="Q6" s="886" t="s">
        <v>456</v>
      </c>
      <c r="R6" s="904"/>
      <c r="S6" s="904"/>
      <c r="T6" s="887"/>
      <c r="U6" s="883"/>
      <c r="V6" s="328"/>
    </row>
    <row r="7" spans="1:26" ht="31.5" customHeight="1" thickBot="1" x14ac:dyDescent="0.45">
      <c r="A7" s="842"/>
      <c r="B7" s="896"/>
      <c r="C7" s="883"/>
      <c r="D7" s="883"/>
      <c r="E7" s="883"/>
      <c r="F7" s="883"/>
      <c r="G7" s="883"/>
      <c r="H7" s="883"/>
      <c r="I7" s="901"/>
      <c r="J7" s="902"/>
      <c r="K7" s="903"/>
      <c r="L7" s="883"/>
      <c r="M7" s="886">
        <v>1</v>
      </c>
      <c r="N7" s="887"/>
      <c r="O7" s="886">
        <v>2</v>
      </c>
      <c r="P7" s="887"/>
      <c r="Q7" s="886">
        <v>3</v>
      </c>
      <c r="R7" s="887"/>
      <c r="S7" s="886"/>
      <c r="T7" s="887"/>
      <c r="U7" s="883"/>
      <c r="V7" s="328"/>
    </row>
    <row r="8" spans="1:26" ht="30" customHeight="1" thickBot="1" x14ac:dyDescent="0.45">
      <c r="A8" s="842"/>
      <c r="B8" s="896"/>
      <c r="C8" s="883"/>
      <c r="D8" s="883"/>
      <c r="E8" s="883"/>
      <c r="F8" s="883"/>
      <c r="G8" s="883"/>
      <c r="H8" s="883"/>
      <c r="I8" s="882" t="s">
        <v>457</v>
      </c>
      <c r="J8" s="889" t="s">
        <v>458</v>
      </c>
      <c r="K8" s="882" t="s">
        <v>459</v>
      </c>
      <c r="L8" s="883"/>
      <c r="M8" s="879" t="s">
        <v>460</v>
      </c>
      <c r="N8" s="880"/>
      <c r="O8" s="880"/>
      <c r="P8" s="880"/>
      <c r="Q8" s="880"/>
      <c r="R8" s="880"/>
      <c r="S8" s="880"/>
      <c r="T8" s="881"/>
      <c r="U8" s="883"/>
      <c r="V8" s="328"/>
    </row>
    <row r="9" spans="1:26" ht="33" customHeight="1" thickBot="1" x14ac:dyDescent="0.45">
      <c r="A9" s="842"/>
      <c r="B9" s="896"/>
      <c r="C9" s="883"/>
      <c r="D9" s="883"/>
      <c r="E9" s="883"/>
      <c r="F9" s="883"/>
      <c r="G9" s="883"/>
      <c r="H9" s="883"/>
      <c r="I9" s="883"/>
      <c r="J9" s="890"/>
      <c r="K9" s="883"/>
      <c r="L9" s="883"/>
      <c r="M9" s="886">
        <v>20</v>
      </c>
      <c r="N9" s="887"/>
      <c r="O9" s="886">
        <v>20</v>
      </c>
      <c r="P9" s="887"/>
      <c r="Q9" s="886">
        <v>16</v>
      </c>
      <c r="R9" s="887"/>
      <c r="S9" s="886"/>
      <c r="T9" s="887"/>
      <c r="U9" s="883"/>
      <c r="V9" s="328"/>
    </row>
    <row r="10" spans="1:26" ht="104.25" customHeight="1" thickBot="1" x14ac:dyDescent="0.45">
      <c r="A10" s="843"/>
      <c r="B10" s="897"/>
      <c r="C10" s="884"/>
      <c r="D10" s="884"/>
      <c r="E10" s="884"/>
      <c r="F10" s="884"/>
      <c r="G10" s="884"/>
      <c r="H10" s="884"/>
      <c r="I10" s="884"/>
      <c r="J10" s="891"/>
      <c r="K10" s="884"/>
      <c r="L10" s="884"/>
      <c r="M10" s="334" t="s">
        <v>461</v>
      </c>
      <c r="N10" s="334" t="s">
        <v>462</v>
      </c>
      <c r="O10" s="334" t="s">
        <v>461</v>
      </c>
      <c r="P10" s="334" t="s">
        <v>462</v>
      </c>
      <c r="Q10" s="334" t="s">
        <v>461</v>
      </c>
      <c r="R10" s="334" t="s">
        <v>462</v>
      </c>
      <c r="S10" s="334" t="s">
        <v>461</v>
      </c>
      <c r="T10" s="334" t="s">
        <v>462</v>
      </c>
      <c r="U10" s="884"/>
      <c r="V10" s="328"/>
    </row>
    <row r="11" spans="1:26" s="338" customFormat="1" ht="22.5" customHeight="1" thickBot="1" x14ac:dyDescent="0.35">
      <c r="A11" s="335">
        <v>1</v>
      </c>
      <c r="B11" s="335">
        <v>2</v>
      </c>
      <c r="C11" s="335">
        <v>3</v>
      </c>
      <c r="D11" s="335">
        <v>4</v>
      </c>
      <c r="E11" s="335">
        <v>5</v>
      </c>
      <c r="F11" s="335">
        <v>6</v>
      </c>
      <c r="G11" s="335">
        <v>7</v>
      </c>
      <c r="H11" s="335">
        <v>8</v>
      </c>
      <c r="I11" s="335">
        <v>9</v>
      </c>
      <c r="J11" s="335">
        <v>10</v>
      </c>
      <c r="K11" s="335">
        <v>11</v>
      </c>
      <c r="L11" s="335">
        <v>12</v>
      </c>
      <c r="M11" s="335">
        <v>13</v>
      </c>
      <c r="N11" s="335">
        <v>14</v>
      </c>
      <c r="O11" s="335">
        <v>15</v>
      </c>
      <c r="P11" s="335">
        <v>16</v>
      </c>
      <c r="Q11" s="335">
        <v>17</v>
      </c>
      <c r="R11" s="335">
        <v>18</v>
      </c>
      <c r="S11" s="335">
        <v>19</v>
      </c>
      <c r="T11" s="335">
        <v>20</v>
      </c>
      <c r="U11" s="336">
        <v>29</v>
      </c>
      <c r="V11" s="337"/>
    </row>
    <row r="12" spans="1:26" s="163" customFormat="1" ht="84" thickBot="1" x14ac:dyDescent="0.45">
      <c r="A12" s="478" t="s">
        <v>812</v>
      </c>
      <c r="B12" s="483" t="s">
        <v>813</v>
      </c>
      <c r="C12" s="473"/>
      <c r="D12" s="473"/>
      <c r="E12" s="474"/>
      <c r="F12" s="482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6"/>
      <c r="V12" s="339" t="str">
        <f>'Основні дані'!$B$1</f>
        <v>МІТ-М223</v>
      </c>
    </row>
    <row r="13" spans="1:26" s="340" customFormat="1" ht="28.5" customHeight="1" x14ac:dyDescent="0.4">
      <c r="A13" s="261"/>
      <c r="B13" s="477" t="s">
        <v>732</v>
      </c>
      <c r="C13" s="238"/>
      <c r="D13" s="238"/>
      <c r="E13" s="479"/>
      <c r="F13" s="480">
        <f>N13+P13+R13+T13</f>
        <v>0</v>
      </c>
      <c r="G13" s="480">
        <f t="shared" ref="G13:G52" si="0">F13*30</f>
        <v>0</v>
      </c>
      <c r="H13" s="480">
        <f>(M13*Титул!BC$19)+(O13*Титул!BD$19)+(Q13*Титул!BE$19)+(S13*Титул!BF$19)</f>
        <v>0</v>
      </c>
      <c r="I13" s="481"/>
      <c r="J13" s="228"/>
      <c r="K13" s="228"/>
      <c r="L13" s="480">
        <f>IF(H13=I13+J13+K13,G13-H13,"!ПОМИЛКА!")</f>
        <v>0</v>
      </c>
      <c r="M13" s="226"/>
      <c r="N13" s="360"/>
      <c r="O13" s="360"/>
      <c r="P13" s="360"/>
      <c r="Q13" s="360"/>
      <c r="R13" s="227"/>
      <c r="S13" s="360"/>
      <c r="T13" s="360"/>
      <c r="U13" s="510"/>
      <c r="V13" s="339" t="str">
        <f>'Основні дані'!$B$1</f>
        <v>МІТ-М223</v>
      </c>
    </row>
    <row r="14" spans="1:26" s="340" customFormat="1" ht="28.5" customHeight="1" x14ac:dyDescent="0.4">
      <c r="A14" s="261"/>
      <c r="B14" s="477" t="s">
        <v>734</v>
      </c>
      <c r="C14" s="238"/>
      <c r="D14" s="238"/>
      <c r="E14" s="260"/>
      <c r="F14" s="225">
        <f t="shared" ref="F14:F52" si="1">N14+P14+R14+T14</f>
        <v>0</v>
      </c>
      <c r="G14" s="225">
        <f t="shared" si="0"/>
        <v>0</v>
      </c>
      <c r="H14" s="225">
        <f>(M14*Титул!BC$19)+(O14*Титул!BD$19)+(Q14*Титул!BE$19)+(S14*Титул!BF$19)</f>
        <v>0</v>
      </c>
      <c r="I14" s="321"/>
      <c r="J14" s="227"/>
      <c r="K14" s="227"/>
      <c r="L14" s="225">
        <f t="shared" ref="L14:L52" si="2">IF(H14=I14+J14+K14,G14-H14,"!ПОМИЛКА!")</f>
        <v>0</v>
      </c>
      <c r="M14" s="226"/>
      <c r="N14" s="360"/>
      <c r="O14" s="360"/>
      <c r="P14" s="360"/>
      <c r="Q14" s="360"/>
      <c r="R14" s="227"/>
      <c r="S14" s="360"/>
      <c r="T14" s="360"/>
      <c r="U14" s="510"/>
      <c r="V14" s="339" t="str">
        <f>'Основні дані'!$B$1</f>
        <v>МІТ-М223</v>
      </c>
    </row>
    <row r="15" spans="1:26" s="340" customFormat="1" ht="28.5" customHeight="1" x14ac:dyDescent="0.4">
      <c r="A15" s="261"/>
      <c r="B15" s="477" t="s">
        <v>736</v>
      </c>
      <c r="C15" s="238"/>
      <c r="D15" s="238"/>
      <c r="E15" s="260"/>
      <c r="F15" s="225">
        <f t="shared" si="1"/>
        <v>0</v>
      </c>
      <c r="G15" s="225">
        <f t="shared" si="0"/>
        <v>0</v>
      </c>
      <c r="H15" s="225">
        <f>(M15*Титул!BC$19)+(O15*Титул!BD$19)+(Q15*Титул!BE$19)+(S15*Титул!BF$19)</f>
        <v>0</v>
      </c>
      <c r="I15" s="321"/>
      <c r="J15" s="227"/>
      <c r="K15" s="227"/>
      <c r="L15" s="225">
        <f t="shared" si="2"/>
        <v>0</v>
      </c>
      <c r="M15" s="511"/>
      <c r="N15" s="512"/>
      <c r="O15" s="512"/>
      <c r="P15" s="512"/>
      <c r="Q15" s="512"/>
      <c r="R15" s="228"/>
      <c r="S15" s="512"/>
      <c r="T15" s="512"/>
      <c r="U15" s="510"/>
      <c r="V15" s="339" t="str">
        <f>'Основні дані'!$B$1</f>
        <v>МІТ-М223</v>
      </c>
    </row>
    <row r="16" spans="1:26" s="340" customFormat="1" ht="27" x14ac:dyDescent="0.4">
      <c r="A16" s="261"/>
      <c r="B16" s="477" t="s">
        <v>738</v>
      </c>
      <c r="C16" s="238"/>
      <c r="D16" s="238"/>
      <c r="E16" s="260"/>
      <c r="F16" s="225">
        <f t="shared" si="1"/>
        <v>0</v>
      </c>
      <c r="G16" s="225">
        <f t="shared" si="0"/>
        <v>0</v>
      </c>
      <c r="H16" s="225">
        <f>(M16*Титул!BC$19)+(O16*Титул!BD$19)+(Q16*Титул!BE$19)+(S16*Титул!BF$19)</f>
        <v>0</v>
      </c>
      <c r="I16" s="321"/>
      <c r="J16" s="227"/>
      <c r="K16" s="227"/>
      <c r="L16" s="225">
        <f t="shared" si="2"/>
        <v>0</v>
      </c>
      <c r="M16" s="226"/>
      <c r="N16" s="360"/>
      <c r="O16" s="360"/>
      <c r="P16" s="360"/>
      <c r="Q16" s="360"/>
      <c r="R16" s="227"/>
      <c r="S16" s="360"/>
      <c r="T16" s="360"/>
      <c r="U16" s="510"/>
      <c r="V16" s="339" t="str">
        <f>'Основні дані'!$B$1</f>
        <v>МІТ-М223</v>
      </c>
    </row>
    <row r="17" spans="1:22" s="340" customFormat="1" ht="28.5" customHeight="1" x14ac:dyDescent="0.4">
      <c r="A17" s="261"/>
      <c r="B17" s="477" t="s">
        <v>740</v>
      </c>
      <c r="C17" s="238"/>
      <c r="D17" s="238"/>
      <c r="E17" s="260"/>
      <c r="F17" s="225">
        <f t="shared" si="1"/>
        <v>0</v>
      </c>
      <c r="G17" s="225">
        <f t="shared" si="0"/>
        <v>0</v>
      </c>
      <c r="H17" s="225">
        <f>(M17*Титул!BC$19)+(O17*Титул!BD$19)+(Q17*Титул!BE$19)+(S17*Титул!BF$19)</f>
        <v>0</v>
      </c>
      <c r="I17" s="321"/>
      <c r="J17" s="227"/>
      <c r="K17" s="227"/>
      <c r="L17" s="225">
        <f t="shared" si="2"/>
        <v>0</v>
      </c>
      <c r="M17" s="226"/>
      <c r="N17" s="360"/>
      <c r="O17" s="360"/>
      <c r="P17" s="360"/>
      <c r="Q17" s="360"/>
      <c r="R17" s="227"/>
      <c r="S17" s="360"/>
      <c r="T17" s="360"/>
      <c r="U17" s="510"/>
      <c r="V17" s="339" t="str">
        <f>'Основні дані'!$B$1</f>
        <v>МІТ-М223</v>
      </c>
    </row>
    <row r="18" spans="1:22" s="340" customFormat="1" ht="28.5" customHeight="1" x14ac:dyDescent="0.4">
      <c r="A18" s="261"/>
      <c r="B18" s="477" t="s">
        <v>742</v>
      </c>
      <c r="C18" s="238"/>
      <c r="D18" s="238"/>
      <c r="E18" s="260"/>
      <c r="F18" s="225">
        <f t="shared" si="1"/>
        <v>0</v>
      </c>
      <c r="G18" s="225">
        <f t="shared" si="0"/>
        <v>0</v>
      </c>
      <c r="H18" s="225">
        <f>(M18*Титул!BC$19)+(O18*Титул!BD$19)+(Q18*Титул!BE$19)+(S18*Титул!BF$19)</f>
        <v>0</v>
      </c>
      <c r="I18" s="321"/>
      <c r="J18" s="227"/>
      <c r="K18" s="227"/>
      <c r="L18" s="225">
        <f t="shared" si="2"/>
        <v>0</v>
      </c>
      <c r="M18" s="226"/>
      <c r="N18" s="360"/>
      <c r="O18" s="360"/>
      <c r="P18" s="360"/>
      <c r="Q18" s="360"/>
      <c r="R18" s="227"/>
      <c r="S18" s="360"/>
      <c r="T18" s="360"/>
      <c r="U18" s="510"/>
      <c r="V18" s="339" t="str">
        <f>'Основні дані'!$B$1</f>
        <v>МІТ-М223</v>
      </c>
    </row>
    <row r="19" spans="1:22" s="340" customFormat="1" ht="28.5" customHeight="1" x14ac:dyDescent="0.4">
      <c r="A19" s="261"/>
      <c r="B19" s="477" t="s">
        <v>744</v>
      </c>
      <c r="C19" s="238"/>
      <c r="D19" s="238"/>
      <c r="E19" s="260"/>
      <c r="F19" s="225">
        <f t="shared" si="1"/>
        <v>0</v>
      </c>
      <c r="G19" s="225">
        <f t="shared" si="0"/>
        <v>0</v>
      </c>
      <c r="H19" s="225">
        <f>(M19*Титул!BC$19)+(O19*Титул!BD$19)+(Q19*Титул!BE$19)+(S19*Титул!BF$19)</f>
        <v>0</v>
      </c>
      <c r="I19" s="321"/>
      <c r="J19" s="227"/>
      <c r="K19" s="227"/>
      <c r="L19" s="225">
        <f t="shared" si="2"/>
        <v>0</v>
      </c>
      <c r="M19" s="226"/>
      <c r="N19" s="227"/>
      <c r="O19" s="227"/>
      <c r="P19" s="227"/>
      <c r="Q19" s="227"/>
      <c r="R19" s="227"/>
      <c r="S19" s="360"/>
      <c r="T19" s="360"/>
      <c r="U19" s="510"/>
      <c r="V19" s="339" t="str">
        <f>'Основні дані'!$B$1</f>
        <v>МІТ-М223</v>
      </c>
    </row>
    <row r="20" spans="1:22" s="340" customFormat="1" ht="28.5" customHeight="1" x14ac:dyDescent="0.4">
      <c r="A20" s="261"/>
      <c r="B20" s="477" t="s">
        <v>746</v>
      </c>
      <c r="C20" s="238"/>
      <c r="D20" s="238"/>
      <c r="E20" s="260"/>
      <c r="F20" s="225">
        <f t="shared" si="1"/>
        <v>0</v>
      </c>
      <c r="G20" s="225">
        <f t="shared" si="0"/>
        <v>0</v>
      </c>
      <c r="H20" s="225">
        <f>(M20*Титул!BC$19)+(O20*Титул!BD$19)+(Q20*Титул!BE$19)+(S20*Титул!BF$19)</f>
        <v>0</v>
      </c>
      <c r="I20" s="321"/>
      <c r="J20" s="227"/>
      <c r="K20" s="227"/>
      <c r="L20" s="225">
        <f t="shared" si="2"/>
        <v>0</v>
      </c>
      <c r="M20" s="226"/>
      <c r="N20" s="227"/>
      <c r="O20" s="227"/>
      <c r="P20" s="227"/>
      <c r="Q20" s="227"/>
      <c r="R20" s="227"/>
      <c r="S20" s="360"/>
      <c r="T20" s="360"/>
      <c r="U20" s="510"/>
      <c r="V20" s="339" t="str">
        <f>'Основні дані'!$B$1</f>
        <v>МІТ-М223</v>
      </c>
    </row>
    <row r="21" spans="1:22" s="340" customFormat="1" ht="28.5" customHeight="1" x14ac:dyDescent="0.4">
      <c r="A21" s="261"/>
      <c r="B21" s="477" t="s">
        <v>748</v>
      </c>
      <c r="C21" s="238"/>
      <c r="D21" s="238"/>
      <c r="E21" s="260"/>
      <c r="F21" s="225">
        <f t="shared" si="1"/>
        <v>0</v>
      </c>
      <c r="G21" s="225">
        <f t="shared" si="0"/>
        <v>0</v>
      </c>
      <c r="H21" s="225">
        <f>(M21*Титул!BC$19)+(O21*Титул!BD$19)+(Q21*Титул!BE$19)+(S21*Титул!BF$19)</f>
        <v>0</v>
      </c>
      <c r="I21" s="321"/>
      <c r="J21" s="227"/>
      <c r="K21" s="227"/>
      <c r="L21" s="225">
        <f t="shared" si="2"/>
        <v>0</v>
      </c>
      <c r="M21" s="226"/>
      <c r="N21" s="227"/>
      <c r="O21" s="227"/>
      <c r="P21" s="227"/>
      <c r="Q21" s="227"/>
      <c r="R21" s="227"/>
      <c r="S21" s="360"/>
      <c r="T21" s="360"/>
      <c r="U21" s="510"/>
      <c r="V21" s="339" t="str">
        <f>'Основні дані'!$B$1</f>
        <v>МІТ-М223</v>
      </c>
    </row>
    <row r="22" spans="1:22" s="340" customFormat="1" ht="28.5" customHeight="1" x14ac:dyDescent="0.4">
      <c r="A22" s="261"/>
      <c r="B22" s="477" t="s">
        <v>750</v>
      </c>
      <c r="C22" s="238"/>
      <c r="D22" s="238"/>
      <c r="E22" s="260"/>
      <c r="F22" s="225">
        <f t="shared" si="1"/>
        <v>0</v>
      </c>
      <c r="G22" s="225">
        <f t="shared" si="0"/>
        <v>0</v>
      </c>
      <c r="H22" s="225">
        <f>(M22*Титул!BC$19)+(O22*Титул!BD$19)+(Q22*Титул!BE$19)+(S22*Титул!BF$19)</f>
        <v>0</v>
      </c>
      <c r="I22" s="321"/>
      <c r="J22" s="227"/>
      <c r="K22" s="227"/>
      <c r="L22" s="225">
        <f t="shared" si="2"/>
        <v>0</v>
      </c>
      <c r="M22" s="226"/>
      <c r="N22" s="227"/>
      <c r="O22" s="227"/>
      <c r="P22" s="227"/>
      <c r="Q22" s="227"/>
      <c r="R22" s="227"/>
      <c r="S22" s="360"/>
      <c r="T22" s="360"/>
      <c r="U22" s="510"/>
      <c r="V22" s="339" t="str">
        <f>'Основні дані'!$B$1</f>
        <v>МІТ-М223</v>
      </c>
    </row>
    <row r="23" spans="1:22" s="340" customFormat="1" ht="28.5" customHeight="1" x14ac:dyDescent="0.4">
      <c r="A23" s="261"/>
      <c r="B23" s="477" t="s">
        <v>752</v>
      </c>
      <c r="C23" s="238"/>
      <c r="D23" s="238"/>
      <c r="E23" s="260"/>
      <c r="F23" s="225">
        <f t="shared" si="1"/>
        <v>0</v>
      </c>
      <c r="G23" s="225">
        <f t="shared" si="0"/>
        <v>0</v>
      </c>
      <c r="H23" s="225">
        <f>(M23*Титул!BC$19)+(O23*Титул!BD$19)+(Q23*Титул!BE$19)+(S23*Титул!BF$19)</f>
        <v>0</v>
      </c>
      <c r="I23" s="321"/>
      <c r="J23" s="227"/>
      <c r="K23" s="227"/>
      <c r="L23" s="225">
        <f t="shared" si="2"/>
        <v>0</v>
      </c>
      <c r="M23" s="226"/>
      <c r="N23" s="360"/>
      <c r="O23" s="360"/>
      <c r="P23" s="360"/>
      <c r="Q23" s="360"/>
      <c r="R23" s="227"/>
      <c r="S23" s="360"/>
      <c r="T23" s="360"/>
      <c r="U23" s="510"/>
      <c r="V23" s="339" t="str">
        <f>'Основні дані'!$B$1</f>
        <v>МІТ-М223</v>
      </c>
    </row>
    <row r="24" spans="1:22" s="340" customFormat="1" ht="28.5" customHeight="1" x14ac:dyDescent="0.4">
      <c r="A24" s="261"/>
      <c r="B24" s="477" t="s">
        <v>754</v>
      </c>
      <c r="C24" s="238"/>
      <c r="D24" s="238"/>
      <c r="E24" s="260"/>
      <c r="F24" s="225">
        <f t="shared" si="1"/>
        <v>0</v>
      </c>
      <c r="G24" s="225">
        <f t="shared" si="0"/>
        <v>0</v>
      </c>
      <c r="H24" s="225">
        <f>(M24*Титул!BC$19)+(O24*Титул!BD$19)+(Q24*Титул!BE$19)+(S24*Титул!BF$19)</f>
        <v>0</v>
      </c>
      <c r="I24" s="321"/>
      <c r="J24" s="227"/>
      <c r="K24" s="227"/>
      <c r="L24" s="225">
        <f t="shared" si="2"/>
        <v>0</v>
      </c>
      <c r="M24" s="226"/>
      <c r="N24" s="360"/>
      <c r="O24" s="360"/>
      <c r="P24" s="360"/>
      <c r="Q24" s="360"/>
      <c r="R24" s="227"/>
      <c r="S24" s="360"/>
      <c r="T24" s="360"/>
      <c r="U24" s="510"/>
      <c r="V24" s="339" t="str">
        <f>'Основні дані'!$B$1</f>
        <v>МІТ-М223</v>
      </c>
    </row>
    <row r="25" spans="1:22" s="340" customFormat="1" ht="28.5" customHeight="1" x14ac:dyDescent="0.4">
      <c r="A25" s="261"/>
      <c r="B25" s="477" t="s">
        <v>756</v>
      </c>
      <c r="C25" s="238"/>
      <c r="D25" s="238"/>
      <c r="E25" s="260"/>
      <c r="F25" s="225">
        <f t="shared" si="1"/>
        <v>0</v>
      </c>
      <c r="G25" s="225">
        <f t="shared" si="0"/>
        <v>0</v>
      </c>
      <c r="H25" s="225">
        <f>(M25*Титул!BC$19)+(O25*Титул!BD$19)+(Q25*Титул!BE$19)+(S25*Титул!BF$19)</f>
        <v>0</v>
      </c>
      <c r="I25" s="321"/>
      <c r="J25" s="227"/>
      <c r="K25" s="227"/>
      <c r="L25" s="225">
        <f t="shared" si="2"/>
        <v>0</v>
      </c>
      <c r="M25" s="226"/>
      <c r="N25" s="360"/>
      <c r="O25" s="360"/>
      <c r="P25" s="360"/>
      <c r="Q25" s="360"/>
      <c r="R25" s="227"/>
      <c r="S25" s="360"/>
      <c r="T25" s="360"/>
      <c r="U25" s="510"/>
      <c r="V25" s="339" t="str">
        <f>'Основні дані'!$B$1</f>
        <v>МІТ-М223</v>
      </c>
    </row>
    <row r="26" spans="1:22" s="340" customFormat="1" ht="28.5" customHeight="1" x14ac:dyDescent="0.4">
      <c r="A26" s="261"/>
      <c r="B26" s="477" t="s">
        <v>758</v>
      </c>
      <c r="C26" s="238"/>
      <c r="D26" s="238"/>
      <c r="E26" s="260"/>
      <c r="F26" s="225">
        <f t="shared" si="1"/>
        <v>0</v>
      </c>
      <c r="G26" s="225">
        <f t="shared" si="0"/>
        <v>0</v>
      </c>
      <c r="H26" s="225">
        <f>(M26*Титул!BC$19)+(O26*Титул!BD$19)+(Q26*Титул!BE$19)+(S26*Титул!BF$19)</f>
        <v>0</v>
      </c>
      <c r="I26" s="321"/>
      <c r="J26" s="227"/>
      <c r="K26" s="227"/>
      <c r="L26" s="225">
        <f t="shared" si="2"/>
        <v>0</v>
      </c>
      <c r="M26" s="511"/>
      <c r="N26" s="512"/>
      <c r="O26" s="512"/>
      <c r="P26" s="512"/>
      <c r="Q26" s="512"/>
      <c r="R26" s="228"/>
      <c r="S26" s="512"/>
      <c r="T26" s="512"/>
      <c r="U26" s="510"/>
      <c r="V26" s="339" t="str">
        <f>'Основні дані'!$B$1</f>
        <v>МІТ-М223</v>
      </c>
    </row>
    <row r="27" spans="1:22" s="340" customFormat="1" ht="28.5" customHeight="1" x14ac:dyDescent="0.4">
      <c r="A27" s="261"/>
      <c r="B27" s="477" t="s">
        <v>760</v>
      </c>
      <c r="C27" s="238"/>
      <c r="D27" s="238"/>
      <c r="E27" s="260"/>
      <c r="F27" s="225">
        <f t="shared" si="1"/>
        <v>0</v>
      </c>
      <c r="G27" s="225">
        <f t="shared" si="0"/>
        <v>0</v>
      </c>
      <c r="H27" s="225">
        <f>(M27*Титул!BC$19)+(O27*Титул!BD$19)+(Q27*Титул!BE$19)+(S27*Титул!BF$19)</f>
        <v>0</v>
      </c>
      <c r="I27" s="321"/>
      <c r="J27" s="227"/>
      <c r="K27" s="227"/>
      <c r="L27" s="225">
        <f t="shared" si="2"/>
        <v>0</v>
      </c>
      <c r="M27" s="226"/>
      <c r="N27" s="360"/>
      <c r="O27" s="360"/>
      <c r="P27" s="360"/>
      <c r="Q27" s="360"/>
      <c r="R27" s="227"/>
      <c r="S27" s="360"/>
      <c r="T27" s="360"/>
      <c r="U27" s="510"/>
      <c r="V27" s="339" t="str">
        <f>'Основні дані'!$B$1</f>
        <v>МІТ-М223</v>
      </c>
    </row>
    <row r="28" spans="1:22" s="340" customFormat="1" ht="27" x14ac:dyDescent="0.4">
      <c r="A28" s="261"/>
      <c r="B28" s="477" t="s">
        <v>762</v>
      </c>
      <c r="C28" s="238"/>
      <c r="D28" s="238"/>
      <c r="E28" s="260"/>
      <c r="F28" s="225">
        <f t="shared" si="1"/>
        <v>0</v>
      </c>
      <c r="G28" s="225">
        <f t="shared" si="0"/>
        <v>0</v>
      </c>
      <c r="H28" s="225">
        <f>(M28*Титул!BC$19)+(O28*Титул!BD$19)+(Q28*Титул!BE$19)+(S28*Титул!BF$19)</f>
        <v>0</v>
      </c>
      <c r="I28" s="321"/>
      <c r="J28" s="227"/>
      <c r="K28" s="227"/>
      <c r="L28" s="225">
        <f t="shared" si="2"/>
        <v>0</v>
      </c>
      <c r="M28" s="226"/>
      <c r="N28" s="360"/>
      <c r="O28" s="360"/>
      <c r="P28" s="360"/>
      <c r="Q28" s="360"/>
      <c r="R28" s="227"/>
      <c r="S28" s="360"/>
      <c r="T28" s="360"/>
      <c r="U28" s="510"/>
      <c r="V28" s="339" t="str">
        <f>'Основні дані'!$B$1</f>
        <v>МІТ-М223</v>
      </c>
    </row>
    <row r="29" spans="1:22" s="340" customFormat="1" ht="28.5" customHeight="1" x14ac:dyDescent="0.4">
      <c r="A29" s="261"/>
      <c r="B29" s="477" t="s">
        <v>764</v>
      </c>
      <c r="C29" s="238"/>
      <c r="D29" s="238"/>
      <c r="E29" s="260"/>
      <c r="F29" s="225">
        <f t="shared" si="1"/>
        <v>0</v>
      </c>
      <c r="G29" s="225">
        <f t="shared" si="0"/>
        <v>0</v>
      </c>
      <c r="H29" s="225">
        <f>(M29*Титул!BC$19)+(O29*Титул!BD$19)+(Q29*Титул!BE$19)+(S29*Титул!BF$19)</f>
        <v>0</v>
      </c>
      <c r="I29" s="321"/>
      <c r="J29" s="227"/>
      <c r="K29" s="227"/>
      <c r="L29" s="225">
        <f t="shared" si="2"/>
        <v>0</v>
      </c>
      <c r="M29" s="511"/>
      <c r="N29" s="512"/>
      <c r="O29" s="512"/>
      <c r="P29" s="512"/>
      <c r="Q29" s="512"/>
      <c r="R29" s="228"/>
      <c r="S29" s="512"/>
      <c r="T29" s="512"/>
      <c r="U29" s="510"/>
      <c r="V29" s="339" t="str">
        <f>'Основні дані'!$B$1</f>
        <v>МІТ-М223</v>
      </c>
    </row>
    <row r="30" spans="1:22" s="340" customFormat="1" ht="28.5" customHeight="1" x14ac:dyDescent="0.4">
      <c r="A30" s="261"/>
      <c r="B30" s="477" t="s">
        <v>766</v>
      </c>
      <c r="C30" s="238"/>
      <c r="D30" s="238"/>
      <c r="E30" s="260"/>
      <c r="F30" s="225">
        <f t="shared" si="1"/>
        <v>0</v>
      </c>
      <c r="G30" s="225">
        <f t="shared" si="0"/>
        <v>0</v>
      </c>
      <c r="H30" s="225">
        <f>(M30*Титул!BC$19)+(O30*Титул!BD$19)+(Q30*Титул!BE$19)+(S30*Титул!BF$19)</f>
        <v>0</v>
      </c>
      <c r="I30" s="321"/>
      <c r="J30" s="227"/>
      <c r="K30" s="227"/>
      <c r="L30" s="225">
        <f t="shared" si="2"/>
        <v>0</v>
      </c>
      <c r="M30" s="226"/>
      <c r="N30" s="360"/>
      <c r="O30" s="360"/>
      <c r="P30" s="360"/>
      <c r="Q30" s="360"/>
      <c r="R30" s="227"/>
      <c r="S30" s="360"/>
      <c r="T30" s="360"/>
      <c r="U30" s="510"/>
      <c r="V30" s="339" t="str">
        <f>'Основні дані'!$B$1</f>
        <v>МІТ-М223</v>
      </c>
    </row>
    <row r="31" spans="1:22" ht="27.75" customHeight="1" x14ac:dyDescent="0.4">
      <c r="A31" s="261"/>
      <c r="B31" s="477" t="s">
        <v>768</v>
      </c>
      <c r="C31" s="238"/>
      <c r="D31" s="238"/>
      <c r="E31" s="260"/>
      <c r="F31" s="225">
        <f t="shared" si="1"/>
        <v>0</v>
      </c>
      <c r="G31" s="225">
        <f t="shared" si="0"/>
        <v>0</v>
      </c>
      <c r="H31" s="225">
        <f>(M31*Титул!BC$19)+(O31*Титул!BD$19)+(Q31*Титул!BE$19)+(S31*Титул!BF$19)</f>
        <v>0</v>
      </c>
      <c r="I31" s="321"/>
      <c r="J31" s="227"/>
      <c r="K31" s="227"/>
      <c r="L31" s="225">
        <f t="shared" si="2"/>
        <v>0</v>
      </c>
      <c r="M31" s="226"/>
      <c r="N31" s="360"/>
      <c r="O31" s="360"/>
      <c r="P31" s="360"/>
      <c r="Q31" s="360"/>
      <c r="R31" s="227"/>
      <c r="S31" s="360"/>
      <c r="T31" s="360"/>
      <c r="U31" s="510"/>
      <c r="V31" s="339" t="str">
        <f>'Основні дані'!$B$1</f>
        <v>МІТ-М223</v>
      </c>
    </row>
    <row r="32" spans="1:22" ht="27.75" customHeight="1" x14ac:dyDescent="0.4">
      <c r="A32" s="261"/>
      <c r="B32" s="477" t="s">
        <v>770</v>
      </c>
      <c r="C32" s="238"/>
      <c r="D32" s="238"/>
      <c r="E32" s="260"/>
      <c r="F32" s="225">
        <f t="shared" si="1"/>
        <v>0</v>
      </c>
      <c r="G32" s="225">
        <f t="shared" si="0"/>
        <v>0</v>
      </c>
      <c r="H32" s="225">
        <f>(M32*Титул!BC$19)+(O32*Титул!BD$19)+(Q32*Титул!BE$19)+(S32*Титул!BF$19)</f>
        <v>0</v>
      </c>
      <c r="I32" s="321"/>
      <c r="J32" s="227"/>
      <c r="K32" s="227"/>
      <c r="L32" s="225">
        <f t="shared" si="2"/>
        <v>0</v>
      </c>
      <c r="M32" s="226"/>
      <c r="N32" s="360"/>
      <c r="O32" s="360"/>
      <c r="P32" s="360"/>
      <c r="Q32" s="360"/>
      <c r="R32" s="227"/>
      <c r="S32" s="360"/>
      <c r="T32" s="360"/>
      <c r="U32" s="510"/>
      <c r="V32" s="339" t="str">
        <f>'Основні дані'!$B$1</f>
        <v>МІТ-М223</v>
      </c>
    </row>
    <row r="33" spans="1:22" ht="27.75" customHeight="1" x14ac:dyDescent="0.4">
      <c r="A33" s="261"/>
      <c r="B33" s="477" t="s">
        <v>772</v>
      </c>
      <c r="C33" s="238"/>
      <c r="D33" s="238"/>
      <c r="E33" s="260"/>
      <c r="F33" s="225">
        <f t="shared" si="1"/>
        <v>0</v>
      </c>
      <c r="G33" s="225">
        <f t="shared" si="0"/>
        <v>0</v>
      </c>
      <c r="H33" s="225">
        <f>(M33*Титул!BC$19)+(O33*Титул!BD$19)+(Q33*Титул!BE$19)+(S33*Титул!BF$19)</f>
        <v>0</v>
      </c>
      <c r="I33" s="321"/>
      <c r="J33" s="227"/>
      <c r="K33" s="227"/>
      <c r="L33" s="225">
        <f t="shared" si="2"/>
        <v>0</v>
      </c>
      <c r="M33" s="226"/>
      <c r="N33" s="227"/>
      <c r="O33" s="227"/>
      <c r="P33" s="227"/>
      <c r="Q33" s="227"/>
      <c r="R33" s="227"/>
      <c r="S33" s="360"/>
      <c r="T33" s="360"/>
      <c r="U33" s="510"/>
      <c r="V33" s="339" t="str">
        <f>'Основні дані'!$B$1</f>
        <v>МІТ-М223</v>
      </c>
    </row>
    <row r="34" spans="1:22" ht="27.75" customHeight="1" x14ac:dyDescent="0.4">
      <c r="A34" s="261"/>
      <c r="B34" s="477" t="s">
        <v>774</v>
      </c>
      <c r="C34" s="238"/>
      <c r="D34" s="238"/>
      <c r="E34" s="260"/>
      <c r="F34" s="225">
        <f t="shared" si="1"/>
        <v>0</v>
      </c>
      <c r="G34" s="225">
        <f t="shared" si="0"/>
        <v>0</v>
      </c>
      <c r="H34" s="225">
        <f>(M34*Титул!BC$19)+(O34*Титул!BD$19)+(Q34*Титул!BE$19)+(S34*Титул!BF$19)</f>
        <v>0</v>
      </c>
      <c r="I34" s="321"/>
      <c r="J34" s="227"/>
      <c r="K34" s="227"/>
      <c r="L34" s="225">
        <f t="shared" si="2"/>
        <v>0</v>
      </c>
      <c r="M34" s="226"/>
      <c r="N34" s="227"/>
      <c r="O34" s="227"/>
      <c r="P34" s="227"/>
      <c r="Q34" s="227"/>
      <c r="R34" s="227"/>
      <c r="S34" s="360"/>
      <c r="T34" s="360"/>
      <c r="U34" s="510"/>
      <c r="V34" s="339" t="str">
        <f>'Основні дані'!$B$1</f>
        <v>МІТ-М223</v>
      </c>
    </row>
    <row r="35" spans="1:22" ht="27.75" customHeight="1" x14ac:dyDescent="0.4">
      <c r="A35" s="261"/>
      <c r="B35" s="477" t="s">
        <v>776</v>
      </c>
      <c r="C35" s="238"/>
      <c r="D35" s="238"/>
      <c r="E35" s="260"/>
      <c r="F35" s="225">
        <f t="shared" si="1"/>
        <v>0</v>
      </c>
      <c r="G35" s="225">
        <f t="shared" si="0"/>
        <v>0</v>
      </c>
      <c r="H35" s="225">
        <f>(M35*Титул!BC$19)+(O35*Титул!BD$19)+(Q35*Титул!BE$19)+(S35*Титул!BF$19)</f>
        <v>0</v>
      </c>
      <c r="I35" s="321"/>
      <c r="J35" s="227"/>
      <c r="K35" s="227"/>
      <c r="L35" s="225">
        <f t="shared" si="2"/>
        <v>0</v>
      </c>
      <c r="M35" s="226"/>
      <c r="N35" s="227"/>
      <c r="O35" s="227"/>
      <c r="P35" s="227"/>
      <c r="Q35" s="227"/>
      <c r="R35" s="227"/>
      <c r="S35" s="360"/>
      <c r="T35" s="360"/>
      <c r="U35" s="510"/>
      <c r="V35" s="339" t="str">
        <f>'Основні дані'!$B$1</f>
        <v>МІТ-М223</v>
      </c>
    </row>
    <row r="36" spans="1:22" ht="27.75" customHeight="1" x14ac:dyDescent="0.4">
      <c r="A36" s="261"/>
      <c r="B36" s="477" t="s">
        <v>778</v>
      </c>
      <c r="C36" s="238"/>
      <c r="D36" s="238"/>
      <c r="E36" s="260"/>
      <c r="F36" s="225">
        <f t="shared" si="1"/>
        <v>0</v>
      </c>
      <c r="G36" s="225">
        <f t="shared" si="0"/>
        <v>0</v>
      </c>
      <c r="H36" s="225">
        <f>(M36*Титул!BC$19)+(O36*Титул!BD$19)+(Q36*Титул!BE$19)+(S36*Титул!BF$19)</f>
        <v>0</v>
      </c>
      <c r="I36" s="321"/>
      <c r="J36" s="227"/>
      <c r="K36" s="227"/>
      <c r="L36" s="225">
        <f t="shared" si="2"/>
        <v>0</v>
      </c>
      <c r="M36" s="226"/>
      <c r="N36" s="227"/>
      <c r="O36" s="227"/>
      <c r="P36" s="227"/>
      <c r="Q36" s="227"/>
      <c r="R36" s="227"/>
      <c r="S36" s="360"/>
      <c r="T36" s="360"/>
      <c r="U36" s="510"/>
      <c r="V36" s="339" t="str">
        <f>'Основні дані'!$B$1</f>
        <v>МІТ-М223</v>
      </c>
    </row>
    <row r="37" spans="1:22" ht="27.75" customHeight="1" x14ac:dyDescent="0.4">
      <c r="A37" s="261"/>
      <c r="B37" s="477" t="s">
        <v>780</v>
      </c>
      <c r="C37" s="238"/>
      <c r="D37" s="238"/>
      <c r="E37" s="260"/>
      <c r="F37" s="225">
        <f t="shared" si="1"/>
        <v>0</v>
      </c>
      <c r="G37" s="225">
        <f t="shared" si="0"/>
        <v>0</v>
      </c>
      <c r="H37" s="225">
        <f>(M37*Титул!BC$19)+(O37*Титул!BD$19)+(Q37*Титул!BE$19)+(S37*Титул!BF$19)</f>
        <v>0</v>
      </c>
      <c r="I37" s="321"/>
      <c r="J37" s="227"/>
      <c r="K37" s="227"/>
      <c r="L37" s="225">
        <f t="shared" si="2"/>
        <v>0</v>
      </c>
      <c r="M37" s="226"/>
      <c r="N37" s="360"/>
      <c r="O37" s="360"/>
      <c r="P37" s="360"/>
      <c r="Q37" s="360"/>
      <c r="R37" s="227"/>
      <c r="S37" s="360"/>
      <c r="T37" s="360"/>
      <c r="U37" s="510"/>
      <c r="V37" s="339" t="str">
        <f>'Основні дані'!$B$1</f>
        <v>МІТ-М223</v>
      </c>
    </row>
    <row r="38" spans="1:22" ht="27.75" customHeight="1" x14ac:dyDescent="0.4">
      <c r="A38" s="261"/>
      <c r="B38" s="477" t="s">
        <v>782</v>
      </c>
      <c r="C38" s="238"/>
      <c r="D38" s="238"/>
      <c r="E38" s="260"/>
      <c r="F38" s="225">
        <f t="shared" si="1"/>
        <v>0</v>
      </c>
      <c r="G38" s="225">
        <f t="shared" si="0"/>
        <v>0</v>
      </c>
      <c r="H38" s="225">
        <f>(M38*Титул!BC$19)+(O38*Титул!BD$19)+(Q38*Титул!BE$19)+(S38*Титул!BF$19)</f>
        <v>0</v>
      </c>
      <c r="I38" s="321"/>
      <c r="J38" s="227"/>
      <c r="K38" s="227"/>
      <c r="L38" s="225">
        <f t="shared" si="2"/>
        <v>0</v>
      </c>
      <c r="M38" s="226"/>
      <c r="N38" s="360"/>
      <c r="O38" s="360"/>
      <c r="P38" s="360"/>
      <c r="Q38" s="360"/>
      <c r="R38" s="227"/>
      <c r="S38" s="360"/>
      <c r="T38" s="360"/>
      <c r="U38" s="510"/>
      <c r="V38" s="339" t="str">
        <f>'Основні дані'!$B$1</f>
        <v>МІТ-М223</v>
      </c>
    </row>
    <row r="39" spans="1:22" ht="27.75" customHeight="1" x14ac:dyDescent="0.4">
      <c r="A39" s="261"/>
      <c r="B39" s="477" t="s">
        <v>784</v>
      </c>
      <c r="C39" s="238"/>
      <c r="D39" s="238"/>
      <c r="E39" s="260"/>
      <c r="F39" s="225">
        <f t="shared" si="1"/>
        <v>0</v>
      </c>
      <c r="G39" s="225">
        <f t="shared" si="0"/>
        <v>0</v>
      </c>
      <c r="H39" s="225">
        <f>(M39*Титул!BC$19)+(O39*Титул!BD$19)+(Q39*Титул!BE$19)+(S39*Титул!BF$19)</f>
        <v>0</v>
      </c>
      <c r="I39" s="321"/>
      <c r="J39" s="227"/>
      <c r="K39" s="227"/>
      <c r="L39" s="225">
        <f t="shared" si="2"/>
        <v>0</v>
      </c>
      <c r="M39" s="226"/>
      <c r="N39" s="360"/>
      <c r="O39" s="360"/>
      <c r="P39" s="360"/>
      <c r="Q39" s="360"/>
      <c r="R39" s="227"/>
      <c r="S39" s="360"/>
      <c r="T39" s="360"/>
      <c r="U39" s="510"/>
      <c r="V39" s="339" t="str">
        <f>'Основні дані'!$B$1</f>
        <v>МІТ-М223</v>
      </c>
    </row>
    <row r="40" spans="1:22" ht="27.75" customHeight="1" x14ac:dyDescent="0.4">
      <c r="A40" s="261"/>
      <c r="B40" s="477" t="s">
        <v>786</v>
      </c>
      <c r="C40" s="238"/>
      <c r="D40" s="238"/>
      <c r="E40" s="260"/>
      <c r="F40" s="225">
        <f t="shared" si="1"/>
        <v>0</v>
      </c>
      <c r="G40" s="225">
        <f t="shared" si="0"/>
        <v>0</v>
      </c>
      <c r="H40" s="225">
        <f>(M40*Титул!BC$19)+(O40*Титул!BD$19)+(Q40*Титул!BE$19)+(S40*Титул!BF$19)</f>
        <v>0</v>
      </c>
      <c r="I40" s="321"/>
      <c r="J40" s="227"/>
      <c r="K40" s="227"/>
      <c r="L40" s="225">
        <f t="shared" si="2"/>
        <v>0</v>
      </c>
      <c r="M40" s="226"/>
      <c r="N40" s="360"/>
      <c r="O40" s="360"/>
      <c r="P40" s="360"/>
      <c r="Q40" s="360"/>
      <c r="R40" s="227"/>
      <c r="S40" s="360"/>
      <c r="T40" s="360"/>
      <c r="U40" s="510"/>
      <c r="V40" s="339" t="str">
        <f>'Основні дані'!$B$1</f>
        <v>МІТ-М223</v>
      </c>
    </row>
    <row r="41" spans="1:22" ht="27.75" customHeight="1" x14ac:dyDescent="0.4">
      <c r="A41" s="261"/>
      <c r="B41" s="477" t="s">
        <v>788</v>
      </c>
      <c r="C41" s="238"/>
      <c r="D41" s="238"/>
      <c r="E41" s="260"/>
      <c r="F41" s="225">
        <f t="shared" si="1"/>
        <v>0</v>
      </c>
      <c r="G41" s="225">
        <f t="shared" si="0"/>
        <v>0</v>
      </c>
      <c r="H41" s="225">
        <f>(M41*Титул!BC$19)+(O41*Титул!BD$19)+(Q41*Титул!BE$19)+(S41*Титул!BF$19)</f>
        <v>0</v>
      </c>
      <c r="I41" s="321"/>
      <c r="J41" s="227"/>
      <c r="K41" s="227"/>
      <c r="L41" s="225">
        <f t="shared" si="2"/>
        <v>0</v>
      </c>
      <c r="M41" s="511"/>
      <c r="N41" s="512"/>
      <c r="O41" s="512"/>
      <c r="P41" s="512"/>
      <c r="Q41" s="512"/>
      <c r="R41" s="228"/>
      <c r="S41" s="512"/>
      <c r="T41" s="512"/>
      <c r="U41" s="510"/>
      <c r="V41" s="339" t="str">
        <f>'Основні дані'!$B$1</f>
        <v>МІТ-М223</v>
      </c>
    </row>
    <row r="42" spans="1:22" ht="27.75" customHeight="1" x14ac:dyDescent="0.4">
      <c r="A42" s="261"/>
      <c r="B42" s="477" t="s">
        <v>790</v>
      </c>
      <c r="C42" s="238"/>
      <c r="D42" s="238"/>
      <c r="E42" s="260"/>
      <c r="F42" s="225">
        <f t="shared" si="1"/>
        <v>0</v>
      </c>
      <c r="G42" s="225">
        <f t="shared" si="0"/>
        <v>0</v>
      </c>
      <c r="H42" s="225">
        <f>(M42*Титул!BC$19)+(O42*Титул!BD$19)+(Q42*Титул!BE$19)+(S42*Титул!BF$19)</f>
        <v>0</v>
      </c>
      <c r="I42" s="321"/>
      <c r="J42" s="227"/>
      <c r="K42" s="227"/>
      <c r="L42" s="225">
        <f t="shared" si="2"/>
        <v>0</v>
      </c>
      <c r="M42" s="226"/>
      <c r="N42" s="360"/>
      <c r="O42" s="360"/>
      <c r="P42" s="360"/>
      <c r="Q42" s="360"/>
      <c r="R42" s="227"/>
      <c r="S42" s="360"/>
      <c r="T42" s="360"/>
      <c r="U42" s="510"/>
      <c r="V42" s="339" t="str">
        <f>'Основні дані'!$B$1</f>
        <v>МІТ-М223</v>
      </c>
    </row>
    <row r="43" spans="1:22" ht="27.75" customHeight="1" x14ac:dyDescent="0.4">
      <c r="A43" s="261"/>
      <c r="B43" s="477" t="s">
        <v>792</v>
      </c>
      <c r="C43" s="238"/>
      <c r="D43" s="238"/>
      <c r="E43" s="260"/>
      <c r="F43" s="225">
        <f t="shared" si="1"/>
        <v>0</v>
      </c>
      <c r="G43" s="225">
        <f t="shared" si="0"/>
        <v>0</v>
      </c>
      <c r="H43" s="225">
        <f>(M43*Титул!BC$19)+(O43*Титул!BD$19)+(Q43*Титул!BE$19)+(S43*Титул!BF$19)</f>
        <v>0</v>
      </c>
      <c r="I43" s="321"/>
      <c r="J43" s="227"/>
      <c r="K43" s="227"/>
      <c r="L43" s="225">
        <f t="shared" si="2"/>
        <v>0</v>
      </c>
      <c r="M43" s="226"/>
      <c r="N43" s="360"/>
      <c r="O43" s="360"/>
      <c r="P43" s="360"/>
      <c r="Q43" s="360"/>
      <c r="R43" s="227"/>
      <c r="S43" s="360"/>
      <c r="T43" s="360"/>
      <c r="U43" s="510"/>
      <c r="V43" s="339" t="str">
        <f>'Основні дані'!$B$1</f>
        <v>МІТ-М223</v>
      </c>
    </row>
    <row r="44" spans="1:22" ht="27.75" customHeight="1" x14ac:dyDescent="0.4">
      <c r="A44" s="261"/>
      <c r="B44" s="477" t="s">
        <v>794</v>
      </c>
      <c r="C44" s="238"/>
      <c r="D44" s="238"/>
      <c r="E44" s="260"/>
      <c r="F44" s="225">
        <f t="shared" si="1"/>
        <v>0</v>
      </c>
      <c r="G44" s="225">
        <f t="shared" si="0"/>
        <v>0</v>
      </c>
      <c r="H44" s="225">
        <f>(M44*Титул!BC$19)+(O44*Титул!BD$19)+(Q44*Титул!BE$19)+(S44*Титул!BF$19)</f>
        <v>0</v>
      </c>
      <c r="I44" s="321"/>
      <c r="J44" s="227"/>
      <c r="K44" s="227"/>
      <c r="L44" s="225">
        <f t="shared" si="2"/>
        <v>0</v>
      </c>
      <c r="M44" s="226"/>
      <c r="N44" s="360"/>
      <c r="O44" s="360"/>
      <c r="P44" s="360"/>
      <c r="Q44" s="360"/>
      <c r="R44" s="227"/>
      <c r="S44" s="360"/>
      <c r="T44" s="360"/>
      <c r="U44" s="510"/>
      <c r="V44" s="339" t="str">
        <f>'Основні дані'!$B$1</f>
        <v>МІТ-М223</v>
      </c>
    </row>
    <row r="45" spans="1:22" ht="27.75" customHeight="1" x14ac:dyDescent="0.4">
      <c r="A45" s="261"/>
      <c r="B45" s="477" t="s">
        <v>796</v>
      </c>
      <c r="C45" s="238"/>
      <c r="D45" s="238"/>
      <c r="E45" s="260"/>
      <c r="F45" s="225">
        <f t="shared" si="1"/>
        <v>0</v>
      </c>
      <c r="G45" s="225">
        <f t="shared" si="0"/>
        <v>0</v>
      </c>
      <c r="H45" s="225">
        <f>(M45*Титул!BC$19)+(O45*Титул!BD$19)+(Q45*Титул!BE$19)+(S45*Титул!BF$19)</f>
        <v>0</v>
      </c>
      <c r="I45" s="321"/>
      <c r="J45" s="227"/>
      <c r="K45" s="227"/>
      <c r="L45" s="225">
        <f t="shared" si="2"/>
        <v>0</v>
      </c>
      <c r="M45" s="226"/>
      <c r="N45" s="227"/>
      <c r="O45" s="227"/>
      <c r="P45" s="227"/>
      <c r="Q45" s="227"/>
      <c r="R45" s="227"/>
      <c r="S45" s="360"/>
      <c r="T45" s="360"/>
      <c r="U45" s="510"/>
      <c r="V45" s="339" t="str">
        <f>'Основні дані'!$B$1</f>
        <v>МІТ-М223</v>
      </c>
    </row>
    <row r="46" spans="1:22" ht="27.75" customHeight="1" x14ac:dyDescent="0.4">
      <c r="A46" s="261"/>
      <c r="B46" s="477" t="s">
        <v>798</v>
      </c>
      <c r="C46" s="238"/>
      <c r="D46" s="238"/>
      <c r="E46" s="260"/>
      <c r="F46" s="225">
        <f t="shared" si="1"/>
        <v>0</v>
      </c>
      <c r="G46" s="225">
        <f t="shared" si="0"/>
        <v>0</v>
      </c>
      <c r="H46" s="225">
        <f>(M46*Титул!BC$19)+(O46*Титул!BD$19)+(Q46*Титул!BE$19)+(S46*Титул!BF$19)</f>
        <v>0</v>
      </c>
      <c r="I46" s="321"/>
      <c r="J46" s="227"/>
      <c r="K46" s="227"/>
      <c r="L46" s="225">
        <f t="shared" si="2"/>
        <v>0</v>
      </c>
      <c r="M46" s="226"/>
      <c r="N46" s="227"/>
      <c r="O46" s="227"/>
      <c r="P46" s="227"/>
      <c r="Q46" s="227"/>
      <c r="R46" s="227"/>
      <c r="S46" s="360"/>
      <c r="T46" s="360"/>
      <c r="U46" s="510"/>
      <c r="V46" s="339" t="str">
        <f>'Основні дані'!$B$1</f>
        <v>МІТ-М223</v>
      </c>
    </row>
    <row r="47" spans="1:22" ht="27.75" customHeight="1" x14ac:dyDescent="0.4">
      <c r="A47" s="261"/>
      <c r="B47" s="477" t="s">
        <v>800</v>
      </c>
      <c r="C47" s="238"/>
      <c r="D47" s="238"/>
      <c r="E47" s="260"/>
      <c r="F47" s="225">
        <f t="shared" si="1"/>
        <v>0</v>
      </c>
      <c r="G47" s="225">
        <f t="shared" si="0"/>
        <v>0</v>
      </c>
      <c r="H47" s="225">
        <f>(M47*Титул!BC$19)+(O47*Титул!BD$19)+(Q47*Титул!BE$19)+(S47*Титул!BF$19)</f>
        <v>0</v>
      </c>
      <c r="I47" s="321"/>
      <c r="J47" s="227"/>
      <c r="K47" s="227"/>
      <c r="L47" s="225">
        <f t="shared" si="2"/>
        <v>0</v>
      </c>
      <c r="M47" s="226"/>
      <c r="N47" s="227"/>
      <c r="O47" s="227"/>
      <c r="P47" s="227"/>
      <c r="Q47" s="227"/>
      <c r="R47" s="227"/>
      <c r="S47" s="360"/>
      <c r="T47" s="360"/>
      <c r="U47" s="510"/>
      <c r="V47" s="339" t="str">
        <f>'Основні дані'!$B$1</f>
        <v>МІТ-М223</v>
      </c>
    </row>
    <row r="48" spans="1:22" ht="27.75" customHeight="1" x14ac:dyDescent="0.4">
      <c r="A48" s="261"/>
      <c r="B48" s="477" t="s">
        <v>802</v>
      </c>
      <c r="C48" s="238"/>
      <c r="D48" s="238"/>
      <c r="E48" s="260"/>
      <c r="F48" s="225">
        <f t="shared" si="1"/>
        <v>0</v>
      </c>
      <c r="G48" s="225">
        <f t="shared" si="0"/>
        <v>0</v>
      </c>
      <c r="H48" s="225">
        <f>(M48*Титул!BC$19)+(O48*Титул!BD$19)+(Q48*Титул!BE$19)+(S48*Титул!BF$19)</f>
        <v>0</v>
      </c>
      <c r="I48" s="321"/>
      <c r="J48" s="227"/>
      <c r="K48" s="227"/>
      <c r="L48" s="225">
        <f t="shared" si="2"/>
        <v>0</v>
      </c>
      <c r="M48" s="226"/>
      <c r="N48" s="227"/>
      <c r="O48" s="227"/>
      <c r="P48" s="227"/>
      <c r="Q48" s="227"/>
      <c r="R48" s="227"/>
      <c r="S48" s="360"/>
      <c r="T48" s="360"/>
      <c r="U48" s="510"/>
      <c r="V48" s="339" t="str">
        <f>'Основні дані'!$B$1</f>
        <v>МІТ-М223</v>
      </c>
    </row>
    <row r="49" spans="1:22" ht="27.75" customHeight="1" x14ac:dyDescent="0.4">
      <c r="A49" s="261"/>
      <c r="B49" s="477" t="s">
        <v>804</v>
      </c>
      <c r="C49" s="238"/>
      <c r="D49" s="238"/>
      <c r="E49" s="260"/>
      <c r="F49" s="225">
        <f t="shared" si="1"/>
        <v>0</v>
      </c>
      <c r="G49" s="225">
        <f t="shared" si="0"/>
        <v>0</v>
      </c>
      <c r="H49" s="225">
        <f>(M49*Титул!BC$19)+(O49*Титул!BD$19)+(Q49*Титул!BE$19)+(S49*Титул!BF$19)</f>
        <v>0</v>
      </c>
      <c r="I49" s="321"/>
      <c r="J49" s="227"/>
      <c r="K49" s="227"/>
      <c r="L49" s="225">
        <f t="shared" si="2"/>
        <v>0</v>
      </c>
      <c r="M49" s="226"/>
      <c r="N49" s="360"/>
      <c r="O49" s="360"/>
      <c r="P49" s="360"/>
      <c r="Q49" s="360"/>
      <c r="R49" s="227"/>
      <c r="S49" s="360"/>
      <c r="T49" s="360"/>
      <c r="U49" s="510"/>
      <c r="V49" s="339" t="str">
        <f>'Основні дані'!$B$1</f>
        <v>МІТ-М223</v>
      </c>
    </row>
    <row r="50" spans="1:22" ht="27.75" customHeight="1" x14ac:dyDescent="0.4">
      <c r="A50" s="261"/>
      <c r="B50" s="477" t="s">
        <v>806</v>
      </c>
      <c r="C50" s="238"/>
      <c r="D50" s="238"/>
      <c r="E50" s="260"/>
      <c r="F50" s="225">
        <f t="shared" si="1"/>
        <v>0</v>
      </c>
      <c r="G50" s="225">
        <f t="shared" si="0"/>
        <v>0</v>
      </c>
      <c r="H50" s="225">
        <f>(M50*Титул!BC$19)+(O50*Титул!BD$19)+(Q50*Титул!BE$19)+(S50*Титул!BF$19)</f>
        <v>0</v>
      </c>
      <c r="I50" s="321"/>
      <c r="J50" s="227"/>
      <c r="K50" s="227"/>
      <c r="L50" s="225">
        <f t="shared" si="2"/>
        <v>0</v>
      </c>
      <c r="M50" s="226"/>
      <c r="N50" s="360"/>
      <c r="O50" s="360"/>
      <c r="P50" s="360"/>
      <c r="Q50" s="360"/>
      <c r="R50" s="227"/>
      <c r="S50" s="360"/>
      <c r="T50" s="360"/>
      <c r="U50" s="510"/>
      <c r="V50" s="339" t="str">
        <f>'Основні дані'!$B$1</f>
        <v>МІТ-М223</v>
      </c>
    </row>
    <row r="51" spans="1:22" ht="27.75" customHeight="1" x14ac:dyDescent="0.4">
      <c r="A51" s="261"/>
      <c r="B51" s="477" t="s">
        <v>808</v>
      </c>
      <c r="C51" s="238"/>
      <c r="D51" s="238"/>
      <c r="E51" s="260"/>
      <c r="F51" s="225">
        <f t="shared" si="1"/>
        <v>0</v>
      </c>
      <c r="G51" s="225">
        <f t="shared" si="0"/>
        <v>0</v>
      </c>
      <c r="H51" s="225">
        <f>(M51*Титул!BC$19)+(O51*Титул!BD$19)+(Q51*Титул!BE$19)+(S51*Титул!BF$19)</f>
        <v>0</v>
      </c>
      <c r="I51" s="321"/>
      <c r="J51" s="227"/>
      <c r="K51" s="227"/>
      <c r="L51" s="225">
        <f t="shared" si="2"/>
        <v>0</v>
      </c>
      <c r="M51" s="226"/>
      <c r="N51" s="360"/>
      <c r="O51" s="360"/>
      <c r="P51" s="360"/>
      <c r="Q51" s="360"/>
      <c r="R51" s="227"/>
      <c r="S51" s="360"/>
      <c r="T51" s="360"/>
      <c r="U51" s="510"/>
      <c r="V51" s="339" t="str">
        <f>'Основні дані'!$B$1</f>
        <v>МІТ-М223</v>
      </c>
    </row>
    <row r="52" spans="1:22" ht="27.75" customHeight="1" x14ac:dyDescent="0.4">
      <c r="A52" s="261"/>
      <c r="B52" s="477" t="s">
        <v>810</v>
      </c>
      <c r="C52" s="238"/>
      <c r="D52" s="238"/>
      <c r="E52" s="260"/>
      <c r="F52" s="225">
        <f t="shared" si="1"/>
        <v>0</v>
      </c>
      <c r="G52" s="225">
        <f t="shared" si="0"/>
        <v>0</v>
      </c>
      <c r="H52" s="225">
        <f>(M52*Титул!BC$19)+(O52*Титул!BD$19)+(Q52*Титул!BE$19)+(S52*Титул!BF$19)</f>
        <v>0</v>
      </c>
      <c r="I52" s="321"/>
      <c r="J52" s="227"/>
      <c r="K52" s="227"/>
      <c r="L52" s="225">
        <f t="shared" si="2"/>
        <v>0</v>
      </c>
      <c r="M52" s="511"/>
      <c r="N52" s="512"/>
      <c r="O52" s="512"/>
      <c r="P52" s="512"/>
      <c r="Q52" s="512"/>
      <c r="R52" s="228"/>
      <c r="S52" s="512"/>
      <c r="T52" s="512"/>
      <c r="U52" s="510"/>
      <c r="V52" s="339" t="str">
        <f>'Основні дані'!$B$1</f>
        <v>МІТ-М223</v>
      </c>
    </row>
  </sheetData>
  <autoFilter ref="A11:V27" xr:uid="{00000000-0009-0000-0000-000006000000}"/>
  <mergeCells count="33">
    <mergeCell ref="C5:C10"/>
    <mergeCell ref="O7:P7"/>
    <mergeCell ref="M5:P5"/>
    <mergeCell ref="J8:J10"/>
    <mergeCell ref="O9:P9"/>
    <mergeCell ref="D5:D10"/>
    <mergeCell ref="P1:U1"/>
    <mergeCell ref="A2:U2"/>
    <mergeCell ref="A4:A10"/>
    <mergeCell ref="B4:B10"/>
    <mergeCell ref="C4:E4"/>
    <mergeCell ref="F4:F10"/>
    <mergeCell ref="G4:L4"/>
    <mergeCell ref="H6:H10"/>
    <mergeCell ref="I6:K7"/>
    <mergeCell ref="M6:P6"/>
    <mergeCell ref="M4:T4"/>
    <mergeCell ref="U4:U10"/>
    <mergeCell ref="L5:L10"/>
    <mergeCell ref="K8:K10"/>
    <mergeCell ref="M8:T8"/>
    <mergeCell ref="M9:N9"/>
    <mergeCell ref="Q9:R9"/>
    <mergeCell ref="S9:T9"/>
    <mergeCell ref="Q5:T5"/>
    <mergeCell ref="E5:E10"/>
    <mergeCell ref="G5:G10"/>
    <mergeCell ref="H5:K5"/>
    <mergeCell ref="Q7:R7"/>
    <mergeCell ref="S7:T7"/>
    <mergeCell ref="I8:I10"/>
    <mergeCell ref="Q6:T6"/>
    <mergeCell ref="M7:N7"/>
  </mergeCells>
  <pageMargins left="0.39370078740157483" right="0.19685039370078741" top="0.35433070866141736" bottom="0.74803149606299213" header="0" footer="0"/>
  <pageSetup paperSize="9" scale="34" fitToHeight="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P229"/>
  <sheetViews>
    <sheetView showZeros="0" view="pageBreakPreview" zoomScale="75" zoomScaleNormal="50" workbookViewId="0">
      <pane ySplit="9" topLeftCell="A225" activePane="bottomLeft" state="frozen"/>
      <selection pane="bottomLeft" activeCell="A67" sqref="A67:O67"/>
    </sheetView>
  </sheetViews>
  <sheetFormatPr defaultRowHeight="15" x14ac:dyDescent="0.2"/>
  <cols>
    <col min="1" max="1" width="10.42578125" style="115" bestFit="1" customWidth="1"/>
    <col min="2" max="2" width="99.28515625" style="115" customWidth="1"/>
    <col min="3" max="4" width="13.28515625" style="115" customWidth="1"/>
    <col min="5" max="12" width="0" style="115" hidden="1" customWidth="1"/>
    <col min="13" max="13" width="9.140625" style="115"/>
    <col min="14" max="14" width="10.42578125" style="115" customWidth="1"/>
    <col min="15" max="15" width="12.42578125" style="115" customWidth="1"/>
    <col min="16" max="16" width="9.140625" style="20"/>
    <col min="17" max="16384" width="9.140625" style="115"/>
  </cols>
  <sheetData>
    <row r="1" spans="1:16" ht="15.75" x14ac:dyDescent="0.25">
      <c r="A1" s="905"/>
      <c r="B1" s="906"/>
      <c r="C1" s="925" t="str">
        <f>'Основні дані'!B1</f>
        <v>МІТ-М223</v>
      </c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</row>
    <row r="2" spans="1:16" ht="35.25" x14ac:dyDescent="0.3">
      <c r="A2" s="358" t="str">
        <f>CONCATENATE('Основні дані'!A22,"_(",'Основні дані'!B22,")")</f>
        <v>Форма Моп1-21_(1,4)</v>
      </c>
      <c r="B2" s="136" t="s">
        <v>814</v>
      </c>
      <c r="C2" s="910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</row>
    <row r="3" spans="1:16" ht="23.25" x14ac:dyDescent="0.35">
      <c r="A3" s="132"/>
      <c r="B3" s="148" t="s">
        <v>815</v>
      </c>
      <c r="C3" s="927"/>
      <c r="D3" s="728"/>
      <c r="E3" s="149"/>
      <c r="F3" s="149"/>
      <c r="G3" s="149"/>
      <c r="H3" s="149"/>
      <c r="I3" s="149"/>
      <c r="J3" s="149"/>
      <c r="K3" s="149"/>
      <c r="L3" s="149"/>
      <c r="M3" s="926"/>
      <c r="N3" s="926"/>
      <c r="O3" s="926"/>
    </row>
    <row r="4" spans="1:16" ht="44.25" customHeight="1" x14ac:dyDescent="0.2">
      <c r="A4" s="366"/>
      <c r="B4" s="367" t="s">
        <v>381</v>
      </c>
      <c r="C4" s="919" t="str">
        <f>Титул!Y10</f>
        <v>131</v>
      </c>
      <c r="D4" s="693"/>
      <c r="E4" s="368"/>
      <c r="F4" s="368"/>
      <c r="G4" s="368"/>
      <c r="H4" s="368"/>
      <c r="I4" s="368"/>
      <c r="J4" s="368"/>
      <c r="K4" s="368"/>
      <c r="L4" s="368"/>
      <c r="M4" s="927" t="str">
        <f>Титул!AC10</f>
        <v>Прикладна механіка</v>
      </c>
      <c r="N4" s="928"/>
      <c r="O4" s="928"/>
    </row>
    <row r="5" spans="1:16" ht="18" customHeight="1" thickBot="1" x14ac:dyDescent="0.25">
      <c r="A5" s="366"/>
      <c r="B5" s="367"/>
      <c r="C5" s="907">
        <f>Титул!Y11</f>
        <v>0</v>
      </c>
      <c r="D5" s="907"/>
      <c r="E5" s="404"/>
      <c r="F5" s="404"/>
      <c r="G5" s="404"/>
      <c r="H5" s="404"/>
      <c r="I5" s="404"/>
      <c r="J5" s="404"/>
      <c r="K5" s="404"/>
      <c r="L5" s="404"/>
      <c r="M5" s="907">
        <f>Титул!AC11</f>
        <v>0</v>
      </c>
      <c r="N5" s="773"/>
      <c r="O5" s="773"/>
    </row>
    <row r="6" spans="1:16" ht="15.75" thickBot="1" x14ac:dyDescent="0.25">
      <c r="A6" s="912" t="s">
        <v>109</v>
      </c>
      <c r="B6" s="915" t="s">
        <v>816</v>
      </c>
      <c r="C6" s="920" t="s">
        <v>817</v>
      </c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2"/>
      <c r="O6" s="667" t="s">
        <v>818</v>
      </c>
    </row>
    <row r="7" spans="1:16" ht="15" customHeight="1" thickBot="1" x14ac:dyDescent="0.25">
      <c r="A7" s="913"/>
      <c r="B7" s="916"/>
      <c r="C7" s="923" t="s">
        <v>819</v>
      </c>
      <c r="D7" s="923" t="s">
        <v>820</v>
      </c>
      <c r="E7" s="250"/>
      <c r="F7" s="251"/>
      <c r="G7" s="251"/>
      <c r="H7" s="251"/>
      <c r="I7" s="251"/>
      <c r="J7" s="251"/>
      <c r="K7" s="251"/>
      <c r="L7" s="251"/>
      <c r="M7" s="908" t="s">
        <v>821</v>
      </c>
      <c r="N7" s="909"/>
      <c r="O7" s="670"/>
    </row>
    <row r="8" spans="1:16" ht="15.75" thickBot="1" x14ac:dyDescent="0.25">
      <c r="A8" s="914"/>
      <c r="B8" s="917"/>
      <c r="C8" s="924"/>
      <c r="D8" s="924"/>
      <c r="E8" s="252"/>
      <c r="F8" s="253"/>
      <c r="G8" s="253"/>
      <c r="H8" s="253"/>
      <c r="I8" s="253"/>
      <c r="J8" s="253"/>
      <c r="K8" s="253"/>
      <c r="L8" s="254"/>
      <c r="M8" s="249" t="s">
        <v>822</v>
      </c>
      <c r="N8" s="255" t="s">
        <v>823</v>
      </c>
      <c r="O8" s="918"/>
    </row>
    <row r="9" spans="1:16" ht="16.5" thickBot="1" x14ac:dyDescent="0.25">
      <c r="A9" s="205">
        <v>1</v>
      </c>
      <c r="B9" s="206">
        <v>2</v>
      </c>
      <c r="C9" s="206">
        <v>3</v>
      </c>
      <c r="D9" s="206">
        <v>4</v>
      </c>
      <c r="E9" s="207">
        <v>8</v>
      </c>
      <c r="F9" s="208"/>
      <c r="G9" s="209">
        <v>9</v>
      </c>
      <c r="H9" s="208"/>
      <c r="I9" s="209">
        <v>10</v>
      </c>
      <c r="J9" s="208"/>
      <c r="K9" s="209">
        <v>11</v>
      </c>
      <c r="L9" s="207"/>
      <c r="M9" s="206">
        <v>5</v>
      </c>
      <c r="N9" s="206">
        <v>6</v>
      </c>
      <c r="O9" s="133">
        <v>7</v>
      </c>
    </row>
    <row r="10" spans="1:16" ht="18.75" thickBot="1" x14ac:dyDescent="0.25">
      <c r="A10" s="240">
        <f>'План НП'!A12</f>
        <v>1</v>
      </c>
      <c r="B10" s="240" t="str">
        <f>'План НП'!B12</f>
        <v>Обов'язкові освітні компоненти</v>
      </c>
      <c r="C10" s="267">
        <f>'План НП'!F12</f>
        <v>28</v>
      </c>
      <c r="D10" s="267">
        <f>'План НП'!G12</f>
        <v>840</v>
      </c>
      <c r="E10" s="241"/>
      <c r="F10" s="242"/>
      <c r="G10" s="242"/>
      <c r="H10" s="242"/>
      <c r="I10" s="242"/>
      <c r="J10" s="242"/>
      <c r="K10" s="242"/>
      <c r="L10" s="243"/>
      <c r="M10" s="264"/>
      <c r="N10" s="265"/>
      <c r="O10" s="563">
        <f>C10/120</f>
        <v>0.23333333333333334</v>
      </c>
    </row>
    <row r="11" spans="1:16" s="134" customFormat="1" ht="19.5" thickBot="1" x14ac:dyDescent="0.35">
      <c r="A11" s="485" t="str">
        <f>'План НП'!A13</f>
        <v>1.1</v>
      </c>
      <c r="B11" s="485" t="str">
        <f>'План НП'!B13</f>
        <v>Загальна підготовка</v>
      </c>
      <c r="C11" s="486">
        <f>'План НП'!F13</f>
        <v>9</v>
      </c>
      <c r="D11" s="486">
        <f>'План НП'!G13</f>
        <v>270</v>
      </c>
      <c r="E11" s="487"/>
      <c r="F11" s="488"/>
      <c r="G11" s="488"/>
      <c r="H11" s="488"/>
      <c r="I11" s="488"/>
      <c r="J11" s="488"/>
      <c r="K11" s="488"/>
      <c r="L11" s="489"/>
      <c r="M11" s="490"/>
      <c r="N11" s="491"/>
      <c r="O11" s="564">
        <f>C11/120</f>
        <v>7.4999999999999997E-2</v>
      </c>
      <c r="P11" s="198" t="str">
        <f>'Основні дані'!$B$1</f>
        <v>МІТ-М223</v>
      </c>
    </row>
    <row r="12" spans="1:16" s="135" customFormat="1" ht="15.75" x14ac:dyDescent="0.25">
      <c r="A12" s="244" t="str">
        <f>'План НП'!A14</f>
        <v>ЗП 1</v>
      </c>
      <c r="B12" s="263" t="str">
        <f>'План НП'!B14</f>
        <v>Інноваційне підприємництво та управління стартап проектами</v>
      </c>
      <c r="C12" s="268">
        <f>'План НП'!F14</f>
        <v>3</v>
      </c>
      <c r="D12" s="268">
        <f>'План НП'!G14</f>
        <v>90</v>
      </c>
      <c r="E12" s="245"/>
      <c r="F12" s="246"/>
      <c r="G12" s="246"/>
      <c r="H12" s="246"/>
      <c r="I12" s="246"/>
      <c r="J12" s="246"/>
      <c r="K12" s="246"/>
      <c r="L12" s="247"/>
      <c r="M12" s="266">
        <f>'План НП'!C14</f>
        <v>0</v>
      </c>
      <c r="N12" s="266" t="str">
        <f>'План НП'!D14</f>
        <v>1</v>
      </c>
      <c r="O12" s="248">
        <f>'План НП'!U14</f>
        <v>202</v>
      </c>
      <c r="P12" s="198" t="str">
        <f>'Основні дані'!$B$1</f>
        <v>МІТ-М223</v>
      </c>
    </row>
    <row r="13" spans="1:16" s="135" customFormat="1" ht="15.75" x14ac:dyDescent="0.25">
      <c r="A13" s="244" t="str">
        <f>'План НП'!A15</f>
        <v>ЗП 2</v>
      </c>
      <c r="B13" s="263" t="str">
        <f>'План НП'!B15</f>
        <v>Іноземна мова за професійним спрямуванням</v>
      </c>
      <c r="C13" s="268">
        <f>'План НП'!F15</f>
        <v>3</v>
      </c>
      <c r="D13" s="268">
        <f>'План НП'!G15</f>
        <v>90</v>
      </c>
      <c r="E13" s="245"/>
      <c r="F13" s="246"/>
      <c r="G13" s="246"/>
      <c r="H13" s="246"/>
      <c r="I13" s="246"/>
      <c r="J13" s="246"/>
      <c r="K13" s="246"/>
      <c r="L13" s="247"/>
      <c r="M13" s="266">
        <f>'План НП'!C15</f>
        <v>0</v>
      </c>
      <c r="N13" s="266" t="str">
        <f>'План НП'!D15</f>
        <v>2</v>
      </c>
      <c r="O13" s="248">
        <f>'План НП'!U15</f>
        <v>276</v>
      </c>
      <c r="P13" s="198" t="str">
        <f>'Основні дані'!$B$1</f>
        <v>МІТ-М223</v>
      </c>
    </row>
    <row r="14" spans="1:16" s="135" customFormat="1" ht="16.5" thickBot="1" x14ac:dyDescent="0.3">
      <c r="A14" s="244" t="str">
        <f>'План НП'!A16</f>
        <v>ЗП 3</v>
      </c>
      <c r="B14" s="263" t="str">
        <f>'План НП'!B16</f>
        <v>Інтелектуальна власність</v>
      </c>
      <c r="C14" s="268">
        <f>'План НП'!F16</f>
        <v>3</v>
      </c>
      <c r="D14" s="268">
        <f>'План НП'!G16</f>
        <v>90</v>
      </c>
      <c r="E14" s="245"/>
      <c r="F14" s="246"/>
      <c r="G14" s="246"/>
      <c r="H14" s="246"/>
      <c r="I14" s="246"/>
      <c r="J14" s="246"/>
      <c r="K14" s="246"/>
      <c r="L14" s="247"/>
      <c r="M14" s="266">
        <f>'План НП'!C16</f>
        <v>0</v>
      </c>
      <c r="N14" s="266" t="str">
        <f>'План НП'!D16</f>
        <v>1</v>
      </c>
      <c r="O14" s="248">
        <f>'План НП'!U16</f>
        <v>202</v>
      </c>
      <c r="P14" s="198" t="str">
        <f>'Основні дані'!$B$1</f>
        <v>МІТ-М223</v>
      </c>
    </row>
    <row r="15" spans="1:16" s="135" customFormat="1" ht="15.75" hidden="1" x14ac:dyDescent="0.25">
      <c r="A15" s="244" t="str">
        <f>'План НП'!A17</f>
        <v>ЗП 4</v>
      </c>
      <c r="B15" s="263">
        <f>'План НП'!B17</f>
        <v>0</v>
      </c>
      <c r="C15" s="268">
        <f>'План НП'!F17</f>
        <v>0</v>
      </c>
      <c r="D15" s="268">
        <f>'План НП'!G17</f>
        <v>0</v>
      </c>
      <c r="E15" s="245"/>
      <c r="F15" s="246"/>
      <c r="G15" s="246"/>
      <c r="H15" s="246"/>
      <c r="I15" s="246"/>
      <c r="J15" s="246"/>
      <c r="K15" s="246"/>
      <c r="L15" s="247"/>
      <c r="M15" s="266">
        <f>'План НП'!C17</f>
        <v>0</v>
      </c>
      <c r="N15" s="266">
        <f>'План НП'!D17</f>
        <v>0</v>
      </c>
      <c r="O15" s="248">
        <f>'План НП'!U17</f>
        <v>0</v>
      </c>
      <c r="P15" s="198" t="str">
        <f>'Основні дані'!$B$1</f>
        <v>МІТ-М223</v>
      </c>
    </row>
    <row r="16" spans="1:16" s="135" customFormat="1" ht="15.75" hidden="1" x14ac:dyDescent="0.25">
      <c r="A16" s="244" t="str">
        <f>'План НП'!A18</f>
        <v>ЗП 5</v>
      </c>
      <c r="B16" s="263">
        <f>'План НП'!B18</f>
        <v>0</v>
      </c>
      <c r="C16" s="268">
        <f>'План НП'!F18</f>
        <v>0</v>
      </c>
      <c r="D16" s="268">
        <f>'План НП'!G18</f>
        <v>0</v>
      </c>
      <c r="E16" s="245"/>
      <c r="F16" s="246"/>
      <c r="G16" s="246"/>
      <c r="H16" s="246"/>
      <c r="I16" s="246"/>
      <c r="J16" s="246"/>
      <c r="K16" s="246"/>
      <c r="L16" s="247"/>
      <c r="M16" s="266">
        <f>'План НП'!C18</f>
        <v>0</v>
      </c>
      <c r="N16" s="266">
        <f>'План НП'!D18</f>
        <v>0</v>
      </c>
      <c r="O16" s="248">
        <f>'План НП'!U18</f>
        <v>0</v>
      </c>
      <c r="P16" s="198" t="str">
        <f>'Основні дані'!$B$1</f>
        <v>МІТ-М223</v>
      </c>
    </row>
    <row r="17" spans="1:16" s="135" customFormat="1" ht="16.5" hidden="1" thickBot="1" x14ac:dyDescent="0.3">
      <c r="A17" s="244" t="str">
        <f>'План НП'!A20</f>
        <v>ЗП 7</v>
      </c>
      <c r="B17" s="263">
        <f>'План НП'!B19</f>
        <v>0</v>
      </c>
      <c r="C17" s="268">
        <f>'План НП'!F19</f>
        <v>0</v>
      </c>
      <c r="D17" s="268">
        <f>'План НП'!G19</f>
        <v>0</v>
      </c>
      <c r="E17" s="245"/>
      <c r="F17" s="246"/>
      <c r="G17" s="246"/>
      <c r="H17" s="246"/>
      <c r="I17" s="246"/>
      <c r="J17" s="246"/>
      <c r="K17" s="246"/>
      <c r="L17" s="247"/>
      <c r="M17" s="266">
        <f>'План НП'!C19</f>
        <v>0</v>
      </c>
      <c r="N17" s="266">
        <f>'План НП'!D19</f>
        <v>0</v>
      </c>
      <c r="O17" s="248">
        <f>'План НП'!U19</f>
        <v>0</v>
      </c>
      <c r="P17" s="198" t="str">
        <f>'Основні дані'!$B$1</f>
        <v>МІТ-М223</v>
      </c>
    </row>
    <row r="18" spans="1:16" s="134" customFormat="1" ht="19.5" thickBot="1" x14ac:dyDescent="0.35">
      <c r="A18" s="485" t="str">
        <f>'План НП'!A21</f>
        <v>1.2</v>
      </c>
      <c r="B18" s="485" t="str">
        <f>'План НП'!B21</f>
        <v>Спеціальна (фахова) підготовка</v>
      </c>
      <c r="C18" s="486">
        <f>'План НП'!F21</f>
        <v>19</v>
      </c>
      <c r="D18" s="486">
        <f>'План НП'!G21</f>
        <v>570</v>
      </c>
      <c r="E18" s="487"/>
      <c r="F18" s="488"/>
      <c r="G18" s="488"/>
      <c r="H18" s="488"/>
      <c r="I18" s="488"/>
      <c r="J18" s="488"/>
      <c r="K18" s="488"/>
      <c r="L18" s="489"/>
      <c r="M18" s="490">
        <f>'План НП'!C21</f>
        <v>0</v>
      </c>
      <c r="N18" s="491">
        <f>'План НП'!D21</f>
        <v>0</v>
      </c>
      <c r="O18" s="564">
        <f>C18/120</f>
        <v>0.15833333333333333</v>
      </c>
      <c r="P18" s="198" t="str">
        <f>'Основні дані'!$B$1</f>
        <v>МІТ-М223</v>
      </c>
    </row>
    <row r="19" spans="1:16" s="135" customFormat="1" ht="15.75" x14ac:dyDescent="0.25">
      <c r="A19" s="244" t="str">
        <f>'План НП'!A22</f>
        <v>СП1</v>
      </c>
      <c r="B19" s="263" t="str">
        <f>'План НП'!B22</f>
        <v>Сучасні технології в прикладній механіці</v>
      </c>
      <c r="C19" s="268">
        <f>'План НП'!F22</f>
        <v>4</v>
      </c>
      <c r="D19" s="268">
        <f>'План НП'!G22</f>
        <v>120</v>
      </c>
      <c r="E19" s="245"/>
      <c r="F19" s="246"/>
      <c r="G19" s="246"/>
      <c r="H19" s="246"/>
      <c r="I19" s="246"/>
      <c r="J19" s="246"/>
      <c r="K19" s="246"/>
      <c r="L19" s="247"/>
      <c r="M19" s="266" t="str">
        <f>'План НП'!C22</f>
        <v>1</v>
      </c>
      <c r="N19" s="266">
        <f>'План НП'!D22</f>
        <v>0</v>
      </c>
      <c r="O19" s="248">
        <f>'План НП'!U22</f>
        <v>140</v>
      </c>
      <c r="P19" s="198" t="str">
        <f>'Основні дані'!$B$1</f>
        <v>МІТ-М223</v>
      </c>
    </row>
    <row r="20" spans="1:16" s="135" customFormat="1" ht="15.75" x14ac:dyDescent="0.25">
      <c r="A20" s="244" t="str">
        <f>'План НП'!A23</f>
        <v>СП2</v>
      </c>
      <c r="B20" s="263" t="str">
        <f>'План НП'!B23</f>
        <v>Робочі  процеси сучасних виробництв</v>
      </c>
      <c r="C20" s="268">
        <f>'План НП'!F23</f>
        <v>4</v>
      </c>
      <c r="D20" s="268">
        <f>'План НП'!G23</f>
        <v>120</v>
      </c>
      <c r="E20" s="245"/>
      <c r="F20" s="246"/>
      <c r="G20" s="246"/>
      <c r="H20" s="246"/>
      <c r="I20" s="246"/>
      <c r="J20" s="246"/>
      <c r="K20" s="246"/>
      <c r="L20" s="247"/>
      <c r="M20" s="266" t="str">
        <f>'План НП'!C23</f>
        <v>1</v>
      </c>
      <c r="N20" s="266">
        <f>'План НП'!D23</f>
        <v>0</v>
      </c>
      <c r="O20" s="248">
        <f>'План НП'!U23</f>
        <v>140</v>
      </c>
      <c r="P20" s="198" t="str">
        <f>'Основні дані'!$B$1</f>
        <v>МІТ-М223</v>
      </c>
    </row>
    <row r="21" spans="1:16" s="135" customFormat="1" ht="15.75" x14ac:dyDescent="0.25">
      <c r="A21" s="244" t="str">
        <f>'План НП'!A24</f>
        <v>СП3</v>
      </c>
      <c r="B21" s="263" t="str">
        <f>'План НП'!B24</f>
        <v>Моделювання та дизайн процесів, виробів, оснащення</v>
      </c>
      <c r="C21" s="268">
        <f>'План НП'!F24</f>
        <v>4</v>
      </c>
      <c r="D21" s="268">
        <f>'План НП'!G24</f>
        <v>120</v>
      </c>
      <c r="E21" s="245"/>
      <c r="F21" s="246"/>
      <c r="G21" s="246"/>
      <c r="H21" s="246"/>
      <c r="I21" s="246"/>
      <c r="J21" s="246"/>
      <c r="K21" s="246"/>
      <c r="L21" s="247"/>
      <c r="M21" s="266" t="str">
        <f>'План НП'!C24</f>
        <v>2</v>
      </c>
      <c r="N21" s="266">
        <f>'План НП'!D24</f>
        <v>0</v>
      </c>
      <c r="O21" s="248">
        <f>'План НП'!U24</f>
        <v>140</v>
      </c>
      <c r="P21" s="198" t="str">
        <f>'Основні дані'!$B$1</f>
        <v>МІТ-М223</v>
      </c>
    </row>
    <row r="22" spans="1:16" s="135" customFormat="1" ht="15.75" x14ac:dyDescent="0.25">
      <c r="A22" s="244" t="str">
        <f>'План НП'!A25</f>
        <v>СП4</v>
      </c>
      <c r="B22" s="263" t="str">
        <f>'План НП'!B25</f>
        <v>Сертифікація та метрологічне забезпечення якості</v>
      </c>
      <c r="C22" s="268">
        <f>'План НП'!F25</f>
        <v>4</v>
      </c>
      <c r="D22" s="268">
        <f>'План НП'!G25</f>
        <v>120</v>
      </c>
      <c r="E22" s="245"/>
      <c r="F22" s="246"/>
      <c r="G22" s="246"/>
      <c r="H22" s="246"/>
      <c r="I22" s="246"/>
      <c r="J22" s="246"/>
      <c r="K22" s="246"/>
      <c r="L22" s="247"/>
      <c r="M22" s="266" t="str">
        <f>'План НП'!C25</f>
        <v>2</v>
      </c>
      <c r="N22" s="266">
        <f>'План НП'!D25</f>
        <v>0</v>
      </c>
      <c r="O22" s="248">
        <f>'План НП'!U25</f>
        <v>140</v>
      </c>
      <c r="P22" s="198" t="str">
        <f>'Основні дані'!$B$1</f>
        <v>МІТ-М223</v>
      </c>
    </row>
    <row r="23" spans="1:16" s="135" customFormat="1" ht="16.5" thickBot="1" x14ac:dyDescent="0.3">
      <c r="A23" s="244" t="str">
        <f>'План НП'!A26</f>
        <v>СП5</v>
      </c>
      <c r="B23" s="263" t="str">
        <f>'План НП'!B26</f>
        <v>Основи наукових досліджень</v>
      </c>
      <c r="C23" s="268">
        <f>'План НП'!F26</f>
        <v>3</v>
      </c>
      <c r="D23" s="268">
        <f>'План НП'!G26</f>
        <v>90</v>
      </c>
      <c r="E23" s="245"/>
      <c r="F23" s="246"/>
      <c r="G23" s="246"/>
      <c r="H23" s="246"/>
      <c r="I23" s="246"/>
      <c r="J23" s="246"/>
      <c r="K23" s="246"/>
      <c r="L23" s="247"/>
      <c r="M23" s="266" t="str">
        <f>'План НП'!C26</f>
        <v>2</v>
      </c>
      <c r="N23" s="266">
        <f>'План НП'!D26</f>
        <v>0</v>
      </c>
      <c r="O23" s="248">
        <f>'План НП'!U26</f>
        <v>140</v>
      </c>
      <c r="P23" s="198" t="str">
        <f>'Основні дані'!$B$1</f>
        <v>МІТ-М223</v>
      </c>
    </row>
    <row r="24" spans="1:16" s="135" customFormat="1" ht="15.75" hidden="1" x14ac:dyDescent="0.25">
      <c r="A24" s="244" t="str">
        <f>'План НП'!A27</f>
        <v>СП6</v>
      </c>
      <c r="B24" s="263">
        <f>'План НП'!B27</f>
        <v>0</v>
      </c>
      <c r="C24" s="268">
        <f>'План НП'!F27</f>
        <v>0</v>
      </c>
      <c r="D24" s="268">
        <f>'План НП'!G27</f>
        <v>0</v>
      </c>
      <c r="E24" s="245"/>
      <c r="F24" s="246"/>
      <c r="G24" s="246"/>
      <c r="H24" s="246"/>
      <c r="I24" s="246"/>
      <c r="J24" s="246"/>
      <c r="K24" s="246"/>
      <c r="L24" s="247"/>
      <c r="M24" s="266">
        <f>'План НП'!C27</f>
        <v>0</v>
      </c>
      <c r="N24" s="266">
        <f>'План НП'!D27</f>
        <v>0</v>
      </c>
      <c r="O24" s="248">
        <f>'План НП'!U27</f>
        <v>140</v>
      </c>
      <c r="P24" s="198" t="str">
        <f>'Основні дані'!$B$1</f>
        <v>МІТ-М223</v>
      </c>
    </row>
    <row r="25" spans="1:16" s="135" customFormat="1" ht="15.75" hidden="1" x14ac:dyDescent="0.25">
      <c r="A25" s="244" t="str">
        <f>'План НП'!A28</f>
        <v>СП7</v>
      </c>
      <c r="B25" s="263">
        <f>'План НП'!B28</f>
        <v>0</v>
      </c>
      <c r="C25" s="268">
        <f>'План НП'!F28</f>
        <v>0</v>
      </c>
      <c r="D25" s="268">
        <f>'План НП'!G28</f>
        <v>0</v>
      </c>
      <c r="E25" s="245"/>
      <c r="F25" s="246"/>
      <c r="G25" s="246"/>
      <c r="H25" s="246"/>
      <c r="I25" s="246"/>
      <c r="J25" s="246"/>
      <c r="K25" s="246"/>
      <c r="L25" s="247"/>
      <c r="M25" s="266">
        <f>'План НП'!C28</f>
        <v>0</v>
      </c>
      <c r="N25" s="266">
        <f>'План НП'!D28</f>
        <v>0</v>
      </c>
      <c r="O25" s="248">
        <f>'План НП'!U28</f>
        <v>140</v>
      </c>
      <c r="P25" s="198" t="str">
        <f>'Основні дані'!$B$1</f>
        <v>МІТ-М223</v>
      </c>
    </row>
    <row r="26" spans="1:16" s="135" customFormat="1" ht="15.75" hidden="1" x14ac:dyDescent="0.25">
      <c r="A26" s="244" t="str">
        <f>'План НП'!A29</f>
        <v>СП8</v>
      </c>
      <c r="B26" s="263">
        <f>'План НП'!B29</f>
        <v>0</v>
      </c>
      <c r="C26" s="268">
        <f>'План НП'!F29</f>
        <v>0</v>
      </c>
      <c r="D26" s="268">
        <f>'План НП'!G29</f>
        <v>0</v>
      </c>
      <c r="E26" s="245"/>
      <c r="F26" s="246"/>
      <c r="G26" s="246"/>
      <c r="H26" s="246"/>
      <c r="I26" s="246"/>
      <c r="J26" s="246"/>
      <c r="K26" s="246"/>
      <c r="L26" s="247"/>
      <c r="M26" s="266">
        <f>'План НП'!C29</f>
        <v>0</v>
      </c>
      <c r="N26" s="266">
        <f>'План НП'!D29</f>
        <v>0</v>
      </c>
      <c r="O26" s="248">
        <f>'План НП'!U29</f>
        <v>0</v>
      </c>
      <c r="P26" s="198" t="str">
        <f>'Основні дані'!$B$1</f>
        <v>МІТ-М223</v>
      </c>
    </row>
    <row r="27" spans="1:16" s="135" customFormat="1" ht="15.75" hidden="1" x14ac:dyDescent="0.25">
      <c r="A27" s="244" t="str">
        <f>'План НП'!A30</f>
        <v>СП9</v>
      </c>
      <c r="B27" s="263">
        <f>'План НП'!B30</f>
        <v>0</v>
      </c>
      <c r="C27" s="268">
        <f>'План НП'!F30</f>
        <v>0</v>
      </c>
      <c r="D27" s="268">
        <f>'План НП'!G30</f>
        <v>0</v>
      </c>
      <c r="E27" s="245"/>
      <c r="F27" s="246"/>
      <c r="G27" s="246"/>
      <c r="H27" s="246"/>
      <c r="I27" s="246"/>
      <c r="J27" s="246"/>
      <c r="K27" s="246"/>
      <c r="L27" s="247"/>
      <c r="M27" s="266">
        <f>'План НП'!C30</f>
        <v>0</v>
      </c>
      <c r="N27" s="266">
        <f>'План НП'!D30</f>
        <v>0</v>
      </c>
      <c r="O27" s="248">
        <f>'План НП'!U30</f>
        <v>0</v>
      </c>
      <c r="P27" s="198" t="str">
        <f>'Основні дані'!$B$1</f>
        <v>МІТ-М223</v>
      </c>
    </row>
    <row r="28" spans="1:16" s="135" customFormat="1" ht="16.5" hidden="1" thickBot="1" x14ac:dyDescent="0.3">
      <c r="A28" s="244" t="str">
        <f>'План НП'!A31</f>
        <v>СП10</v>
      </c>
      <c r="B28" s="263">
        <f>'План НП'!B31</f>
        <v>0</v>
      </c>
      <c r="C28" s="268">
        <f>'План НП'!F31</f>
        <v>0</v>
      </c>
      <c r="D28" s="268">
        <f>'План НП'!G31</f>
        <v>0</v>
      </c>
      <c r="E28" s="245"/>
      <c r="F28" s="246"/>
      <c r="G28" s="246"/>
      <c r="H28" s="246"/>
      <c r="I28" s="246"/>
      <c r="J28" s="246"/>
      <c r="K28" s="246"/>
      <c r="L28" s="247"/>
      <c r="M28" s="266">
        <f>'План НП'!C31</f>
        <v>0</v>
      </c>
      <c r="N28" s="266">
        <f>'План НП'!D31</f>
        <v>0</v>
      </c>
      <c r="O28" s="248">
        <f>'План НП'!U31</f>
        <v>0</v>
      </c>
      <c r="P28" s="198" t="str">
        <f>'Основні дані'!$B$1</f>
        <v>МІТ-М223</v>
      </c>
    </row>
    <row r="29" spans="1:16" s="135" customFormat="1" ht="18.75" hidden="1" thickBot="1" x14ac:dyDescent="0.3">
      <c r="A29" s="485" t="str">
        <f>'План НП'!A32</f>
        <v>1.3</v>
      </c>
      <c r="B29" s="485" t="str">
        <f>'План НП'!B32</f>
        <v>Наукова підготовка</v>
      </c>
      <c r="C29" s="486">
        <f>'План НП'!F32</f>
        <v>0</v>
      </c>
      <c r="D29" s="486">
        <f>'План НП'!G32</f>
        <v>0</v>
      </c>
      <c r="E29" s="487"/>
      <c r="F29" s="488"/>
      <c r="G29" s="488"/>
      <c r="H29" s="488"/>
      <c r="I29" s="488"/>
      <c r="J29" s="488"/>
      <c r="K29" s="488"/>
      <c r="L29" s="489"/>
      <c r="M29" s="490">
        <f>'План НП'!C32</f>
        <v>0</v>
      </c>
      <c r="N29" s="491">
        <f>'План НП'!D32</f>
        <v>0</v>
      </c>
      <c r="O29" s="564">
        <f>C29/120</f>
        <v>0</v>
      </c>
      <c r="P29" s="198" t="str">
        <f>'Основні дані'!$B$1</f>
        <v>МІТ-М223</v>
      </c>
    </row>
    <row r="30" spans="1:16" s="135" customFormat="1" ht="15.75" hidden="1" x14ac:dyDescent="0.25">
      <c r="A30" s="244" t="str">
        <f>'План НП'!A33</f>
        <v>НП1</v>
      </c>
      <c r="B30" s="263" t="str">
        <f>'План НП'!B33</f>
        <v>Основи наукових досліджень</v>
      </c>
      <c r="C30" s="268">
        <f>'План НП'!F33</f>
        <v>0</v>
      </c>
      <c r="D30" s="268">
        <f>'План НП'!G33</f>
        <v>0</v>
      </c>
      <c r="E30" s="245"/>
      <c r="F30" s="246"/>
      <c r="G30" s="246"/>
      <c r="H30" s="246"/>
      <c r="I30" s="246"/>
      <c r="J30" s="246"/>
      <c r="K30" s="246"/>
      <c r="L30" s="247"/>
      <c r="M30" s="266">
        <f>'План НП'!C33</f>
        <v>0</v>
      </c>
      <c r="N30" s="266">
        <f>'План НП'!D33</f>
        <v>0</v>
      </c>
      <c r="O30" s="248">
        <f>'План НП'!U33</f>
        <v>0</v>
      </c>
      <c r="P30" s="198" t="str">
        <f>'Основні дані'!$B$1</f>
        <v>МІТ-М223</v>
      </c>
    </row>
    <row r="31" spans="1:16" s="135" customFormat="1" ht="15.75" hidden="1" x14ac:dyDescent="0.25">
      <c r="A31" s="244" t="str">
        <f>'План НП'!A34</f>
        <v>НП2</v>
      </c>
      <c r="B31" s="263">
        <f>'План НП'!B34</f>
        <v>0</v>
      </c>
      <c r="C31" s="268">
        <f>'План НП'!F34</f>
        <v>0</v>
      </c>
      <c r="D31" s="268">
        <f>'План НП'!G34</f>
        <v>0</v>
      </c>
      <c r="E31" s="245"/>
      <c r="F31" s="246"/>
      <c r="G31" s="246"/>
      <c r="H31" s="246"/>
      <c r="I31" s="246"/>
      <c r="J31" s="246"/>
      <c r="K31" s="246"/>
      <c r="L31" s="247"/>
      <c r="M31" s="266">
        <f>'План НП'!C34</f>
        <v>0</v>
      </c>
      <c r="N31" s="266">
        <f>'План НП'!D34</f>
        <v>0</v>
      </c>
      <c r="O31" s="248">
        <f>'План НП'!U34</f>
        <v>0</v>
      </c>
      <c r="P31" s="198" t="str">
        <f>'Основні дані'!$B$1</f>
        <v>МІТ-М223</v>
      </c>
    </row>
    <row r="32" spans="1:16" s="134" customFormat="1" ht="18.75" hidden="1" x14ac:dyDescent="0.3">
      <c r="A32" s="244" t="str">
        <f>'План НП'!A35</f>
        <v>НП3</v>
      </c>
      <c r="B32" s="263">
        <f>'План НП'!B35</f>
        <v>0</v>
      </c>
      <c r="C32" s="268">
        <f>'План НП'!F35</f>
        <v>0</v>
      </c>
      <c r="D32" s="268">
        <f>'План НП'!G35</f>
        <v>0</v>
      </c>
      <c r="E32" s="245"/>
      <c r="F32" s="246"/>
      <c r="G32" s="246"/>
      <c r="H32" s="246"/>
      <c r="I32" s="246"/>
      <c r="J32" s="246"/>
      <c r="K32" s="246"/>
      <c r="L32" s="247"/>
      <c r="M32" s="266">
        <f>'План НП'!C35</f>
        <v>0</v>
      </c>
      <c r="N32" s="266">
        <f>'План НП'!D35</f>
        <v>0</v>
      </c>
      <c r="O32" s="248">
        <f>'План НП'!U35</f>
        <v>0</v>
      </c>
      <c r="P32" s="198" t="str">
        <f>'Основні дані'!$B$1</f>
        <v>МІТ-М223</v>
      </c>
    </row>
    <row r="33" spans="1:16" s="134" customFormat="1" ht="18.75" hidden="1" x14ac:dyDescent="0.3">
      <c r="A33" s="244" t="str">
        <f>'План НП'!A36</f>
        <v>НП4</v>
      </c>
      <c r="B33" s="263">
        <f>'План НП'!B36</f>
        <v>0</v>
      </c>
      <c r="C33" s="268">
        <f>'План НП'!F36</f>
        <v>0</v>
      </c>
      <c r="D33" s="268">
        <f>'План НП'!G36</f>
        <v>0</v>
      </c>
      <c r="E33" s="245"/>
      <c r="F33" s="246"/>
      <c r="G33" s="246"/>
      <c r="H33" s="246"/>
      <c r="I33" s="246"/>
      <c r="J33" s="246"/>
      <c r="K33" s="246"/>
      <c r="L33" s="247"/>
      <c r="M33" s="266">
        <f>'План НП'!C36</f>
        <v>0</v>
      </c>
      <c r="N33" s="266">
        <f>'План НП'!D36</f>
        <v>0</v>
      </c>
      <c r="O33" s="248">
        <f>'План НП'!U36</f>
        <v>0</v>
      </c>
      <c r="P33" s="198" t="str">
        <f>'Основні дані'!$B$1</f>
        <v>МІТ-М223</v>
      </c>
    </row>
    <row r="34" spans="1:16" s="134" customFormat="1" ht="19.5" hidden="1" thickBot="1" x14ac:dyDescent="0.35">
      <c r="A34" s="244" t="str">
        <f>'План НП'!A38</f>
        <v>НП6</v>
      </c>
      <c r="B34" s="263">
        <f>'План НП'!B38</f>
        <v>0</v>
      </c>
      <c r="C34" s="268">
        <f>'План НП'!F38</f>
        <v>0</v>
      </c>
      <c r="D34" s="268">
        <f>'План НП'!G38</f>
        <v>0</v>
      </c>
      <c r="E34" s="245"/>
      <c r="F34" s="246"/>
      <c r="G34" s="246"/>
      <c r="H34" s="246"/>
      <c r="I34" s="246"/>
      <c r="J34" s="246"/>
      <c r="K34" s="246"/>
      <c r="L34" s="247"/>
      <c r="M34" s="266">
        <f>'План НП'!C38</f>
        <v>0</v>
      </c>
      <c r="N34" s="266">
        <f>'План НП'!D38</f>
        <v>0</v>
      </c>
      <c r="O34" s="248">
        <f>'План НП'!U38</f>
        <v>0</v>
      </c>
      <c r="P34" s="198" t="str">
        <f>'Основні дані'!$B$1</f>
        <v>МІТ-М223</v>
      </c>
    </row>
    <row r="35" spans="1:16" s="134" customFormat="1" ht="19.5" thickBot="1" x14ac:dyDescent="0.35">
      <c r="A35" s="240">
        <f>'План НП'!A39</f>
        <v>2</v>
      </c>
      <c r="B35" s="240" t="str">
        <f>'План НП'!B39</f>
        <v>Практична підготовка</v>
      </c>
      <c r="C35" s="267">
        <f>'План НП'!F39</f>
        <v>15</v>
      </c>
      <c r="D35" s="267">
        <f>'План НП'!G39</f>
        <v>450</v>
      </c>
      <c r="E35" s="241"/>
      <c r="F35" s="242"/>
      <c r="G35" s="242"/>
      <c r="H35" s="242"/>
      <c r="I35" s="242"/>
      <c r="J35" s="242"/>
      <c r="K35" s="242"/>
      <c r="L35" s="243"/>
      <c r="M35" s="264">
        <f>'План НП'!C39</f>
        <v>0</v>
      </c>
      <c r="N35" s="265">
        <f>'План НП'!D39</f>
        <v>0</v>
      </c>
      <c r="O35" s="563">
        <f>C35/120</f>
        <v>0.125</v>
      </c>
      <c r="P35" s="198"/>
    </row>
    <row r="36" spans="1:16" s="134" customFormat="1" ht="19.5" thickBot="1" x14ac:dyDescent="0.35">
      <c r="A36" s="555" t="str">
        <f>'План НП'!A40</f>
        <v>ПП 1</v>
      </c>
      <c r="B36" s="556" t="str">
        <f>'План НП'!B40</f>
        <v>Переддипломна практика</v>
      </c>
      <c r="C36" s="557">
        <f>'План НП'!F40</f>
        <v>15</v>
      </c>
      <c r="D36" s="557">
        <f>'План НП'!G40</f>
        <v>450</v>
      </c>
      <c r="E36" s="558"/>
      <c r="F36" s="559"/>
      <c r="G36" s="559"/>
      <c r="H36" s="559"/>
      <c r="I36" s="559"/>
      <c r="J36" s="559"/>
      <c r="K36" s="559"/>
      <c r="L36" s="560"/>
      <c r="M36" s="561">
        <f>'План НП'!C40</f>
        <v>0</v>
      </c>
      <c r="N36" s="561" t="str">
        <f>'План НП'!D40</f>
        <v>3</v>
      </c>
      <c r="O36" s="562">
        <f>'План НП'!U40</f>
        <v>140</v>
      </c>
      <c r="P36" s="198"/>
    </row>
    <row r="37" spans="1:16" s="134" customFormat="1" ht="18.75" hidden="1" x14ac:dyDescent="0.3">
      <c r="A37" s="555" t="str">
        <f>'План НП'!A41</f>
        <v>ПП 2</v>
      </c>
      <c r="B37" s="556">
        <f>'План НП'!B41</f>
        <v>0</v>
      </c>
      <c r="C37" s="557">
        <f>'План НП'!F41</f>
        <v>0</v>
      </c>
      <c r="D37" s="557">
        <f>'План НП'!G41</f>
        <v>0</v>
      </c>
      <c r="E37" s="558"/>
      <c r="F37" s="559"/>
      <c r="G37" s="559"/>
      <c r="H37" s="559"/>
      <c r="I37" s="559"/>
      <c r="J37" s="559"/>
      <c r="K37" s="559"/>
      <c r="L37" s="560"/>
      <c r="M37" s="561">
        <f>'План НП'!C41</f>
        <v>0</v>
      </c>
      <c r="N37" s="561">
        <f>'План НП'!D41</f>
        <v>0</v>
      </c>
      <c r="O37" s="562">
        <f>'План НП'!U41</f>
        <v>0</v>
      </c>
      <c r="P37" s="198"/>
    </row>
    <row r="38" spans="1:16" s="134" customFormat="1" ht="18.75" hidden="1" x14ac:dyDescent="0.3">
      <c r="A38" s="555" t="str">
        <f>'План НП'!A42</f>
        <v>ПП 3</v>
      </c>
      <c r="B38" s="556">
        <f>'План НП'!B42</f>
        <v>0</v>
      </c>
      <c r="C38" s="557">
        <f>'План НП'!F42</f>
        <v>0</v>
      </c>
      <c r="D38" s="557">
        <f>'План НП'!G42</f>
        <v>0</v>
      </c>
      <c r="E38" s="558"/>
      <c r="F38" s="559"/>
      <c r="G38" s="559"/>
      <c r="H38" s="559"/>
      <c r="I38" s="559"/>
      <c r="J38" s="559"/>
      <c r="K38" s="559"/>
      <c r="L38" s="560"/>
      <c r="M38" s="561">
        <f>'План НП'!C42</f>
        <v>0</v>
      </c>
      <c r="N38" s="561">
        <f>'План НП'!D42</f>
        <v>0</v>
      </c>
      <c r="O38" s="562">
        <f>'План НП'!U42</f>
        <v>0</v>
      </c>
      <c r="P38" s="198"/>
    </row>
    <row r="39" spans="1:16" s="134" customFormat="1" ht="18.75" hidden="1" x14ac:dyDescent="0.3">
      <c r="A39" s="555" t="str">
        <f>'План НП'!A43</f>
        <v>ПП 4</v>
      </c>
      <c r="B39" s="556">
        <f>'План НП'!B43</f>
        <v>0</v>
      </c>
      <c r="C39" s="557">
        <f>'План НП'!F43</f>
        <v>0</v>
      </c>
      <c r="D39" s="557">
        <f>'План НП'!G43</f>
        <v>0</v>
      </c>
      <c r="E39" s="558"/>
      <c r="F39" s="559"/>
      <c r="G39" s="559"/>
      <c r="H39" s="559"/>
      <c r="I39" s="559"/>
      <c r="J39" s="559"/>
      <c r="K39" s="559"/>
      <c r="L39" s="560"/>
      <c r="M39" s="561">
        <f>'План НП'!C43</f>
        <v>0</v>
      </c>
      <c r="N39" s="561">
        <f>'План НП'!D43</f>
        <v>0</v>
      </c>
      <c r="O39" s="562">
        <f>'План НП'!U43</f>
        <v>0</v>
      </c>
      <c r="P39" s="198"/>
    </row>
    <row r="40" spans="1:16" s="134" customFormat="1" ht="18.75" hidden="1" x14ac:dyDescent="0.3">
      <c r="A40" s="555" t="str">
        <f>'План НП'!A44</f>
        <v>ПП 5</v>
      </c>
      <c r="B40" s="556">
        <f>'План НП'!B44</f>
        <v>0</v>
      </c>
      <c r="C40" s="557">
        <f>'План НП'!F44</f>
        <v>0</v>
      </c>
      <c r="D40" s="557">
        <f>'План НП'!G44</f>
        <v>0</v>
      </c>
      <c r="E40" s="558"/>
      <c r="F40" s="559"/>
      <c r="G40" s="559"/>
      <c r="H40" s="559"/>
      <c r="I40" s="559"/>
      <c r="J40" s="559"/>
      <c r="K40" s="559"/>
      <c r="L40" s="560"/>
      <c r="M40" s="561">
        <f>'План НП'!C44</f>
        <v>0</v>
      </c>
      <c r="N40" s="561">
        <f>'План НП'!D44</f>
        <v>0</v>
      </c>
      <c r="O40" s="562">
        <f>'План НП'!U44</f>
        <v>0</v>
      </c>
      <c r="P40" s="198"/>
    </row>
    <row r="41" spans="1:16" s="134" customFormat="1" ht="19.5" hidden="1" thickBot="1" x14ac:dyDescent="0.35">
      <c r="A41" s="555" t="str">
        <f>'План НП'!A45</f>
        <v>ПП 6</v>
      </c>
      <c r="B41" s="556">
        <f>'План НП'!B45</f>
        <v>0</v>
      </c>
      <c r="C41" s="557">
        <f>'План НП'!F45</f>
        <v>0</v>
      </c>
      <c r="D41" s="557">
        <f>'План НП'!G45</f>
        <v>0</v>
      </c>
      <c r="E41" s="558"/>
      <c r="F41" s="559"/>
      <c r="G41" s="559"/>
      <c r="H41" s="559"/>
      <c r="I41" s="559"/>
      <c r="J41" s="559"/>
      <c r="K41" s="559"/>
      <c r="L41" s="560"/>
      <c r="M41" s="561">
        <f>'План НП'!C45</f>
        <v>0</v>
      </c>
      <c r="N41" s="561">
        <f>'План НП'!D45</f>
        <v>0</v>
      </c>
      <c r="O41" s="562">
        <f>'План НП'!U45</f>
        <v>0</v>
      </c>
      <c r="P41" s="198"/>
    </row>
    <row r="42" spans="1:16" s="134" customFormat="1" ht="19.5" thickBot="1" x14ac:dyDescent="0.35">
      <c r="A42" s="240">
        <f>'План НП'!A46</f>
        <v>3</v>
      </c>
      <c r="B42" s="240" t="str">
        <f>'План НП'!B46</f>
        <v>Атестація</v>
      </c>
      <c r="C42" s="267">
        <f>'План НП'!F46</f>
        <v>15</v>
      </c>
      <c r="D42" s="267">
        <f>'План НП'!G46</f>
        <v>450</v>
      </c>
      <c r="E42" s="241"/>
      <c r="F42" s="242"/>
      <c r="G42" s="242"/>
      <c r="H42" s="242"/>
      <c r="I42" s="242"/>
      <c r="J42" s="242"/>
      <c r="K42" s="242"/>
      <c r="L42" s="243"/>
      <c r="M42" s="264">
        <f>'План НП'!C46</f>
        <v>0</v>
      </c>
      <c r="N42" s="265">
        <f>'План НП'!D46</f>
        <v>0</v>
      </c>
      <c r="O42" s="563">
        <f>C42/120</f>
        <v>0.125</v>
      </c>
      <c r="P42" s="198"/>
    </row>
    <row r="43" spans="1:16" s="134" customFormat="1" ht="19.5" thickBot="1" x14ac:dyDescent="0.35">
      <c r="A43" s="240" t="str">
        <f>'План НП'!A47</f>
        <v>4</v>
      </c>
      <c r="B43" s="240" t="str">
        <f>'План НП'!B47</f>
        <v>Вибіркові освітні компоненти</v>
      </c>
      <c r="C43" s="267">
        <f>'План НП'!F47</f>
        <v>32</v>
      </c>
      <c r="D43" s="267">
        <f>'План НП'!G47</f>
        <v>960</v>
      </c>
      <c r="E43" s="241"/>
      <c r="F43" s="242"/>
      <c r="G43" s="242"/>
      <c r="H43" s="242"/>
      <c r="I43" s="242"/>
      <c r="J43" s="242"/>
      <c r="K43" s="242"/>
      <c r="L43" s="243"/>
      <c r="M43" s="264">
        <f>'План НП'!C47</f>
        <v>0</v>
      </c>
      <c r="N43" s="265">
        <f>'План НП'!D47</f>
        <v>0</v>
      </c>
      <c r="O43" s="563">
        <f>C43/120</f>
        <v>0.26666666666666666</v>
      </c>
      <c r="P43" s="198" t="str">
        <f>'Основні дані'!$B$1</f>
        <v>МІТ-М223</v>
      </c>
    </row>
    <row r="44" spans="1:16" s="135" customFormat="1" ht="18.75" thickBot="1" x14ac:dyDescent="0.3">
      <c r="A44" s="497" t="str">
        <f>'План НП'!A48</f>
        <v>4.1</v>
      </c>
      <c r="B44" s="498" t="str">
        <f>'План НП'!B48</f>
        <v>Профільна підготовка</v>
      </c>
      <c r="C44" s="492">
        <f>'План НП'!F48</f>
        <v>24</v>
      </c>
      <c r="D44" s="492">
        <f>'План НП'!G48</f>
        <v>720</v>
      </c>
      <c r="E44" s="493"/>
      <c r="F44" s="494"/>
      <c r="G44" s="494"/>
      <c r="H44" s="494"/>
      <c r="I44" s="494"/>
      <c r="J44" s="494"/>
      <c r="K44" s="494"/>
      <c r="L44" s="495"/>
      <c r="M44" s="496">
        <f>'План НП'!C48</f>
        <v>0</v>
      </c>
      <c r="N44" s="496">
        <f>'План НП'!D48</f>
        <v>0</v>
      </c>
      <c r="O44" s="564">
        <f>C44/120</f>
        <v>0.2</v>
      </c>
      <c r="P44" s="198" t="str">
        <f>'Основні дані'!$B$1</f>
        <v>МІТ-М223</v>
      </c>
    </row>
    <row r="45" spans="1:16" s="135" customFormat="1" ht="15.75" x14ac:dyDescent="0.25">
      <c r="A45" s="616" t="str">
        <f>'План НП'!A49</f>
        <v>4.1.1</v>
      </c>
      <c r="B45" s="617" t="str">
        <f>'План НП'!B49</f>
        <v xml:space="preserve"> Профільований пакет дисциплін 01"Інтегровані технології машинобудування"</v>
      </c>
      <c r="C45" s="618">
        <f>'План НП'!F49</f>
        <v>24</v>
      </c>
      <c r="D45" s="618">
        <f>'План НП'!G49</f>
        <v>720</v>
      </c>
      <c r="E45" s="619"/>
      <c r="F45" s="620"/>
      <c r="G45" s="620"/>
      <c r="H45" s="620"/>
      <c r="I45" s="620"/>
      <c r="J45" s="620"/>
      <c r="K45" s="620"/>
      <c r="L45" s="621"/>
      <c r="M45" s="622">
        <f>'План НП'!C49</f>
        <v>0</v>
      </c>
      <c r="N45" s="622">
        <f>'План НП'!D49</f>
        <v>0</v>
      </c>
      <c r="O45" s="623">
        <f>'План НП'!U49</f>
        <v>0</v>
      </c>
      <c r="P45" s="198" t="str">
        <f>'Основні дані'!$B$1</f>
        <v>МІТ-М223</v>
      </c>
    </row>
    <row r="46" spans="1:16" s="135" customFormat="1" ht="15.75" x14ac:dyDescent="0.25">
      <c r="A46" s="244" t="str">
        <f>'План НП'!A50</f>
        <v>ВП1.1</v>
      </c>
      <c r="B46" s="263" t="str">
        <f>'План НП'!B50</f>
        <v>Високі технології в машинобудуванні</v>
      </c>
      <c r="C46" s="268">
        <f>'План НП'!F50</f>
        <v>6</v>
      </c>
      <c r="D46" s="268">
        <f>'План НП'!G50</f>
        <v>180</v>
      </c>
      <c r="E46" s="245"/>
      <c r="F46" s="246"/>
      <c r="G46" s="246"/>
      <c r="H46" s="246"/>
      <c r="I46" s="246"/>
      <c r="J46" s="246"/>
      <c r="K46" s="246"/>
      <c r="L46" s="247"/>
      <c r="M46" s="266" t="str">
        <f>'План НП'!C50</f>
        <v>1</v>
      </c>
      <c r="N46" s="266">
        <f>'План НП'!D50</f>
        <v>0</v>
      </c>
      <c r="O46" s="248">
        <f>'План НП'!U50</f>
        <v>147</v>
      </c>
      <c r="P46" s="198" t="str">
        <f>'Основні дані'!$B$1</f>
        <v>МІТ-М223</v>
      </c>
    </row>
    <row r="47" spans="1:16" s="135" customFormat="1" ht="15.75" x14ac:dyDescent="0.25">
      <c r="A47" s="244" t="str">
        <f>'План НП'!A51</f>
        <v>ВП1.2</v>
      </c>
      <c r="B47" s="263" t="str">
        <f>'План НП'!B51</f>
        <v>Системний аналіз, структурна та параметрична оптимізація</v>
      </c>
      <c r="C47" s="268">
        <f>'План НП'!F51</f>
        <v>6</v>
      </c>
      <c r="D47" s="268">
        <f>'План НП'!G51</f>
        <v>180</v>
      </c>
      <c r="E47" s="245"/>
      <c r="F47" s="246"/>
      <c r="G47" s="246"/>
      <c r="H47" s="246"/>
      <c r="I47" s="246"/>
      <c r="J47" s="246"/>
      <c r="K47" s="246"/>
      <c r="L47" s="247"/>
      <c r="M47" s="266">
        <f>'План НП'!C51</f>
        <v>0</v>
      </c>
      <c r="N47" s="266" t="str">
        <f>'План НП'!D51</f>
        <v>1</v>
      </c>
      <c r="O47" s="248">
        <f>'План НП'!U51</f>
        <v>147</v>
      </c>
      <c r="P47" s="198" t="str">
        <f>'Основні дані'!$B$1</f>
        <v>МІТ-М223</v>
      </c>
    </row>
    <row r="48" spans="1:16" s="135" customFormat="1" ht="15.75" x14ac:dyDescent="0.25">
      <c r="A48" s="244" t="str">
        <f>'План НП'!A52</f>
        <v>ВП1.3</v>
      </c>
      <c r="B48" s="263" t="str">
        <f>'План НП'!B52</f>
        <v xml:space="preserve">Адитивні технології матеріалізації промислових виробів </v>
      </c>
      <c r="C48" s="268">
        <f>'План НП'!F52</f>
        <v>6</v>
      </c>
      <c r="D48" s="268">
        <f>'План НП'!G52</f>
        <v>180</v>
      </c>
      <c r="E48" s="245"/>
      <c r="F48" s="246"/>
      <c r="G48" s="246"/>
      <c r="H48" s="246"/>
      <c r="I48" s="246"/>
      <c r="J48" s="246"/>
      <c r="K48" s="246"/>
      <c r="L48" s="247"/>
      <c r="M48" s="266" t="str">
        <f>'План НП'!C52</f>
        <v>2</v>
      </c>
      <c r="N48" s="266">
        <f>'План НП'!D52</f>
        <v>0</v>
      </c>
      <c r="O48" s="248">
        <f>'План НП'!U52</f>
        <v>147</v>
      </c>
      <c r="P48" s="198" t="str">
        <f>'Основні дані'!$B$1</f>
        <v>МІТ-М223</v>
      </c>
    </row>
    <row r="49" spans="1:16" s="135" customFormat="1" ht="15.75" x14ac:dyDescent="0.25">
      <c r="A49" s="244" t="str">
        <f>'План НП'!A53</f>
        <v>ВП1.4</v>
      </c>
      <c r="B49" s="263" t="str">
        <f>'План НП'!B53</f>
        <v>Лазерні та комбіновані технології</v>
      </c>
      <c r="C49" s="268">
        <f>'План НП'!F53</f>
        <v>6</v>
      </c>
      <c r="D49" s="268">
        <f>'План НП'!G53</f>
        <v>180</v>
      </c>
      <c r="E49" s="245"/>
      <c r="F49" s="246"/>
      <c r="G49" s="246"/>
      <c r="H49" s="246"/>
      <c r="I49" s="246"/>
      <c r="J49" s="246"/>
      <c r="K49" s="246"/>
      <c r="L49" s="247"/>
      <c r="M49" s="266">
        <f>'План НП'!C53</f>
        <v>0</v>
      </c>
      <c r="N49" s="266" t="str">
        <f>'План НП'!D53</f>
        <v>2</v>
      </c>
      <c r="O49" s="248">
        <f>'План НП'!U53</f>
        <v>147</v>
      </c>
      <c r="P49" s="198" t="str">
        <f>'Основні дані'!$B$1</f>
        <v>МІТ-М223</v>
      </c>
    </row>
    <row r="50" spans="1:16" s="135" customFormat="1" ht="15.75" hidden="1" x14ac:dyDescent="0.25">
      <c r="A50" s="244" t="str">
        <f>'План НП'!A54</f>
        <v>ВП1.5</v>
      </c>
      <c r="B50" s="263">
        <f>'План НП'!B54</f>
        <v>0</v>
      </c>
      <c r="C50" s="268">
        <f>'План НП'!F54</f>
        <v>0</v>
      </c>
      <c r="D50" s="268">
        <f>'План НП'!G54</f>
        <v>0</v>
      </c>
      <c r="E50" s="245"/>
      <c r="F50" s="246"/>
      <c r="G50" s="246"/>
      <c r="H50" s="246"/>
      <c r="I50" s="246"/>
      <c r="J50" s="246"/>
      <c r="K50" s="246"/>
      <c r="L50" s="247"/>
      <c r="M50" s="266">
        <f>'План НП'!C54</f>
        <v>0</v>
      </c>
      <c r="N50" s="266">
        <f>'План НП'!D54</f>
        <v>0</v>
      </c>
      <c r="O50" s="248">
        <f>'План НП'!U54</f>
        <v>0</v>
      </c>
      <c r="P50" s="198" t="str">
        <f>'Основні дані'!$B$1</f>
        <v>МІТ-М223</v>
      </c>
    </row>
    <row r="51" spans="1:16" s="135" customFormat="1" ht="15.75" hidden="1" x14ac:dyDescent="0.25">
      <c r="A51" s="244" t="str">
        <f>'План НП'!A55</f>
        <v>ВП1.6</v>
      </c>
      <c r="B51" s="263">
        <f>'План НП'!B55</f>
        <v>0</v>
      </c>
      <c r="C51" s="268">
        <f>'План НП'!F55</f>
        <v>0</v>
      </c>
      <c r="D51" s="268">
        <f>'План НП'!G55</f>
        <v>0</v>
      </c>
      <c r="E51" s="245"/>
      <c r="F51" s="246"/>
      <c r="G51" s="246"/>
      <c r="H51" s="246"/>
      <c r="I51" s="246"/>
      <c r="J51" s="246"/>
      <c r="K51" s="246"/>
      <c r="L51" s="247"/>
      <c r="M51" s="266">
        <f>'План НП'!C55</f>
        <v>0</v>
      </c>
      <c r="N51" s="266">
        <f>'План НП'!D55</f>
        <v>0</v>
      </c>
      <c r="O51" s="248">
        <f>'План НП'!U55</f>
        <v>0</v>
      </c>
      <c r="P51" s="198" t="str">
        <f>'Основні дані'!$B$1</f>
        <v>МІТ-М223</v>
      </c>
    </row>
    <row r="52" spans="1:16" s="135" customFormat="1" ht="15.75" hidden="1" x14ac:dyDescent="0.25">
      <c r="A52" s="244" t="str">
        <f>'План НП'!A56</f>
        <v>ВП1.7</v>
      </c>
      <c r="B52" s="263">
        <f>'План НП'!B56</f>
        <v>0</v>
      </c>
      <c r="C52" s="268">
        <f>'План НП'!F56</f>
        <v>0</v>
      </c>
      <c r="D52" s="268">
        <f>'План НП'!G56</f>
        <v>0</v>
      </c>
      <c r="E52" s="245"/>
      <c r="F52" s="246"/>
      <c r="G52" s="246"/>
      <c r="H52" s="246"/>
      <c r="I52" s="246"/>
      <c r="J52" s="246"/>
      <c r="K52" s="246"/>
      <c r="L52" s="247"/>
      <c r="M52" s="266">
        <f>'План НП'!C56</f>
        <v>0</v>
      </c>
      <c r="N52" s="266">
        <f>'План НП'!D56</f>
        <v>0</v>
      </c>
      <c r="O52" s="248">
        <f>'План НП'!U56</f>
        <v>0</v>
      </c>
      <c r="P52" s="198" t="str">
        <f>'Основні дані'!$B$1</f>
        <v>МІТ-М223</v>
      </c>
    </row>
    <row r="53" spans="1:16" s="135" customFormat="1" ht="15.75" hidden="1" x14ac:dyDescent="0.25">
      <c r="A53" s="244" t="str">
        <f>'План НП'!A57</f>
        <v>ВП1.8</v>
      </c>
      <c r="B53" s="263">
        <f>'План НП'!B57</f>
        <v>0</v>
      </c>
      <c r="C53" s="268">
        <f>'План НП'!F57</f>
        <v>0</v>
      </c>
      <c r="D53" s="268">
        <f>'План НП'!G57</f>
        <v>0</v>
      </c>
      <c r="E53" s="245"/>
      <c r="F53" s="246"/>
      <c r="G53" s="246"/>
      <c r="H53" s="246"/>
      <c r="I53" s="246"/>
      <c r="J53" s="246"/>
      <c r="K53" s="246"/>
      <c r="L53" s="247"/>
      <c r="M53" s="266">
        <f>'План НП'!C57</f>
        <v>0</v>
      </c>
      <c r="N53" s="266">
        <f>'План НП'!D57</f>
        <v>0</v>
      </c>
      <c r="O53" s="248">
        <f>'План НП'!U57</f>
        <v>0</v>
      </c>
      <c r="P53" s="198" t="str">
        <f>'Основні дані'!$B$1</f>
        <v>МІТ-М223</v>
      </c>
    </row>
    <row r="54" spans="1:16" s="135" customFormat="1" ht="15.75" hidden="1" x14ac:dyDescent="0.25">
      <c r="A54" s="244" t="str">
        <f>'План НП'!A58</f>
        <v>ВП1.9</v>
      </c>
      <c r="B54" s="263">
        <f>'План НП'!B58</f>
        <v>0</v>
      </c>
      <c r="C54" s="268">
        <f>'План НП'!F58</f>
        <v>0</v>
      </c>
      <c r="D54" s="268">
        <f>'План НП'!G58</f>
        <v>0</v>
      </c>
      <c r="E54" s="245"/>
      <c r="F54" s="246"/>
      <c r="G54" s="246"/>
      <c r="H54" s="246"/>
      <c r="I54" s="246"/>
      <c r="J54" s="246"/>
      <c r="K54" s="246"/>
      <c r="L54" s="247"/>
      <c r="M54" s="266">
        <f>'План НП'!C58</f>
        <v>0</v>
      </c>
      <c r="N54" s="266">
        <f>'План НП'!D58</f>
        <v>0</v>
      </c>
      <c r="O54" s="248">
        <f>'План НП'!U58</f>
        <v>0</v>
      </c>
      <c r="P54" s="198" t="str">
        <f>'Основні дані'!$B$1</f>
        <v>МІТ-М223</v>
      </c>
    </row>
    <row r="55" spans="1:16" s="135" customFormat="1" ht="15.75" hidden="1" x14ac:dyDescent="0.25">
      <c r="A55" s="244" t="str">
        <f>'План НП'!A59</f>
        <v>ВП1.10</v>
      </c>
      <c r="B55" s="263">
        <f>'План НП'!B59</f>
        <v>0</v>
      </c>
      <c r="C55" s="268">
        <f>'План НП'!F59</f>
        <v>0</v>
      </c>
      <c r="D55" s="268">
        <f>'План НП'!G59</f>
        <v>0</v>
      </c>
      <c r="E55" s="245"/>
      <c r="F55" s="246"/>
      <c r="G55" s="246"/>
      <c r="H55" s="246"/>
      <c r="I55" s="246"/>
      <c r="J55" s="246"/>
      <c r="K55" s="246"/>
      <c r="L55" s="247"/>
      <c r="M55" s="266">
        <f>'План НП'!C59</f>
        <v>0</v>
      </c>
      <c r="N55" s="266">
        <f>'План НП'!D59</f>
        <v>0</v>
      </c>
      <c r="O55" s="248">
        <f>'План НП'!U59</f>
        <v>0</v>
      </c>
      <c r="P55" s="198" t="str">
        <f>'Основні дані'!$B$1</f>
        <v>МІТ-М223</v>
      </c>
    </row>
    <row r="56" spans="1:16" s="135" customFormat="1" ht="15.75" x14ac:dyDescent="0.25">
      <c r="A56" s="616" t="str">
        <f>'План НП'!A60</f>
        <v>4.1.2</v>
      </c>
      <c r="B56" s="617" t="str">
        <f>'План НП'!B60</f>
        <v xml:space="preserve"> Профільований пакет дисциплін 02"Інструментальне виробництво"</v>
      </c>
      <c r="C56" s="618">
        <f>'План НП'!F60</f>
        <v>24</v>
      </c>
      <c r="D56" s="618">
        <f>'План НП'!G60</f>
        <v>720</v>
      </c>
      <c r="E56" s="619"/>
      <c r="F56" s="620"/>
      <c r="G56" s="620"/>
      <c r="H56" s="620"/>
      <c r="I56" s="620"/>
      <c r="J56" s="620"/>
      <c r="K56" s="620"/>
      <c r="L56" s="621"/>
      <c r="M56" s="622">
        <f>'План НП'!C60</f>
        <v>0</v>
      </c>
      <c r="N56" s="622">
        <f>'План НП'!D60</f>
        <v>0</v>
      </c>
      <c r="O56" s="623">
        <f>'План НП'!U60</f>
        <v>0</v>
      </c>
      <c r="P56" s="198" t="str">
        <f>'Основні дані'!$B$1</f>
        <v>МІТ-М223</v>
      </c>
    </row>
    <row r="57" spans="1:16" s="135" customFormat="1" ht="15.75" x14ac:dyDescent="0.25">
      <c r="A57" s="244" t="str">
        <f>'План НП'!A61</f>
        <v>ВП2.1</v>
      </c>
      <c r="B57" s="263" t="str">
        <f>'План НП'!B61</f>
        <v>Теорія 3D моделювання</v>
      </c>
      <c r="C57" s="268">
        <f>'План НП'!F61</f>
        <v>6</v>
      </c>
      <c r="D57" s="268">
        <f>'План НП'!G61</f>
        <v>180</v>
      </c>
      <c r="E57" s="245"/>
      <c r="F57" s="246"/>
      <c r="G57" s="246"/>
      <c r="H57" s="246"/>
      <c r="I57" s="246"/>
      <c r="J57" s="246"/>
      <c r="K57" s="246"/>
      <c r="L57" s="247"/>
      <c r="M57" s="266" t="str">
        <f>'План НП'!C61</f>
        <v>1</v>
      </c>
      <c r="N57" s="266">
        <f>'План НП'!D61</f>
        <v>0</v>
      </c>
      <c r="O57" s="248">
        <f>'План НП'!U61</f>
        <v>147</v>
      </c>
      <c r="P57" s="198" t="str">
        <f>'Основні дані'!$B$1</f>
        <v>МІТ-М223</v>
      </c>
    </row>
    <row r="58" spans="1:16" s="135" customFormat="1" ht="15.75" x14ac:dyDescent="0.25">
      <c r="A58" s="244" t="str">
        <f>'План НП'!A62</f>
        <v>ВП2.2</v>
      </c>
      <c r="B58" s="263" t="str">
        <f>'План НП'!B62</f>
        <v>Теорія проектування інструментів і CAD систем</v>
      </c>
      <c r="C58" s="268">
        <f>'План НП'!F62</f>
        <v>6</v>
      </c>
      <c r="D58" s="268">
        <f>'План НП'!G62</f>
        <v>180</v>
      </c>
      <c r="E58" s="245"/>
      <c r="F58" s="246"/>
      <c r="G58" s="246"/>
      <c r="H58" s="246"/>
      <c r="I58" s="246"/>
      <c r="J58" s="246"/>
      <c r="K58" s="246"/>
      <c r="L58" s="247"/>
      <c r="M58" s="266">
        <f>'План НП'!C62</f>
        <v>0</v>
      </c>
      <c r="N58" s="266" t="str">
        <f>'План НП'!D62</f>
        <v>1</v>
      </c>
      <c r="O58" s="248">
        <f>'План НП'!U62</f>
        <v>147</v>
      </c>
      <c r="P58" s="198" t="str">
        <f>'Основні дані'!$B$1</f>
        <v>МІТ-М223</v>
      </c>
    </row>
    <row r="59" spans="1:16" s="135" customFormat="1" ht="15.75" x14ac:dyDescent="0.25">
      <c r="A59" s="244" t="str">
        <f>'План НП'!A63</f>
        <v>ВП2.3</v>
      </c>
      <c r="B59" s="263" t="str">
        <f>'План НП'!B63</f>
        <v>Спеціальні технології інструментального виробництва</v>
      </c>
      <c r="C59" s="268">
        <f>'План НП'!F63</f>
        <v>6</v>
      </c>
      <c r="D59" s="268">
        <f>'План НП'!G63</f>
        <v>180</v>
      </c>
      <c r="E59" s="245"/>
      <c r="F59" s="246"/>
      <c r="G59" s="246"/>
      <c r="H59" s="246"/>
      <c r="I59" s="246"/>
      <c r="J59" s="246"/>
      <c r="K59" s="246"/>
      <c r="L59" s="247"/>
      <c r="M59" s="266" t="str">
        <f>'План НП'!C63</f>
        <v>2</v>
      </c>
      <c r="N59" s="266">
        <f>'План НП'!D63</f>
        <v>0</v>
      </c>
      <c r="O59" s="248">
        <f>'План НП'!U63</f>
        <v>147</v>
      </c>
      <c r="P59" s="198" t="str">
        <f>'Основні дані'!$B$1</f>
        <v>МІТ-М223</v>
      </c>
    </row>
    <row r="60" spans="1:16" s="135" customFormat="1" ht="15.75" x14ac:dyDescent="0.25">
      <c r="A60" s="244" t="str">
        <f>'План НП'!A64</f>
        <v>ВП2.4</v>
      </c>
      <c r="B60" s="263" t="str">
        <f>'План НП'!B64</f>
        <v>Проектування інструментальних цехів і дільниць</v>
      </c>
      <c r="C60" s="268">
        <f>'План НП'!F64</f>
        <v>6</v>
      </c>
      <c r="D60" s="268">
        <f>'План НП'!G64</f>
        <v>180</v>
      </c>
      <c r="E60" s="245"/>
      <c r="F60" s="246"/>
      <c r="G60" s="246"/>
      <c r="H60" s="246"/>
      <c r="I60" s="246"/>
      <c r="J60" s="246"/>
      <c r="K60" s="246"/>
      <c r="L60" s="247"/>
      <c r="M60" s="266">
        <f>'План НП'!C64</f>
        <v>0</v>
      </c>
      <c r="N60" s="266" t="str">
        <f>'План НП'!D64</f>
        <v>2</v>
      </c>
      <c r="O60" s="248">
        <f>'План НП'!U64</f>
        <v>147</v>
      </c>
      <c r="P60" s="198" t="str">
        <f>'Основні дані'!$B$1</f>
        <v>МІТ-М223</v>
      </c>
    </row>
    <row r="61" spans="1:16" s="135" customFormat="1" ht="15.75" hidden="1" x14ac:dyDescent="0.25">
      <c r="A61" s="244" t="str">
        <f>'План НП'!A65</f>
        <v>ВП2.5</v>
      </c>
      <c r="B61" s="263">
        <f>'План НП'!B65</f>
        <v>0</v>
      </c>
      <c r="C61" s="268">
        <f>'План НП'!F65</f>
        <v>0</v>
      </c>
      <c r="D61" s="268">
        <f>'План НП'!G65</f>
        <v>0</v>
      </c>
      <c r="E61" s="245"/>
      <c r="F61" s="246"/>
      <c r="G61" s="246"/>
      <c r="H61" s="246"/>
      <c r="I61" s="246"/>
      <c r="J61" s="246"/>
      <c r="K61" s="246"/>
      <c r="L61" s="247"/>
      <c r="M61" s="266">
        <f>'План НП'!C65</f>
        <v>0</v>
      </c>
      <c r="N61" s="266">
        <f>'План НП'!D65</f>
        <v>0</v>
      </c>
      <c r="O61" s="248">
        <f>'План НП'!U65</f>
        <v>0</v>
      </c>
      <c r="P61" s="198" t="str">
        <f>'Основні дані'!$B$1</f>
        <v>МІТ-М223</v>
      </c>
    </row>
    <row r="62" spans="1:16" s="135" customFormat="1" ht="15.75" hidden="1" x14ac:dyDescent="0.25">
      <c r="A62" s="244" t="str">
        <f>'План НП'!A66</f>
        <v>ВП2.6</v>
      </c>
      <c r="B62" s="263">
        <f>'План НП'!B66</f>
        <v>0</v>
      </c>
      <c r="C62" s="268">
        <f>'План НП'!F66</f>
        <v>0</v>
      </c>
      <c r="D62" s="268">
        <f>'План НП'!G66</f>
        <v>0</v>
      </c>
      <c r="E62" s="245"/>
      <c r="F62" s="246"/>
      <c r="G62" s="246"/>
      <c r="H62" s="246"/>
      <c r="I62" s="246"/>
      <c r="J62" s="246"/>
      <c r="K62" s="246"/>
      <c r="L62" s="247"/>
      <c r="M62" s="266">
        <f>'План НП'!C66</f>
        <v>0</v>
      </c>
      <c r="N62" s="266">
        <f>'План НП'!D66</f>
        <v>0</v>
      </c>
      <c r="O62" s="248">
        <f>'План НП'!U66</f>
        <v>0</v>
      </c>
      <c r="P62" s="198" t="str">
        <f>'Основні дані'!$B$1</f>
        <v>МІТ-М223</v>
      </c>
    </row>
    <row r="63" spans="1:16" s="135" customFormat="1" ht="15.75" hidden="1" x14ac:dyDescent="0.25">
      <c r="A63" s="244" t="str">
        <f>'План НП'!A67</f>
        <v>ВП2.7</v>
      </c>
      <c r="B63" s="263">
        <f>'План НП'!B67</f>
        <v>0</v>
      </c>
      <c r="C63" s="268">
        <f>'План НП'!F67</f>
        <v>0</v>
      </c>
      <c r="D63" s="268">
        <f>'План НП'!G67</f>
        <v>0</v>
      </c>
      <c r="E63" s="245"/>
      <c r="F63" s="246"/>
      <c r="G63" s="246"/>
      <c r="H63" s="246"/>
      <c r="I63" s="246"/>
      <c r="J63" s="246"/>
      <c r="K63" s="246"/>
      <c r="L63" s="247"/>
      <c r="M63" s="266">
        <f>'План НП'!C67</f>
        <v>0</v>
      </c>
      <c r="N63" s="266">
        <f>'План НП'!D67</f>
        <v>0</v>
      </c>
      <c r="O63" s="248">
        <f>'План НП'!U67</f>
        <v>0</v>
      </c>
      <c r="P63" s="198" t="str">
        <f>'Основні дані'!$B$1</f>
        <v>МІТ-М223</v>
      </c>
    </row>
    <row r="64" spans="1:16" s="135" customFormat="1" ht="15.75" hidden="1" x14ac:dyDescent="0.25">
      <c r="A64" s="244" t="str">
        <f>'План НП'!A68</f>
        <v>ВП2.8</v>
      </c>
      <c r="B64" s="263">
        <f>'План НП'!B68</f>
        <v>0</v>
      </c>
      <c r="C64" s="268">
        <f>'План НП'!F68</f>
        <v>0</v>
      </c>
      <c r="D64" s="268">
        <f>'План НП'!G68</f>
        <v>0</v>
      </c>
      <c r="E64" s="245"/>
      <c r="F64" s="246"/>
      <c r="G64" s="246"/>
      <c r="H64" s="246"/>
      <c r="I64" s="246"/>
      <c r="J64" s="246"/>
      <c r="K64" s="246"/>
      <c r="L64" s="247"/>
      <c r="M64" s="266">
        <f>'План НП'!C68</f>
        <v>0</v>
      </c>
      <c r="N64" s="266">
        <f>'План НП'!D68</f>
        <v>0</v>
      </c>
      <c r="O64" s="248">
        <f>'План НП'!U68</f>
        <v>0</v>
      </c>
      <c r="P64" s="198" t="str">
        <f>'Основні дані'!$B$1</f>
        <v>МІТ-М223</v>
      </c>
    </row>
    <row r="65" spans="1:16" s="135" customFormat="1" ht="15.75" hidden="1" x14ac:dyDescent="0.25">
      <c r="A65" s="244" t="str">
        <f>'План НП'!A69</f>
        <v>ВП2.9</v>
      </c>
      <c r="B65" s="263">
        <f>'План НП'!B69</f>
        <v>0</v>
      </c>
      <c r="C65" s="268">
        <f>'План НП'!F69</f>
        <v>0</v>
      </c>
      <c r="D65" s="268">
        <f>'План НП'!G69</f>
        <v>0</v>
      </c>
      <c r="E65" s="245"/>
      <c r="F65" s="246"/>
      <c r="G65" s="246"/>
      <c r="H65" s="246"/>
      <c r="I65" s="246"/>
      <c r="J65" s="246"/>
      <c r="K65" s="246"/>
      <c r="L65" s="247"/>
      <c r="M65" s="266">
        <f>'План НП'!C69</f>
        <v>0</v>
      </c>
      <c r="N65" s="266">
        <f>'План НП'!D69</f>
        <v>0</v>
      </c>
      <c r="O65" s="248">
        <f>'План НП'!U69</f>
        <v>0</v>
      </c>
      <c r="P65" s="198" t="str">
        <f>'Основні дані'!$B$1</f>
        <v>МІТ-М223</v>
      </c>
    </row>
    <row r="66" spans="1:16" s="135" customFormat="1" ht="15.75" hidden="1" x14ac:dyDescent="0.25">
      <c r="A66" s="244" t="str">
        <f>'План НП'!A70</f>
        <v>ВП2.10</v>
      </c>
      <c r="B66" s="263">
        <f>'План НП'!B70</f>
        <v>0</v>
      </c>
      <c r="C66" s="268">
        <f>'План НП'!F70</f>
        <v>0</v>
      </c>
      <c r="D66" s="268">
        <f>'План НП'!G70</f>
        <v>0</v>
      </c>
      <c r="E66" s="245"/>
      <c r="F66" s="246"/>
      <c r="G66" s="246"/>
      <c r="H66" s="246"/>
      <c r="I66" s="246"/>
      <c r="J66" s="246"/>
      <c r="K66" s="246"/>
      <c r="L66" s="247"/>
      <c r="M66" s="266">
        <f>'План НП'!C70</f>
        <v>0</v>
      </c>
      <c r="N66" s="266">
        <f>'План НП'!D70</f>
        <v>0</v>
      </c>
      <c r="O66" s="248">
        <f>'План НП'!U70</f>
        <v>0</v>
      </c>
      <c r="P66" s="198" t="str">
        <f>'Основні дані'!$B$1</f>
        <v>МІТ-М223</v>
      </c>
    </row>
    <row r="67" spans="1:16" s="135" customFormat="1" ht="15.75" x14ac:dyDescent="0.25">
      <c r="A67" s="616" t="str">
        <f>'План НП'!A71</f>
        <v>4.1.3</v>
      </c>
      <c r="B67" s="617" t="str">
        <f>'План НП'!B71</f>
        <v xml:space="preserve"> Профільований пакет дисциплін 03"Технологія автоматизованого виробництва"</v>
      </c>
      <c r="C67" s="618">
        <f>'План НП'!F71</f>
        <v>24</v>
      </c>
      <c r="D67" s="618">
        <f>'План НП'!G71</f>
        <v>720</v>
      </c>
      <c r="E67" s="619"/>
      <c r="F67" s="620"/>
      <c r="G67" s="620"/>
      <c r="H67" s="620"/>
      <c r="I67" s="620"/>
      <c r="J67" s="620"/>
      <c r="K67" s="620"/>
      <c r="L67" s="621"/>
      <c r="M67" s="622">
        <f>'План НП'!C71</f>
        <v>0</v>
      </c>
      <c r="N67" s="622">
        <f>'План НП'!D71</f>
        <v>0</v>
      </c>
      <c r="O67" s="623">
        <f>'План НП'!U71</f>
        <v>0</v>
      </c>
      <c r="P67" s="198" t="str">
        <f>'Основні дані'!$B$1</f>
        <v>МІТ-М223</v>
      </c>
    </row>
    <row r="68" spans="1:16" s="135" customFormat="1" ht="15.75" x14ac:dyDescent="0.25">
      <c r="A68" s="244" t="str">
        <f>'План НП'!A72</f>
        <v>ВП3.1</v>
      </c>
      <c r="B68" s="263" t="str">
        <f>'План НП'!B72</f>
        <v xml:space="preserve">CALS-технології в машинобудуванні </v>
      </c>
      <c r="C68" s="268">
        <f>'План НП'!F72</f>
        <v>6</v>
      </c>
      <c r="D68" s="268">
        <f>'План НП'!G72</f>
        <v>180</v>
      </c>
      <c r="E68" s="245"/>
      <c r="F68" s="246"/>
      <c r="G68" s="246"/>
      <c r="H68" s="246"/>
      <c r="I68" s="246"/>
      <c r="J68" s="246"/>
      <c r="K68" s="246"/>
      <c r="L68" s="247"/>
      <c r="M68" s="266" t="str">
        <f>'План НП'!C72</f>
        <v>1</v>
      </c>
      <c r="N68" s="266">
        <f>'План НП'!D72</f>
        <v>0</v>
      </c>
      <c r="O68" s="248">
        <f>'План НП'!U72</f>
        <v>146</v>
      </c>
      <c r="P68" s="198" t="str">
        <f>'Основні дані'!$B$1</f>
        <v>МІТ-М223</v>
      </c>
    </row>
    <row r="69" spans="1:16" s="135" customFormat="1" ht="15.75" x14ac:dyDescent="0.25">
      <c r="A69" s="244" t="str">
        <f>'План НП'!A73</f>
        <v>ВП3.2</v>
      </c>
      <c r="B69" s="263" t="str">
        <f>'План НП'!B73</f>
        <v>Верстатні пристрої</v>
      </c>
      <c r="C69" s="268">
        <f>'План НП'!F73</f>
        <v>6</v>
      </c>
      <c r="D69" s="268">
        <f>'План НП'!G73</f>
        <v>180</v>
      </c>
      <c r="E69" s="245"/>
      <c r="F69" s="246"/>
      <c r="G69" s="246"/>
      <c r="H69" s="246"/>
      <c r="I69" s="246"/>
      <c r="J69" s="246"/>
      <c r="K69" s="246"/>
      <c r="L69" s="247"/>
      <c r="M69" s="266">
        <f>'План НП'!C73</f>
        <v>0</v>
      </c>
      <c r="N69" s="266" t="str">
        <f>'План НП'!D73</f>
        <v>1</v>
      </c>
      <c r="O69" s="248">
        <f>'План НП'!U73</f>
        <v>146</v>
      </c>
      <c r="P69" s="198" t="str">
        <f>'Основні дані'!$B$1</f>
        <v>МІТ-М223</v>
      </c>
    </row>
    <row r="70" spans="1:16" s="135" customFormat="1" ht="15.75" x14ac:dyDescent="0.25">
      <c r="A70" s="244" t="str">
        <f>'План НП'!A74</f>
        <v>ВП3.3</v>
      </c>
      <c r="B70" s="263" t="str">
        <f>'План НП'!B74</f>
        <v>Системи автоматизованого програмування верстатів з ЧПК</v>
      </c>
      <c r="C70" s="268">
        <f>'План НП'!F74</f>
        <v>5</v>
      </c>
      <c r="D70" s="268">
        <f>'План НП'!G74</f>
        <v>150</v>
      </c>
      <c r="E70" s="245"/>
      <c r="F70" s="246"/>
      <c r="G70" s="246"/>
      <c r="H70" s="246"/>
      <c r="I70" s="246"/>
      <c r="J70" s="246"/>
      <c r="K70" s="246"/>
      <c r="L70" s="247"/>
      <c r="M70" s="266">
        <f>'План НП'!C74</f>
        <v>0</v>
      </c>
      <c r="N70" s="266" t="str">
        <f>'План НП'!D74</f>
        <v>2</v>
      </c>
      <c r="O70" s="248">
        <f>'План НП'!U74</f>
        <v>146</v>
      </c>
      <c r="P70" s="198" t="str">
        <f>'Основні дані'!$B$1</f>
        <v>МІТ-М223</v>
      </c>
    </row>
    <row r="71" spans="1:16" s="135" customFormat="1" ht="15.75" x14ac:dyDescent="0.25">
      <c r="A71" s="244" t="str">
        <f>'План НП'!A75</f>
        <v>ВП3.4</v>
      </c>
      <c r="B71" s="263" t="str">
        <f>'План НП'!B75</f>
        <v>Прецизійне обладнання автоматизованого виробництва</v>
      </c>
      <c r="C71" s="268">
        <f>'План НП'!F75</f>
        <v>4</v>
      </c>
      <c r="D71" s="268">
        <f>'План НП'!G75</f>
        <v>120</v>
      </c>
      <c r="E71" s="245"/>
      <c r="F71" s="246"/>
      <c r="G71" s="246"/>
      <c r="H71" s="246"/>
      <c r="I71" s="246"/>
      <c r="J71" s="246"/>
      <c r="K71" s="246"/>
      <c r="L71" s="247"/>
      <c r="M71" s="266" t="str">
        <f>'План НП'!C75</f>
        <v>2</v>
      </c>
      <c r="N71" s="266">
        <f>'План НП'!D75</f>
        <v>0</v>
      </c>
      <c r="O71" s="248">
        <f>'План НП'!U75</f>
        <v>146</v>
      </c>
      <c r="P71" s="198" t="str">
        <f>'Основні дані'!$B$1</f>
        <v>МІТ-М223</v>
      </c>
    </row>
    <row r="72" spans="1:16" s="135" customFormat="1" ht="15.75" x14ac:dyDescent="0.25">
      <c r="A72" s="244" t="str">
        <f>'План НП'!A76</f>
        <v>ВП3.5</v>
      </c>
      <c r="B72" s="263" t="str">
        <f>'План НП'!B76</f>
        <v>Автоматизація складального виробництва</v>
      </c>
      <c r="C72" s="268">
        <f>'План НП'!F76</f>
        <v>3</v>
      </c>
      <c r="D72" s="268">
        <f>'План НП'!G76</f>
        <v>90</v>
      </c>
      <c r="E72" s="245"/>
      <c r="F72" s="246"/>
      <c r="G72" s="246"/>
      <c r="H72" s="246"/>
      <c r="I72" s="246"/>
      <c r="J72" s="246"/>
      <c r="K72" s="246"/>
      <c r="L72" s="247"/>
      <c r="M72" s="266">
        <f>'План НП'!C76</f>
        <v>0</v>
      </c>
      <c r="N72" s="266" t="str">
        <f>'План НП'!D76</f>
        <v>2</v>
      </c>
      <c r="O72" s="248">
        <f>'План НП'!U76</f>
        <v>146</v>
      </c>
      <c r="P72" s="198" t="str">
        <f>'Основні дані'!$B$1</f>
        <v>МІТ-М223</v>
      </c>
    </row>
    <row r="73" spans="1:16" s="135" customFormat="1" ht="15.75" hidden="1" x14ac:dyDescent="0.25">
      <c r="A73" s="244" t="str">
        <f>'План НП'!A77</f>
        <v>ВП3.6</v>
      </c>
      <c r="B73" s="263">
        <f>'План НП'!B77</f>
        <v>0</v>
      </c>
      <c r="C73" s="268">
        <f>'План НП'!F77</f>
        <v>0</v>
      </c>
      <c r="D73" s="268">
        <f>'План НП'!G77</f>
        <v>0</v>
      </c>
      <c r="E73" s="245"/>
      <c r="F73" s="246"/>
      <c r="G73" s="246"/>
      <c r="H73" s="246"/>
      <c r="I73" s="246"/>
      <c r="J73" s="246"/>
      <c r="K73" s="246"/>
      <c r="L73" s="247"/>
      <c r="M73" s="266">
        <f>'План НП'!C77</f>
        <v>0</v>
      </c>
      <c r="N73" s="266">
        <f>'План НП'!D77</f>
        <v>0</v>
      </c>
      <c r="O73" s="248">
        <f>'План НП'!U77</f>
        <v>0</v>
      </c>
      <c r="P73" s="198" t="str">
        <f>'Основні дані'!$B$1</f>
        <v>МІТ-М223</v>
      </c>
    </row>
    <row r="74" spans="1:16" s="135" customFormat="1" ht="15.75" hidden="1" x14ac:dyDescent="0.25">
      <c r="A74" s="244" t="str">
        <f>'План НП'!A78</f>
        <v>ВП3.7</v>
      </c>
      <c r="B74" s="263">
        <f>'План НП'!B78</f>
        <v>0</v>
      </c>
      <c r="C74" s="268">
        <f>'План НП'!F78</f>
        <v>0</v>
      </c>
      <c r="D74" s="268">
        <f>'План НП'!G78</f>
        <v>0</v>
      </c>
      <c r="E74" s="245"/>
      <c r="F74" s="246"/>
      <c r="G74" s="246"/>
      <c r="H74" s="246"/>
      <c r="I74" s="246"/>
      <c r="J74" s="246"/>
      <c r="K74" s="246"/>
      <c r="L74" s="247"/>
      <c r="M74" s="266">
        <f>'План НП'!C78</f>
        <v>0</v>
      </c>
      <c r="N74" s="266">
        <f>'План НП'!D78</f>
        <v>0</v>
      </c>
      <c r="O74" s="248">
        <f>'План НП'!U78</f>
        <v>0</v>
      </c>
      <c r="P74" s="198" t="str">
        <f>'Основні дані'!$B$1</f>
        <v>МІТ-М223</v>
      </c>
    </row>
    <row r="75" spans="1:16" s="135" customFormat="1" ht="15.75" hidden="1" x14ac:dyDescent="0.25">
      <c r="A75" s="244" t="str">
        <f>'План НП'!A79</f>
        <v>ВП3.8</v>
      </c>
      <c r="B75" s="263">
        <f>'План НП'!B79</f>
        <v>0</v>
      </c>
      <c r="C75" s="268">
        <f>'План НП'!F79</f>
        <v>0</v>
      </c>
      <c r="D75" s="268">
        <f>'План НП'!G79</f>
        <v>0</v>
      </c>
      <c r="E75" s="245"/>
      <c r="F75" s="246"/>
      <c r="G75" s="246"/>
      <c r="H75" s="246"/>
      <c r="I75" s="246"/>
      <c r="J75" s="246"/>
      <c r="K75" s="246"/>
      <c r="L75" s="247"/>
      <c r="M75" s="266">
        <f>'План НП'!C79</f>
        <v>0</v>
      </c>
      <c r="N75" s="266">
        <f>'План НП'!D79</f>
        <v>0</v>
      </c>
      <c r="O75" s="248">
        <f>'План НП'!U79</f>
        <v>0</v>
      </c>
      <c r="P75" s="198" t="str">
        <f>'Основні дані'!$B$1</f>
        <v>МІТ-М223</v>
      </c>
    </row>
    <row r="76" spans="1:16" s="135" customFormat="1" ht="15.75" hidden="1" x14ac:dyDescent="0.25">
      <c r="A76" s="244" t="str">
        <f>'План НП'!A80</f>
        <v>ВП3.9</v>
      </c>
      <c r="B76" s="263">
        <f>'План НП'!B80</f>
        <v>0</v>
      </c>
      <c r="C76" s="268">
        <f>'План НП'!F80</f>
        <v>0</v>
      </c>
      <c r="D76" s="268">
        <f>'План НП'!G80</f>
        <v>0</v>
      </c>
      <c r="E76" s="245"/>
      <c r="F76" s="246"/>
      <c r="G76" s="246"/>
      <c r="H76" s="246"/>
      <c r="I76" s="246"/>
      <c r="J76" s="246"/>
      <c r="K76" s="246"/>
      <c r="L76" s="247"/>
      <c r="M76" s="266">
        <f>'План НП'!C80</f>
        <v>0</v>
      </c>
      <c r="N76" s="266">
        <f>'План НП'!D80</f>
        <v>0</v>
      </c>
      <c r="O76" s="248">
        <f>'План НП'!U80</f>
        <v>0</v>
      </c>
      <c r="P76" s="198" t="str">
        <f>'Основні дані'!$B$1</f>
        <v>МІТ-М223</v>
      </c>
    </row>
    <row r="77" spans="1:16" s="135" customFormat="1" ht="15.75" hidden="1" x14ac:dyDescent="0.25">
      <c r="A77" s="244" t="str">
        <f>'План НП'!A81</f>
        <v>ВП3.10</v>
      </c>
      <c r="B77" s="263">
        <f>'План НП'!B81</f>
        <v>0</v>
      </c>
      <c r="C77" s="268">
        <f>'План НП'!F81</f>
        <v>0</v>
      </c>
      <c r="D77" s="268">
        <f>'План НП'!G81</f>
        <v>0</v>
      </c>
      <c r="E77" s="245"/>
      <c r="F77" s="246"/>
      <c r="G77" s="246"/>
      <c r="H77" s="246"/>
      <c r="I77" s="246"/>
      <c r="J77" s="246"/>
      <c r="K77" s="246"/>
      <c r="L77" s="247"/>
      <c r="M77" s="266">
        <f>'План НП'!C81</f>
        <v>0</v>
      </c>
      <c r="N77" s="266">
        <f>'План НП'!D81</f>
        <v>0</v>
      </c>
      <c r="O77" s="248">
        <f>'План НП'!U81</f>
        <v>0</v>
      </c>
      <c r="P77" s="198" t="str">
        <f>'Основні дані'!$B$1</f>
        <v>МІТ-М223</v>
      </c>
    </row>
    <row r="78" spans="1:16" s="135" customFormat="1" ht="15.75" x14ac:dyDescent="0.25">
      <c r="A78" s="616" t="str">
        <f>'План НП'!A82</f>
        <v>4.1.4</v>
      </c>
      <c r="B78" s="617" t="str">
        <f>'План НП'!B82</f>
        <v xml:space="preserve"> Профільований пакет дисциплін 04"Металорізальні верстати та системи"</v>
      </c>
      <c r="C78" s="618">
        <f>'План НП'!F82</f>
        <v>24</v>
      </c>
      <c r="D78" s="618">
        <f>'План НП'!G82</f>
        <v>720</v>
      </c>
      <c r="E78" s="619"/>
      <c r="F78" s="620"/>
      <c r="G78" s="620"/>
      <c r="H78" s="620"/>
      <c r="I78" s="620"/>
      <c r="J78" s="620"/>
      <c r="K78" s="620"/>
      <c r="L78" s="621"/>
      <c r="M78" s="622">
        <f>'План НП'!C82</f>
        <v>0</v>
      </c>
      <c r="N78" s="622">
        <f>'План НП'!D82</f>
        <v>0</v>
      </c>
      <c r="O78" s="623">
        <f>'План НП'!U82</f>
        <v>0</v>
      </c>
      <c r="P78" s="198" t="str">
        <f>'Основні дані'!$B$1</f>
        <v>МІТ-М223</v>
      </c>
    </row>
    <row r="79" spans="1:16" s="135" customFormat="1" ht="15.75" x14ac:dyDescent="0.25">
      <c r="A79" s="244" t="str">
        <f>'План НП'!A83</f>
        <v>ВП4.1</v>
      </c>
      <c r="B79" s="263" t="str">
        <f>'План НП'!B83</f>
        <v>Динаміка та комп'ютерне моделювання металорізального обладнання</v>
      </c>
      <c r="C79" s="268">
        <f>'План НП'!F83</f>
        <v>6</v>
      </c>
      <c r="D79" s="268">
        <f>'План НП'!G83</f>
        <v>180</v>
      </c>
      <c r="E79" s="245"/>
      <c r="F79" s="246"/>
      <c r="G79" s="246"/>
      <c r="H79" s="246"/>
      <c r="I79" s="246"/>
      <c r="J79" s="246"/>
      <c r="K79" s="246"/>
      <c r="L79" s="247"/>
      <c r="M79" s="266" t="str">
        <f>'План НП'!C83</f>
        <v>1</v>
      </c>
      <c r="N79" s="266">
        <f>'План НП'!D83</f>
        <v>0</v>
      </c>
      <c r="O79" s="248">
        <f>'План НП'!U83</f>
        <v>146</v>
      </c>
      <c r="P79" s="198" t="str">
        <f>'Основні дані'!$B$1</f>
        <v>МІТ-М223</v>
      </c>
    </row>
    <row r="80" spans="1:16" s="135" customFormat="1" ht="15.75" x14ac:dyDescent="0.25">
      <c r="A80" s="244" t="str">
        <f>'План НП'!A84</f>
        <v>ВП4.2</v>
      </c>
      <c r="B80" s="263" t="str">
        <f>'План НП'!B84</f>
        <v>Диагностика та експлуатація технологічного обладнання</v>
      </c>
      <c r="C80" s="268">
        <f>'План НП'!F84</f>
        <v>6</v>
      </c>
      <c r="D80" s="268">
        <f>'План НП'!G84</f>
        <v>180</v>
      </c>
      <c r="E80" s="245"/>
      <c r="F80" s="246"/>
      <c r="G80" s="246"/>
      <c r="H80" s="246"/>
      <c r="I80" s="246"/>
      <c r="J80" s="246"/>
      <c r="K80" s="246"/>
      <c r="L80" s="247"/>
      <c r="M80" s="266">
        <f>'План НП'!C84</f>
        <v>0</v>
      </c>
      <c r="N80" s="266" t="str">
        <f>'План НП'!D84</f>
        <v>1</v>
      </c>
      <c r="O80" s="248">
        <f>'План НП'!U84</f>
        <v>146</v>
      </c>
      <c r="P80" s="198" t="str">
        <f>'Основні дані'!$B$1</f>
        <v>МІТ-М223</v>
      </c>
    </row>
    <row r="81" spans="1:16" s="135" customFormat="1" ht="15.75" x14ac:dyDescent="0.25">
      <c r="A81" s="244" t="str">
        <f>'План НП'!A85</f>
        <v>ВП4.3</v>
      </c>
      <c r="B81" s="263" t="str">
        <f>'План НП'!B85</f>
        <v>Системи автоматизованого програмування верстатів з ЧПК</v>
      </c>
      <c r="C81" s="268">
        <f>'План НП'!F85</f>
        <v>5</v>
      </c>
      <c r="D81" s="268">
        <f>'План НП'!G85</f>
        <v>150</v>
      </c>
      <c r="E81" s="245"/>
      <c r="F81" s="246"/>
      <c r="G81" s="246"/>
      <c r="H81" s="246"/>
      <c r="I81" s="246"/>
      <c r="J81" s="246"/>
      <c r="K81" s="246"/>
      <c r="L81" s="247"/>
      <c r="M81" s="266">
        <f>'План НП'!C85</f>
        <v>0</v>
      </c>
      <c r="N81" s="266" t="str">
        <f>'План НП'!D85</f>
        <v>2</v>
      </c>
      <c r="O81" s="248">
        <f>'План НП'!U85</f>
        <v>146</v>
      </c>
      <c r="P81" s="198" t="str">
        <f>'Основні дані'!$B$1</f>
        <v>МІТ-М223</v>
      </c>
    </row>
    <row r="82" spans="1:16" s="135" customFormat="1" ht="15.75" x14ac:dyDescent="0.25">
      <c r="A82" s="244" t="str">
        <f>'План НП'!A86</f>
        <v>ВП4.4</v>
      </c>
      <c r="B82" s="263" t="str">
        <f>'План НП'!B86</f>
        <v>Надійність та екологічність верстатних систем</v>
      </c>
      <c r="C82" s="268">
        <f>'План НП'!F86</f>
        <v>4</v>
      </c>
      <c r="D82" s="268">
        <f>'План НП'!G86</f>
        <v>120</v>
      </c>
      <c r="E82" s="245"/>
      <c r="F82" s="246"/>
      <c r="G82" s="246"/>
      <c r="H82" s="246"/>
      <c r="I82" s="246"/>
      <c r="J82" s="246"/>
      <c r="K82" s="246"/>
      <c r="L82" s="247"/>
      <c r="M82" s="266" t="str">
        <f>'План НП'!C86</f>
        <v>2</v>
      </c>
      <c r="N82" s="266">
        <f>'План НП'!D86</f>
        <v>0</v>
      </c>
      <c r="O82" s="248">
        <f>'План НП'!U86</f>
        <v>146</v>
      </c>
      <c r="P82" s="198" t="str">
        <f>'Основні дані'!$B$1</f>
        <v>МІТ-М223</v>
      </c>
    </row>
    <row r="83" spans="1:16" s="135" customFormat="1" ht="15.75" x14ac:dyDescent="0.25">
      <c r="A83" s="244" t="str">
        <f>'План НП'!A87</f>
        <v>ВП4.5</v>
      </c>
      <c r="B83" s="263" t="str">
        <f>'План НП'!B87</f>
        <v>Мехатроніка та компонетика технологічного обладнання</v>
      </c>
      <c r="C83" s="268">
        <f>'План НП'!F87</f>
        <v>3</v>
      </c>
      <c r="D83" s="268">
        <f>'План НП'!G87</f>
        <v>90</v>
      </c>
      <c r="E83" s="245"/>
      <c r="F83" s="246"/>
      <c r="G83" s="246"/>
      <c r="H83" s="246"/>
      <c r="I83" s="246"/>
      <c r="J83" s="246"/>
      <c r="K83" s="246"/>
      <c r="L83" s="247"/>
      <c r="M83" s="266">
        <f>'План НП'!C87</f>
        <v>0</v>
      </c>
      <c r="N83" s="266" t="str">
        <f>'План НП'!D87</f>
        <v>2</v>
      </c>
      <c r="O83" s="248">
        <f>'План НП'!U87</f>
        <v>146</v>
      </c>
      <c r="P83" s="198" t="str">
        <f>'Основні дані'!$B$1</f>
        <v>МІТ-М223</v>
      </c>
    </row>
    <row r="84" spans="1:16" s="135" customFormat="1" ht="15.75" hidden="1" x14ac:dyDescent="0.25">
      <c r="A84" s="244" t="str">
        <f>'План НП'!A88</f>
        <v>ВП4.6</v>
      </c>
      <c r="B84" s="263">
        <f>'План НП'!B88</f>
        <v>0</v>
      </c>
      <c r="C84" s="268">
        <f>'План НП'!F88</f>
        <v>0</v>
      </c>
      <c r="D84" s="268">
        <f>'План НП'!G88</f>
        <v>0</v>
      </c>
      <c r="E84" s="245"/>
      <c r="F84" s="246"/>
      <c r="G84" s="246"/>
      <c r="H84" s="246"/>
      <c r="I84" s="246"/>
      <c r="J84" s="246"/>
      <c r="K84" s="246"/>
      <c r="L84" s="247"/>
      <c r="M84" s="266">
        <f>'План НП'!C88</f>
        <v>0</v>
      </c>
      <c r="N84" s="266">
        <f>'План НП'!D88</f>
        <v>0</v>
      </c>
      <c r="O84" s="248">
        <f>'План НП'!U88</f>
        <v>0</v>
      </c>
      <c r="P84" s="198" t="str">
        <f>'Основні дані'!$B$1</f>
        <v>МІТ-М223</v>
      </c>
    </row>
    <row r="85" spans="1:16" s="135" customFormat="1" ht="15.75" hidden="1" x14ac:dyDescent="0.25">
      <c r="A85" s="244" t="str">
        <f>'План НП'!A89</f>
        <v>ВП4.7</v>
      </c>
      <c r="B85" s="263">
        <f>'План НП'!B89</f>
        <v>0</v>
      </c>
      <c r="C85" s="268">
        <f>'План НП'!F89</f>
        <v>0</v>
      </c>
      <c r="D85" s="268">
        <f>'План НП'!G89</f>
        <v>0</v>
      </c>
      <c r="E85" s="245"/>
      <c r="F85" s="246"/>
      <c r="G85" s="246"/>
      <c r="H85" s="246"/>
      <c r="I85" s="246"/>
      <c r="J85" s="246"/>
      <c r="K85" s="246"/>
      <c r="L85" s="247"/>
      <c r="M85" s="266">
        <f>'План НП'!C89</f>
        <v>0</v>
      </c>
      <c r="N85" s="266">
        <f>'План НП'!D89</f>
        <v>0</v>
      </c>
      <c r="O85" s="248">
        <f>'План НП'!U89</f>
        <v>0</v>
      </c>
      <c r="P85" s="198" t="str">
        <f>'Основні дані'!$B$1</f>
        <v>МІТ-М223</v>
      </c>
    </row>
    <row r="86" spans="1:16" s="135" customFormat="1" ht="15.75" hidden="1" x14ac:dyDescent="0.25">
      <c r="A86" s="244" t="str">
        <f>'План НП'!A90</f>
        <v>ВП4.8</v>
      </c>
      <c r="B86" s="263">
        <f>'План НП'!B90</f>
        <v>0</v>
      </c>
      <c r="C86" s="268">
        <f>'План НП'!F90</f>
        <v>0</v>
      </c>
      <c r="D86" s="268">
        <f>'План НП'!G90</f>
        <v>0</v>
      </c>
      <c r="E86" s="245"/>
      <c r="F86" s="246"/>
      <c r="G86" s="246"/>
      <c r="H86" s="246"/>
      <c r="I86" s="246"/>
      <c r="J86" s="246"/>
      <c r="K86" s="246"/>
      <c r="L86" s="247"/>
      <c r="M86" s="266">
        <f>'План НП'!C90</f>
        <v>0</v>
      </c>
      <c r="N86" s="266">
        <f>'План НП'!D90</f>
        <v>0</v>
      </c>
      <c r="O86" s="248">
        <f>'План НП'!U90</f>
        <v>0</v>
      </c>
      <c r="P86" s="198" t="str">
        <f>'Основні дані'!$B$1</f>
        <v>МІТ-М223</v>
      </c>
    </row>
    <row r="87" spans="1:16" s="135" customFormat="1" ht="15.75" hidden="1" x14ac:dyDescent="0.25">
      <c r="A87" s="244" t="str">
        <f>'План НП'!A91</f>
        <v>ВП4.9</v>
      </c>
      <c r="B87" s="263">
        <f>'План НП'!B91</f>
        <v>0</v>
      </c>
      <c r="C87" s="268">
        <f>'План НП'!F91</f>
        <v>0</v>
      </c>
      <c r="D87" s="268">
        <f>'План НП'!G91</f>
        <v>0</v>
      </c>
      <c r="E87" s="245"/>
      <c r="F87" s="246"/>
      <c r="G87" s="246"/>
      <c r="H87" s="246"/>
      <c r="I87" s="246"/>
      <c r="J87" s="246"/>
      <c r="K87" s="246"/>
      <c r="L87" s="247"/>
      <c r="M87" s="266">
        <f>'План НП'!C91</f>
        <v>0</v>
      </c>
      <c r="N87" s="266">
        <f>'План НП'!D91</f>
        <v>0</v>
      </c>
      <c r="O87" s="248">
        <f>'План НП'!U91</f>
        <v>0</v>
      </c>
      <c r="P87" s="198" t="str">
        <f>'Основні дані'!$B$1</f>
        <v>МІТ-М223</v>
      </c>
    </row>
    <row r="88" spans="1:16" s="135" customFormat="1" ht="15.75" hidden="1" x14ac:dyDescent="0.25">
      <c r="A88" s="244" t="str">
        <f>'План НП'!A92</f>
        <v>ВП4.10</v>
      </c>
      <c r="B88" s="263">
        <f>'План НП'!B92</f>
        <v>0</v>
      </c>
      <c r="C88" s="268">
        <f>'План НП'!F92</f>
        <v>0</v>
      </c>
      <c r="D88" s="268">
        <f>'План НП'!G92</f>
        <v>0</v>
      </c>
      <c r="E88" s="245"/>
      <c r="F88" s="246"/>
      <c r="G88" s="246"/>
      <c r="H88" s="246"/>
      <c r="I88" s="246"/>
      <c r="J88" s="246"/>
      <c r="K88" s="246"/>
      <c r="L88" s="247"/>
      <c r="M88" s="266">
        <f>'План НП'!C92</f>
        <v>0</v>
      </c>
      <c r="N88" s="266">
        <f>'План НП'!D92</f>
        <v>0</v>
      </c>
      <c r="O88" s="248">
        <f>'План НП'!U92</f>
        <v>0</v>
      </c>
      <c r="P88" s="198" t="str">
        <f>'Основні дані'!$B$1</f>
        <v>МІТ-М223</v>
      </c>
    </row>
    <row r="89" spans="1:16" s="135" customFormat="1" ht="15.75" x14ac:dyDescent="0.25">
      <c r="A89" s="426" t="str">
        <f>'План НП'!A93</f>
        <v>4.1.5</v>
      </c>
      <c r="B89" s="428" t="str">
        <f>'План НП'!B93</f>
        <v xml:space="preserve"> Профільований пакет дисциплін 05"Інженерія логістичних систем"</v>
      </c>
      <c r="C89" s="429">
        <f>'План НП'!F93</f>
        <v>24</v>
      </c>
      <c r="D89" s="429">
        <f>'План НП'!G93</f>
        <v>720</v>
      </c>
      <c r="E89" s="430"/>
      <c r="F89" s="431"/>
      <c r="G89" s="431"/>
      <c r="H89" s="431"/>
      <c r="I89" s="431"/>
      <c r="J89" s="431"/>
      <c r="K89" s="431"/>
      <c r="L89" s="432"/>
      <c r="M89" s="433">
        <f>'План НП'!C93</f>
        <v>0</v>
      </c>
      <c r="N89" s="433">
        <f>'План НП'!D93</f>
        <v>0</v>
      </c>
      <c r="O89" s="427">
        <f>'План НП'!U93</f>
        <v>0</v>
      </c>
      <c r="P89" s="198" t="str">
        <f>'Основні дані'!$B$1</f>
        <v>МІТ-М223</v>
      </c>
    </row>
    <row r="90" spans="1:16" s="135" customFormat="1" ht="15.75" x14ac:dyDescent="0.25">
      <c r="A90" s="244" t="str">
        <f>'План НП'!A94</f>
        <v>ВП5.1</v>
      </c>
      <c r="B90" s="263" t="str">
        <f>'План НП'!B94</f>
        <v>Моніторінг і діагностика засобів обробки вантажів</v>
      </c>
      <c r="C90" s="268">
        <f>'План НП'!F94</f>
        <v>6</v>
      </c>
      <c r="D90" s="268">
        <f>'План НП'!G94</f>
        <v>180</v>
      </c>
      <c r="E90" s="245"/>
      <c r="F90" s="246"/>
      <c r="G90" s="246"/>
      <c r="H90" s="246"/>
      <c r="I90" s="246"/>
      <c r="J90" s="246"/>
      <c r="K90" s="246"/>
      <c r="L90" s="247"/>
      <c r="M90" s="266" t="str">
        <f>'План НП'!C94</f>
        <v>1</v>
      </c>
      <c r="N90" s="266">
        <f>'План НП'!D94</f>
        <v>0</v>
      </c>
      <c r="O90" s="248">
        <f>'План НП'!U94</f>
        <v>149</v>
      </c>
      <c r="P90" s="198" t="str">
        <f>'Основні дані'!$B$1</f>
        <v>МІТ-М223</v>
      </c>
    </row>
    <row r="91" spans="1:16" s="135" customFormat="1" ht="15.75" x14ac:dyDescent="0.25">
      <c r="A91" s="244" t="str">
        <f>'План НП'!A95</f>
        <v>ВП5.2</v>
      </c>
      <c r="B91" s="263" t="str">
        <f>'План НП'!B95</f>
        <v>Технічне і технологічне оснащення логістичних систем</v>
      </c>
      <c r="C91" s="268">
        <f>'План НП'!F95</f>
        <v>6</v>
      </c>
      <c r="D91" s="268">
        <f>'План НП'!G95</f>
        <v>180</v>
      </c>
      <c r="E91" s="245"/>
      <c r="F91" s="246"/>
      <c r="G91" s="246"/>
      <c r="H91" s="246"/>
      <c r="I91" s="246"/>
      <c r="J91" s="246"/>
      <c r="K91" s="246"/>
      <c r="L91" s="247"/>
      <c r="M91" s="266">
        <f>'План НП'!C95</f>
        <v>0</v>
      </c>
      <c r="N91" s="266" t="str">
        <f>'План НП'!D95</f>
        <v>1</v>
      </c>
      <c r="O91" s="248">
        <f>'План НП'!U95</f>
        <v>149</v>
      </c>
      <c r="P91" s="198" t="str">
        <f>'Основні дані'!$B$1</f>
        <v>МІТ-М223</v>
      </c>
    </row>
    <row r="92" spans="1:16" s="135" customFormat="1" ht="31.5" x14ac:dyDescent="0.25">
      <c r="A92" s="244" t="str">
        <f>'План НП'!A96</f>
        <v>ВП5.3</v>
      </c>
      <c r="B92" s="263" t="str">
        <f>'План НП'!B96</f>
        <v>Візуалізація і 3D-моделювання в автоматизованих транспортно-складських комплексах</v>
      </c>
      <c r="C92" s="268">
        <f>'План НП'!F96</f>
        <v>5</v>
      </c>
      <c r="D92" s="268">
        <f>'План НП'!G96</f>
        <v>150</v>
      </c>
      <c r="E92" s="245"/>
      <c r="F92" s="246"/>
      <c r="G92" s="246"/>
      <c r="H92" s="246"/>
      <c r="I92" s="246"/>
      <c r="J92" s="246"/>
      <c r="K92" s="246"/>
      <c r="L92" s="247"/>
      <c r="M92" s="266">
        <f>'План НП'!C96</f>
        <v>0</v>
      </c>
      <c r="N92" s="266" t="str">
        <f>'План НП'!D96</f>
        <v>2</v>
      </c>
      <c r="O92" s="248">
        <f>'План НП'!U96</f>
        <v>149</v>
      </c>
      <c r="P92" s="198" t="str">
        <f>'Основні дані'!$B$1</f>
        <v>МІТ-М223</v>
      </c>
    </row>
    <row r="93" spans="1:16" s="135" customFormat="1" ht="15.75" x14ac:dyDescent="0.25">
      <c r="A93" s="244" t="str">
        <f>'План НП'!A97</f>
        <v>ВП5.4</v>
      </c>
      <c r="B93" s="263" t="str">
        <f>'План НП'!B97</f>
        <v>Моделювання і оптимізація систем</v>
      </c>
      <c r="C93" s="268">
        <f>'План НП'!F97</f>
        <v>4</v>
      </c>
      <c r="D93" s="268">
        <f>'План НП'!G97</f>
        <v>120</v>
      </c>
      <c r="E93" s="245"/>
      <c r="F93" s="246"/>
      <c r="G93" s="246"/>
      <c r="H93" s="246"/>
      <c r="I93" s="246"/>
      <c r="J93" s="246"/>
      <c r="K93" s="246"/>
      <c r="L93" s="247"/>
      <c r="M93" s="266" t="str">
        <f>'План НП'!C97</f>
        <v>2</v>
      </c>
      <c r="N93" s="266">
        <f>'План НП'!D97</f>
        <v>0</v>
      </c>
      <c r="O93" s="248">
        <f>'План НП'!U97</f>
        <v>149</v>
      </c>
      <c r="P93" s="198" t="str">
        <f>'Основні дані'!$B$1</f>
        <v>МІТ-М223</v>
      </c>
    </row>
    <row r="94" spans="1:16" s="135" customFormat="1" ht="15.75" x14ac:dyDescent="0.25">
      <c r="A94" s="244" t="str">
        <f>'План НП'!A98</f>
        <v>ВП5.5</v>
      </c>
      <c r="B94" s="263" t="str">
        <f>'План НП'!B98</f>
        <v>Адміністрування логістичних систем</v>
      </c>
      <c r="C94" s="268">
        <f>'План НП'!F98</f>
        <v>3</v>
      </c>
      <c r="D94" s="268">
        <f>'План НП'!G98</f>
        <v>90</v>
      </c>
      <c r="E94" s="245"/>
      <c r="F94" s="246"/>
      <c r="G94" s="246"/>
      <c r="H94" s="246"/>
      <c r="I94" s="246"/>
      <c r="J94" s="246"/>
      <c r="K94" s="246"/>
      <c r="L94" s="247"/>
      <c r="M94" s="266">
        <f>'План НП'!C98</f>
        <v>0</v>
      </c>
      <c r="N94" s="266" t="str">
        <f>'План НП'!D98</f>
        <v>2</v>
      </c>
      <c r="O94" s="248">
        <f>'План НП'!U98</f>
        <v>149</v>
      </c>
      <c r="P94" s="198" t="str">
        <f>'Основні дані'!$B$1</f>
        <v>МІТ-М223</v>
      </c>
    </row>
    <row r="95" spans="1:16" s="135" customFormat="1" ht="15.75" hidden="1" x14ac:dyDescent="0.25">
      <c r="A95" s="244" t="str">
        <f>'План НП'!A99</f>
        <v>ВП5.6</v>
      </c>
      <c r="B95" s="263">
        <f>'План НП'!B99</f>
        <v>0</v>
      </c>
      <c r="C95" s="268">
        <f>'План НП'!F99</f>
        <v>0</v>
      </c>
      <c r="D95" s="268">
        <f>'План НП'!G99</f>
        <v>0</v>
      </c>
      <c r="E95" s="245"/>
      <c r="F95" s="246"/>
      <c r="G95" s="246"/>
      <c r="H95" s="246"/>
      <c r="I95" s="246"/>
      <c r="J95" s="246"/>
      <c r="K95" s="246"/>
      <c r="L95" s="247"/>
      <c r="M95" s="266">
        <f>'План НП'!C99</f>
        <v>0</v>
      </c>
      <c r="N95" s="266">
        <f>'План НП'!D99</f>
        <v>0</v>
      </c>
      <c r="O95" s="248">
        <f>'План НП'!U99</f>
        <v>0</v>
      </c>
      <c r="P95" s="198" t="str">
        <f>'Основні дані'!$B$1</f>
        <v>МІТ-М223</v>
      </c>
    </row>
    <row r="96" spans="1:16" s="135" customFormat="1" ht="15.75" hidden="1" x14ac:dyDescent="0.25">
      <c r="A96" s="244" t="str">
        <f>'План НП'!A100</f>
        <v>ВП5.7</v>
      </c>
      <c r="B96" s="263">
        <f>'План НП'!B100</f>
        <v>0</v>
      </c>
      <c r="C96" s="268">
        <f>'План НП'!F100</f>
        <v>0</v>
      </c>
      <c r="D96" s="268">
        <f>'План НП'!G100</f>
        <v>0</v>
      </c>
      <c r="E96" s="245"/>
      <c r="F96" s="246"/>
      <c r="G96" s="246"/>
      <c r="H96" s="246"/>
      <c r="I96" s="246"/>
      <c r="J96" s="246"/>
      <c r="K96" s="246"/>
      <c r="L96" s="247"/>
      <c r="M96" s="266">
        <f>'План НП'!C100</f>
        <v>0</v>
      </c>
      <c r="N96" s="266">
        <f>'План НП'!D100</f>
        <v>0</v>
      </c>
      <c r="O96" s="248">
        <f>'План НП'!U100</f>
        <v>0</v>
      </c>
      <c r="P96" s="198" t="str">
        <f>'Основні дані'!$B$1</f>
        <v>МІТ-М223</v>
      </c>
    </row>
    <row r="97" spans="1:16" s="135" customFormat="1" ht="15.75" hidden="1" x14ac:dyDescent="0.25">
      <c r="A97" s="244" t="str">
        <f>'План НП'!A101</f>
        <v>ВП5.8</v>
      </c>
      <c r="B97" s="263">
        <f>'План НП'!B101</f>
        <v>0</v>
      </c>
      <c r="C97" s="268">
        <f>'План НП'!F101</f>
        <v>0</v>
      </c>
      <c r="D97" s="268">
        <f>'План НП'!G101</f>
        <v>0</v>
      </c>
      <c r="E97" s="245"/>
      <c r="F97" s="246"/>
      <c r="G97" s="246"/>
      <c r="H97" s="246"/>
      <c r="I97" s="246"/>
      <c r="J97" s="246"/>
      <c r="K97" s="246"/>
      <c r="L97" s="247"/>
      <c r="M97" s="266">
        <f>'План НП'!C101</f>
        <v>0</v>
      </c>
      <c r="N97" s="266">
        <f>'План НП'!D101</f>
        <v>0</v>
      </c>
      <c r="O97" s="248">
        <f>'План НП'!U101</f>
        <v>0</v>
      </c>
      <c r="P97" s="198" t="str">
        <f>'Основні дані'!$B$1</f>
        <v>МІТ-М223</v>
      </c>
    </row>
    <row r="98" spans="1:16" s="135" customFormat="1" ht="15.75" hidden="1" x14ac:dyDescent="0.25">
      <c r="A98" s="244" t="str">
        <f>'План НП'!A102</f>
        <v>ВП5.9</v>
      </c>
      <c r="B98" s="263">
        <f>'План НП'!B102</f>
        <v>0</v>
      </c>
      <c r="C98" s="268">
        <f>'План НП'!F102</f>
        <v>0</v>
      </c>
      <c r="D98" s="268">
        <f>'План НП'!G102</f>
        <v>0</v>
      </c>
      <c r="E98" s="245"/>
      <c r="F98" s="246"/>
      <c r="G98" s="246"/>
      <c r="H98" s="246"/>
      <c r="I98" s="246"/>
      <c r="J98" s="246"/>
      <c r="K98" s="246"/>
      <c r="L98" s="247"/>
      <c r="M98" s="266">
        <f>'План НП'!C102</f>
        <v>0</v>
      </c>
      <c r="N98" s="266">
        <f>'План НП'!D102</f>
        <v>0</v>
      </c>
      <c r="O98" s="248">
        <f>'План НП'!U102</f>
        <v>0</v>
      </c>
      <c r="P98" s="198" t="str">
        <f>'Основні дані'!$B$1</f>
        <v>МІТ-М223</v>
      </c>
    </row>
    <row r="99" spans="1:16" s="135" customFormat="1" ht="15.75" hidden="1" x14ac:dyDescent="0.25">
      <c r="A99" s="244" t="str">
        <f>'План НП'!A103</f>
        <v>ВП5.10</v>
      </c>
      <c r="B99" s="263">
        <f>'План НП'!B103</f>
        <v>0</v>
      </c>
      <c r="C99" s="268">
        <f>'План НП'!F103</f>
        <v>0</v>
      </c>
      <c r="D99" s="268">
        <f>'План НП'!G103</f>
        <v>0</v>
      </c>
      <c r="E99" s="245"/>
      <c r="F99" s="246"/>
      <c r="G99" s="246"/>
      <c r="H99" s="246"/>
      <c r="I99" s="246"/>
      <c r="J99" s="246"/>
      <c r="K99" s="246"/>
      <c r="L99" s="247"/>
      <c r="M99" s="266">
        <f>'План НП'!C103</f>
        <v>0</v>
      </c>
      <c r="N99" s="266">
        <f>'План НП'!D103</f>
        <v>0</v>
      </c>
      <c r="O99" s="248">
        <f>'План НП'!U103</f>
        <v>0</v>
      </c>
      <c r="P99" s="198" t="str">
        <f>'Основні дані'!$B$1</f>
        <v>МІТ-М223</v>
      </c>
    </row>
    <row r="100" spans="1:16" s="135" customFormat="1" ht="15.75" x14ac:dyDescent="0.25">
      <c r="A100" s="426" t="str">
        <f>'План НП'!A104</f>
        <v>4.1.6</v>
      </c>
      <c r="B100" s="428" t="str">
        <f>'План НП'!B104</f>
        <v xml:space="preserve"> Профільований пакет дисциплін 06 "Smart-гідропневмосистеми"</v>
      </c>
      <c r="C100" s="429">
        <f>'План НП'!F104</f>
        <v>24</v>
      </c>
      <c r="D100" s="429">
        <f>'План НП'!G104</f>
        <v>720</v>
      </c>
      <c r="E100" s="430"/>
      <c r="F100" s="431"/>
      <c r="G100" s="431"/>
      <c r="H100" s="431"/>
      <c r="I100" s="431"/>
      <c r="J100" s="431"/>
      <c r="K100" s="431"/>
      <c r="L100" s="432"/>
      <c r="M100" s="433">
        <f>'План НП'!C104</f>
        <v>0</v>
      </c>
      <c r="N100" s="433">
        <f>'План НП'!D104</f>
        <v>0</v>
      </c>
      <c r="O100" s="427">
        <f>'План НП'!U104</f>
        <v>0</v>
      </c>
      <c r="P100" s="198" t="str">
        <f>'Основні дані'!$B$1</f>
        <v>МІТ-М223</v>
      </c>
    </row>
    <row r="101" spans="1:16" s="135" customFormat="1" ht="15.75" x14ac:dyDescent="0.25">
      <c r="A101" s="244" t="str">
        <f>'План НП'!A105</f>
        <v>ВП6.1</v>
      </c>
      <c r="B101" s="263" t="str">
        <f>'План НП'!B105</f>
        <v>Методи керування силовими контурами гідропневмосистем</v>
      </c>
      <c r="C101" s="268">
        <f>'План НП'!F105</f>
        <v>6</v>
      </c>
      <c r="D101" s="268">
        <f>'План НП'!G105</f>
        <v>180</v>
      </c>
      <c r="E101" s="245"/>
      <c r="F101" s="246"/>
      <c r="G101" s="246"/>
      <c r="H101" s="246"/>
      <c r="I101" s="246"/>
      <c r="J101" s="246"/>
      <c r="K101" s="246"/>
      <c r="L101" s="247"/>
      <c r="M101" s="266">
        <f>'План НП'!C105</f>
        <v>0</v>
      </c>
      <c r="N101" s="266" t="str">
        <f>'План НП'!D105</f>
        <v>1</v>
      </c>
      <c r="O101" s="248">
        <f>'План НП'!U105</f>
        <v>148</v>
      </c>
      <c r="P101" s="198" t="str">
        <f>'Основні дані'!$B$1</f>
        <v>МІТ-М223</v>
      </c>
    </row>
    <row r="102" spans="1:16" s="135" customFormat="1" ht="15.75" x14ac:dyDescent="0.25">
      <c r="A102" s="244" t="str">
        <f>'План НП'!A106</f>
        <v>ВП6.2</v>
      </c>
      <c r="B102" s="263" t="str">
        <f>'План НП'!B106</f>
        <v xml:space="preserve">Механіка рідини та газу </v>
      </c>
      <c r="C102" s="268">
        <f>'План НП'!F106</f>
        <v>6</v>
      </c>
      <c r="D102" s="268">
        <f>'План НП'!G106</f>
        <v>180</v>
      </c>
      <c r="E102" s="245"/>
      <c r="F102" s="246"/>
      <c r="G102" s="246"/>
      <c r="H102" s="246"/>
      <c r="I102" s="246"/>
      <c r="J102" s="246"/>
      <c r="K102" s="246"/>
      <c r="L102" s="247"/>
      <c r="M102" s="266" t="str">
        <f>'План НП'!C106</f>
        <v>1</v>
      </c>
      <c r="N102" s="266">
        <f>'План НП'!D106</f>
        <v>0</v>
      </c>
      <c r="O102" s="248">
        <f>'План НП'!U106</f>
        <v>148</v>
      </c>
      <c r="P102" s="198" t="str">
        <f>'Основні дані'!$B$1</f>
        <v>МІТ-М223</v>
      </c>
    </row>
    <row r="103" spans="1:16" s="135" customFormat="1" ht="15.75" x14ac:dyDescent="0.25">
      <c r="A103" s="244" t="str">
        <f>'План НП'!A107</f>
        <v>ВП6.3</v>
      </c>
      <c r="B103" s="263" t="str">
        <f>'План НП'!B107</f>
        <v>Проектування гідравлічних і пневматичних силових контурів гідропневмосистем</v>
      </c>
      <c r="C103" s="268">
        <f>'План НП'!F107</f>
        <v>6</v>
      </c>
      <c r="D103" s="268">
        <f>'План НП'!G107</f>
        <v>180</v>
      </c>
      <c r="E103" s="245"/>
      <c r="F103" s="246"/>
      <c r="G103" s="246"/>
      <c r="H103" s="246"/>
      <c r="I103" s="246"/>
      <c r="J103" s="246"/>
      <c r="K103" s="246"/>
      <c r="L103" s="247"/>
      <c r="M103" s="266" t="str">
        <f>'План НП'!C107</f>
        <v>2</v>
      </c>
      <c r="N103" s="266">
        <f>'План НП'!D107</f>
        <v>0</v>
      </c>
      <c r="O103" s="248">
        <f>'План НП'!U107</f>
        <v>148</v>
      </c>
      <c r="P103" s="198" t="str">
        <f>'Основні дані'!$B$1</f>
        <v>МІТ-М223</v>
      </c>
    </row>
    <row r="104" spans="1:16" s="135" customFormat="1" ht="31.5" x14ac:dyDescent="0.25">
      <c r="A104" s="244" t="str">
        <f>'План НП'!A108</f>
        <v>ВП6.4</v>
      </c>
      <c r="B104" s="263" t="str">
        <f>'План НП'!B108</f>
        <v>Застосування інженерних програмних комплексів до моделювання фізичних процесів у гідропневмосистемах</v>
      </c>
      <c r="C104" s="268">
        <f>'План НП'!F108</f>
        <v>6</v>
      </c>
      <c r="D104" s="268">
        <f>'План НП'!G108</f>
        <v>180</v>
      </c>
      <c r="E104" s="245"/>
      <c r="F104" s="246"/>
      <c r="G104" s="246"/>
      <c r="H104" s="246"/>
      <c r="I104" s="246"/>
      <c r="J104" s="246"/>
      <c r="K104" s="246"/>
      <c r="L104" s="247"/>
      <c r="M104" s="266">
        <f>'План НП'!C108</f>
        <v>0</v>
      </c>
      <c r="N104" s="266" t="str">
        <f>'План НП'!D108</f>
        <v>2</v>
      </c>
      <c r="O104" s="248">
        <f>'План НП'!U108</f>
        <v>148</v>
      </c>
      <c r="P104" s="198" t="str">
        <f>'Основні дані'!$B$1</f>
        <v>МІТ-М223</v>
      </c>
    </row>
    <row r="105" spans="1:16" s="135" customFormat="1" ht="15.75" hidden="1" x14ac:dyDescent="0.25">
      <c r="A105" s="244" t="str">
        <f>'План НП'!A109</f>
        <v>ВП6.5</v>
      </c>
      <c r="B105" s="263">
        <f>'План НП'!B109</f>
        <v>0</v>
      </c>
      <c r="C105" s="268">
        <f>'План НП'!F109</f>
        <v>0</v>
      </c>
      <c r="D105" s="268">
        <f>'План НП'!G109</f>
        <v>0</v>
      </c>
      <c r="E105" s="245"/>
      <c r="F105" s="246"/>
      <c r="G105" s="246"/>
      <c r="H105" s="246"/>
      <c r="I105" s="246"/>
      <c r="J105" s="246"/>
      <c r="K105" s="246"/>
      <c r="L105" s="247"/>
      <c r="M105" s="266">
        <f>'План НП'!C109</f>
        <v>0</v>
      </c>
      <c r="N105" s="266">
        <f>'План НП'!D109</f>
        <v>0</v>
      </c>
      <c r="O105" s="248">
        <f>'План НП'!U109</f>
        <v>0</v>
      </c>
      <c r="P105" s="198" t="str">
        <f>'Основні дані'!$B$1</f>
        <v>МІТ-М223</v>
      </c>
    </row>
    <row r="106" spans="1:16" s="135" customFormat="1" ht="15.75" hidden="1" x14ac:dyDescent="0.25">
      <c r="A106" s="244" t="str">
        <f>'План НП'!A110</f>
        <v>ВП6.6</v>
      </c>
      <c r="B106" s="263">
        <f>'План НП'!B110</f>
        <v>0</v>
      </c>
      <c r="C106" s="268">
        <f>'План НП'!F110</f>
        <v>0</v>
      </c>
      <c r="D106" s="268">
        <f>'План НП'!G110</f>
        <v>0</v>
      </c>
      <c r="E106" s="245"/>
      <c r="F106" s="246"/>
      <c r="G106" s="246"/>
      <c r="H106" s="246"/>
      <c r="I106" s="246"/>
      <c r="J106" s="246"/>
      <c r="K106" s="246"/>
      <c r="L106" s="247"/>
      <c r="M106" s="266">
        <f>'План НП'!C110</f>
        <v>0</v>
      </c>
      <c r="N106" s="266">
        <f>'План НП'!D110</f>
        <v>0</v>
      </c>
      <c r="O106" s="248">
        <f>'План НП'!U110</f>
        <v>0</v>
      </c>
      <c r="P106" s="198" t="str">
        <f>'Основні дані'!$B$1</f>
        <v>МІТ-М223</v>
      </c>
    </row>
    <row r="107" spans="1:16" s="135" customFormat="1" ht="15.75" hidden="1" x14ac:dyDescent="0.25">
      <c r="A107" s="244" t="str">
        <f>'План НП'!A111</f>
        <v>ВП6.7</v>
      </c>
      <c r="B107" s="263">
        <f>'План НП'!B111</f>
        <v>0</v>
      </c>
      <c r="C107" s="268">
        <f>'План НП'!F111</f>
        <v>0</v>
      </c>
      <c r="D107" s="268">
        <f>'План НП'!G111</f>
        <v>0</v>
      </c>
      <c r="E107" s="245"/>
      <c r="F107" s="246"/>
      <c r="G107" s="246"/>
      <c r="H107" s="246"/>
      <c r="I107" s="246"/>
      <c r="J107" s="246"/>
      <c r="K107" s="246"/>
      <c r="L107" s="247"/>
      <c r="M107" s="266">
        <f>'План НП'!C111</f>
        <v>0</v>
      </c>
      <c r="N107" s="266">
        <f>'План НП'!D111</f>
        <v>0</v>
      </c>
      <c r="O107" s="248">
        <f>'План НП'!U111</f>
        <v>0</v>
      </c>
      <c r="P107" s="198" t="str">
        <f>'Основні дані'!$B$1</f>
        <v>МІТ-М223</v>
      </c>
    </row>
    <row r="108" spans="1:16" s="135" customFormat="1" ht="15.75" hidden="1" x14ac:dyDescent="0.25">
      <c r="A108" s="244" t="str">
        <f>'План НП'!A112</f>
        <v>ВП6.8</v>
      </c>
      <c r="B108" s="263">
        <f>'План НП'!B112</f>
        <v>0</v>
      </c>
      <c r="C108" s="268">
        <f>'План НП'!F112</f>
        <v>0</v>
      </c>
      <c r="D108" s="268">
        <f>'План НП'!G112</f>
        <v>0</v>
      </c>
      <c r="E108" s="245"/>
      <c r="F108" s="246"/>
      <c r="G108" s="246"/>
      <c r="H108" s="246"/>
      <c r="I108" s="246"/>
      <c r="J108" s="246"/>
      <c r="K108" s="246"/>
      <c r="L108" s="247"/>
      <c r="M108" s="266">
        <f>'План НП'!C112</f>
        <v>0</v>
      </c>
      <c r="N108" s="266">
        <f>'План НП'!D112</f>
        <v>0</v>
      </c>
      <c r="O108" s="248">
        <f>'План НП'!U112</f>
        <v>0</v>
      </c>
      <c r="P108" s="198" t="str">
        <f>'Основні дані'!$B$1</f>
        <v>МІТ-М223</v>
      </c>
    </row>
    <row r="109" spans="1:16" s="135" customFormat="1" ht="15.75" hidden="1" x14ac:dyDescent="0.25">
      <c r="A109" s="244" t="str">
        <f>'План НП'!A113</f>
        <v>ВП6.9</v>
      </c>
      <c r="B109" s="263">
        <f>'План НП'!B113</f>
        <v>0</v>
      </c>
      <c r="C109" s="268">
        <f>'План НП'!F113</f>
        <v>0</v>
      </c>
      <c r="D109" s="268">
        <f>'План НП'!G113</f>
        <v>0</v>
      </c>
      <c r="E109" s="245"/>
      <c r="F109" s="246"/>
      <c r="G109" s="246"/>
      <c r="H109" s="246"/>
      <c r="I109" s="246"/>
      <c r="J109" s="246"/>
      <c r="K109" s="246"/>
      <c r="L109" s="247"/>
      <c r="M109" s="266">
        <f>'План НП'!C113</f>
        <v>0</v>
      </c>
      <c r="N109" s="266">
        <f>'План НП'!D113</f>
        <v>0</v>
      </c>
      <c r="O109" s="248">
        <f>'План НП'!U113</f>
        <v>0</v>
      </c>
      <c r="P109" s="198" t="str">
        <f>'Основні дані'!$B$1</f>
        <v>МІТ-М223</v>
      </c>
    </row>
    <row r="110" spans="1:16" s="135" customFormat="1" ht="15.75" hidden="1" x14ac:dyDescent="0.25">
      <c r="A110" s="244" t="str">
        <f>'План НП'!A114</f>
        <v>ВП6.10</v>
      </c>
      <c r="B110" s="263">
        <f>'План НП'!B114</f>
        <v>0</v>
      </c>
      <c r="C110" s="268">
        <f>'План НП'!F114</f>
        <v>0</v>
      </c>
      <c r="D110" s="268">
        <f>'План НП'!G114</f>
        <v>0</v>
      </c>
      <c r="E110" s="245"/>
      <c r="F110" s="246"/>
      <c r="G110" s="246"/>
      <c r="H110" s="246"/>
      <c r="I110" s="246"/>
      <c r="J110" s="246"/>
      <c r="K110" s="246"/>
      <c r="L110" s="247"/>
      <c r="M110" s="266">
        <f>'План НП'!C114</f>
        <v>0</v>
      </c>
      <c r="N110" s="266">
        <f>'План НП'!D114</f>
        <v>0</v>
      </c>
      <c r="O110" s="248">
        <f>'План НП'!U114</f>
        <v>0</v>
      </c>
      <c r="P110" s="198" t="str">
        <f>'Основні дані'!$B$1</f>
        <v>МІТ-М223</v>
      </c>
    </row>
    <row r="111" spans="1:16" s="135" customFormat="1" ht="31.5" x14ac:dyDescent="0.25">
      <c r="A111" s="426" t="str">
        <f>'План НП'!A115</f>
        <v>4.1.7</v>
      </c>
      <c r="B111" s="428" t="str">
        <f>'План НП'!B115</f>
        <v xml:space="preserve"> Профільований пакет дисциплін 07"Стандартизація, сертифікація та управління якістю продукції"</v>
      </c>
      <c r="C111" s="429">
        <f>'План НП'!F115</f>
        <v>24</v>
      </c>
      <c r="D111" s="429">
        <f>'План НП'!G115</f>
        <v>720</v>
      </c>
      <c r="E111" s="430"/>
      <c r="F111" s="431"/>
      <c r="G111" s="431"/>
      <c r="H111" s="431"/>
      <c r="I111" s="431"/>
      <c r="J111" s="431"/>
      <c r="K111" s="431"/>
      <c r="L111" s="432"/>
      <c r="M111" s="433">
        <f>'План НП'!C115</f>
        <v>0</v>
      </c>
      <c r="N111" s="433">
        <f>'План НП'!D115</f>
        <v>0</v>
      </c>
      <c r="O111" s="427">
        <f>'План НП'!U115</f>
        <v>0</v>
      </c>
      <c r="P111" s="198" t="str">
        <f>'Основні дані'!$B$1</f>
        <v>МІТ-М223</v>
      </c>
    </row>
    <row r="112" spans="1:16" s="135" customFormat="1" ht="15.75" x14ac:dyDescent="0.25">
      <c r="A112" s="244" t="str">
        <f>'План НП'!A116</f>
        <v>ВП7.1</v>
      </c>
      <c r="B112" s="263" t="str">
        <f>'План НП'!B116</f>
        <v>Системи управління якістю</v>
      </c>
      <c r="C112" s="268">
        <f>'План НП'!F116</f>
        <v>6</v>
      </c>
      <c r="D112" s="268">
        <f>'План НП'!G116</f>
        <v>180</v>
      </c>
      <c r="E112" s="245"/>
      <c r="F112" s="246"/>
      <c r="G112" s="246"/>
      <c r="H112" s="246"/>
      <c r="I112" s="246"/>
      <c r="J112" s="246"/>
      <c r="K112" s="246"/>
      <c r="L112" s="247"/>
      <c r="M112" s="266" t="str">
        <f>'План НП'!C116</f>
        <v>1</v>
      </c>
      <c r="N112" s="266">
        <f>'План НП'!D116</f>
        <v>0</v>
      </c>
      <c r="O112" s="248">
        <f>'План НП'!U116</f>
        <v>147</v>
      </c>
      <c r="P112" s="198" t="str">
        <f>'Основні дані'!$B$1</f>
        <v>МІТ-М223</v>
      </c>
    </row>
    <row r="113" spans="1:16" s="135" customFormat="1" ht="15.75" x14ac:dyDescent="0.25">
      <c r="A113" s="244" t="str">
        <f>'План НП'!A117</f>
        <v>ВП7.2</v>
      </c>
      <c r="B113" s="263" t="str">
        <f>'План НП'!B117</f>
        <v>Стандартизація продукції та послуг</v>
      </c>
      <c r="C113" s="268">
        <f>'План НП'!F117</f>
        <v>6</v>
      </c>
      <c r="D113" s="268">
        <f>'План НП'!G117</f>
        <v>180</v>
      </c>
      <c r="E113" s="245"/>
      <c r="F113" s="246"/>
      <c r="G113" s="246"/>
      <c r="H113" s="246"/>
      <c r="I113" s="246"/>
      <c r="J113" s="246"/>
      <c r="K113" s="246"/>
      <c r="L113" s="247"/>
      <c r="M113" s="266">
        <f>'План НП'!C117</f>
        <v>0</v>
      </c>
      <c r="N113" s="266" t="str">
        <f>'План НП'!D117</f>
        <v>1</v>
      </c>
      <c r="O113" s="248">
        <f>'План НП'!U117</f>
        <v>147</v>
      </c>
      <c r="P113" s="198" t="str">
        <f>'Основні дані'!$B$1</f>
        <v>МІТ-М223</v>
      </c>
    </row>
    <row r="114" spans="1:16" s="135" customFormat="1" ht="15.75" x14ac:dyDescent="0.25">
      <c r="A114" s="244" t="str">
        <f>'План НП'!A118</f>
        <v>ВП7.3</v>
      </c>
      <c r="B114" s="263" t="str">
        <f>'План НП'!B118</f>
        <v>Аудит систем якості</v>
      </c>
      <c r="C114" s="268">
        <f>'План НП'!F118</f>
        <v>6</v>
      </c>
      <c r="D114" s="268">
        <f>'План НП'!G118</f>
        <v>180</v>
      </c>
      <c r="E114" s="245"/>
      <c r="F114" s="246"/>
      <c r="G114" s="246"/>
      <c r="H114" s="246"/>
      <c r="I114" s="246"/>
      <c r="J114" s="246"/>
      <c r="K114" s="246"/>
      <c r="L114" s="247"/>
      <c r="M114" s="266" t="str">
        <f>'План НП'!C118</f>
        <v>2</v>
      </c>
      <c r="N114" s="266">
        <f>'План НП'!D118</f>
        <v>0</v>
      </c>
      <c r="O114" s="248">
        <f>'План НП'!U118</f>
        <v>147</v>
      </c>
      <c r="P114" s="198" t="str">
        <f>'Основні дані'!$B$1</f>
        <v>МІТ-М223</v>
      </c>
    </row>
    <row r="115" spans="1:16" s="135" customFormat="1" ht="15.75" x14ac:dyDescent="0.25">
      <c r="A115" s="244" t="str">
        <f>'План НП'!A119</f>
        <v>ВП7.4</v>
      </c>
      <c r="B115" s="263" t="str">
        <f>'План НП'!B119</f>
        <v>Кваліметрія, управління якістю та конкурентноспроможність продукції</v>
      </c>
      <c r="C115" s="268">
        <f>'План НП'!F119</f>
        <v>6</v>
      </c>
      <c r="D115" s="268">
        <f>'План НП'!G119</f>
        <v>180</v>
      </c>
      <c r="E115" s="245"/>
      <c r="F115" s="246"/>
      <c r="G115" s="246"/>
      <c r="H115" s="246"/>
      <c r="I115" s="246"/>
      <c r="J115" s="246"/>
      <c r="K115" s="246"/>
      <c r="L115" s="247"/>
      <c r="M115" s="266">
        <f>'План НП'!C119</f>
        <v>0</v>
      </c>
      <c r="N115" s="266" t="str">
        <f>'План НП'!D119</f>
        <v>2</v>
      </c>
      <c r="O115" s="248">
        <f>'План НП'!U119</f>
        <v>147</v>
      </c>
      <c r="P115" s="198" t="str">
        <f>'Основні дані'!$B$1</f>
        <v>МІТ-М223</v>
      </c>
    </row>
    <row r="116" spans="1:16" s="135" customFormat="1" ht="15.75" hidden="1" x14ac:dyDescent="0.25">
      <c r="A116" s="244" t="str">
        <f>'План НП'!A120</f>
        <v>ВП7.5</v>
      </c>
      <c r="B116" s="263">
        <f>'План НП'!B120</f>
        <v>0</v>
      </c>
      <c r="C116" s="268">
        <f>'План НП'!F120</f>
        <v>0</v>
      </c>
      <c r="D116" s="268">
        <f>'План НП'!G120</f>
        <v>0</v>
      </c>
      <c r="E116" s="245"/>
      <c r="F116" s="246"/>
      <c r="G116" s="246"/>
      <c r="H116" s="246"/>
      <c r="I116" s="246"/>
      <c r="J116" s="246"/>
      <c r="K116" s="246"/>
      <c r="L116" s="247"/>
      <c r="M116" s="266">
        <f>'План НП'!C120</f>
        <v>0</v>
      </c>
      <c r="N116" s="266">
        <f>'План НП'!D120</f>
        <v>0</v>
      </c>
      <c r="O116" s="248">
        <f>'План НП'!U120</f>
        <v>0</v>
      </c>
      <c r="P116" s="198" t="str">
        <f>'Основні дані'!$B$1</f>
        <v>МІТ-М223</v>
      </c>
    </row>
    <row r="117" spans="1:16" s="135" customFormat="1" ht="15.75" hidden="1" x14ac:dyDescent="0.25">
      <c r="A117" s="244" t="str">
        <f>'План НП'!A121</f>
        <v>ВП7.6</v>
      </c>
      <c r="B117" s="263">
        <f>'План НП'!B121</f>
        <v>0</v>
      </c>
      <c r="C117" s="268">
        <f>'План НП'!F121</f>
        <v>0</v>
      </c>
      <c r="D117" s="268">
        <f>'План НП'!G121</f>
        <v>0</v>
      </c>
      <c r="E117" s="245"/>
      <c r="F117" s="246"/>
      <c r="G117" s="246"/>
      <c r="H117" s="246"/>
      <c r="I117" s="246"/>
      <c r="J117" s="246"/>
      <c r="K117" s="246"/>
      <c r="L117" s="247"/>
      <c r="M117" s="266">
        <f>'План НП'!C121</f>
        <v>0</v>
      </c>
      <c r="N117" s="266">
        <f>'План НП'!D121</f>
        <v>0</v>
      </c>
      <c r="O117" s="248">
        <f>'План НП'!U121</f>
        <v>0</v>
      </c>
      <c r="P117" s="198" t="str">
        <f>'Основні дані'!$B$1</f>
        <v>МІТ-М223</v>
      </c>
    </row>
    <row r="118" spans="1:16" s="135" customFormat="1" ht="15.75" hidden="1" x14ac:dyDescent="0.25">
      <c r="A118" s="244" t="str">
        <f>'План НП'!A122</f>
        <v>ВП7.7</v>
      </c>
      <c r="B118" s="263">
        <f>'План НП'!B122</f>
        <v>0</v>
      </c>
      <c r="C118" s="268">
        <f>'План НП'!F122</f>
        <v>0</v>
      </c>
      <c r="D118" s="268">
        <f>'План НП'!G122</f>
        <v>0</v>
      </c>
      <c r="E118" s="245"/>
      <c r="F118" s="246"/>
      <c r="G118" s="246"/>
      <c r="H118" s="246"/>
      <c r="I118" s="246"/>
      <c r="J118" s="246"/>
      <c r="K118" s="246"/>
      <c r="L118" s="247"/>
      <c r="M118" s="266">
        <f>'План НП'!C122</f>
        <v>0</v>
      </c>
      <c r="N118" s="266">
        <f>'План НП'!D122</f>
        <v>0</v>
      </c>
      <c r="O118" s="248">
        <f>'План НП'!U122</f>
        <v>0</v>
      </c>
      <c r="P118" s="198" t="str">
        <f>'Основні дані'!$B$1</f>
        <v>МІТ-М223</v>
      </c>
    </row>
    <row r="119" spans="1:16" s="135" customFormat="1" ht="15.75" hidden="1" x14ac:dyDescent="0.25">
      <c r="A119" s="244" t="str">
        <f>'План НП'!A123</f>
        <v>ВП7.8</v>
      </c>
      <c r="B119" s="263">
        <f>'План НП'!B123</f>
        <v>0</v>
      </c>
      <c r="C119" s="268">
        <f>'План НП'!F123</f>
        <v>0</v>
      </c>
      <c r="D119" s="268">
        <f>'План НП'!G123</f>
        <v>0</v>
      </c>
      <c r="E119" s="245"/>
      <c r="F119" s="246"/>
      <c r="G119" s="246"/>
      <c r="H119" s="246"/>
      <c r="I119" s="246"/>
      <c r="J119" s="246"/>
      <c r="K119" s="246"/>
      <c r="L119" s="247"/>
      <c r="M119" s="266">
        <f>'План НП'!C123</f>
        <v>0</v>
      </c>
      <c r="N119" s="266">
        <f>'План НП'!D123</f>
        <v>0</v>
      </c>
      <c r="O119" s="248">
        <f>'План НП'!U123</f>
        <v>0</v>
      </c>
      <c r="P119" s="198" t="str">
        <f>'Основні дані'!$B$1</f>
        <v>МІТ-М223</v>
      </c>
    </row>
    <row r="120" spans="1:16" s="135" customFormat="1" ht="15.75" hidden="1" x14ac:dyDescent="0.25">
      <c r="A120" s="244" t="str">
        <f>'План НП'!A124</f>
        <v>ВП7.9</v>
      </c>
      <c r="B120" s="263">
        <f>'План НП'!B124</f>
        <v>0</v>
      </c>
      <c r="C120" s="268">
        <f>'План НП'!F124</f>
        <v>0</v>
      </c>
      <c r="D120" s="268">
        <f>'План НП'!G124</f>
        <v>0</v>
      </c>
      <c r="E120" s="245"/>
      <c r="F120" s="246"/>
      <c r="G120" s="246"/>
      <c r="H120" s="246"/>
      <c r="I120" s="246"/>
      <c r="J120" s="246"/>
      <c r="K120" s="246"/>
      <c r="L120" s="247"/>
      <c r="M120" s="266">
        <f>'План НП'!C124</f>
        <v>0</v>
      </c>
      <c r="N120" s="266">
        <f>'План НП'!D124</f>
        <v>0</v>
      </c>
      <c r="O120" s="248">
        <f>'План НП'!U124</f>
        <v>0</v>
      </c>
      <c r="P120" s="198" t="str">
        <f>'Основні дані'!$B$1</f>
        <v>МІТ-М223</v>
      </c>
    </row>
    <row r="121" spans="1:16" s="135" customFormat="1" ht="15.75" hidden="1" x14ac:dyDescent="0.25">
      <c r="A121" s="244" t="str">
        <f>'План НП'!A125</f>
        <v>ВП7.10</v>
      </c>
      <c r="B121" s="263">
        <f>'План НП'!B125</f>
        <v>0</v>
      </c>
      <c r="C121" s="268">
        <f>'План НП'!F125</f>
        <v>0</v>
      </c>
      <c r="D121" s="268">
        <f>'План НП'!G125</f>
        <v>0</v>
      </c>
      <c r="E121" s="245"/>
      <c r="F121" s="246"/>
      <c r="G121" s="246"/>
      <c r="H121" s="246"/>
      <c r="I121" s="246"/>
      <c r="J121" s="246"/>
      <c r="K121" s="246"/>
      <c r="L121" s="247"/>
      <c r="M121" s="266">
        <f>'План НП'!C125</f>
        <v>0</v>
      </c>
      <c r="N121" s="266">
        <f>'План НП'!D125</f>
        <v>0</v>
      </c>
      <c r="O121" s="248">
        <f>'План НП'!U125</f>
        <v>0</v>
      </c>
      <c r="P121" s="198" t="str">
        <f>'Основні дані'!$B$1</f>
        <v>МІТ-М223</v>
      </c>
    </row>
    <row r="122" spans="1:16" s="135" customFormat="1" ht="31.5" x14ac:dyDescent="0.25">
      <c r="A122" s="426" t="str">
        <f>'План НП'!A126</f>
        <v>4.1.8</v>
      </c>
      <c r="B122" s="428" t="str">
        <f>'План НП'!B126</f>
        <v xml:space="preserve"> Профільований пакет дисциплін 08"Комп’ютерне моделювання та інтегровані
технології обробки тиском"</v>
      </c>
      <c r="C122" s="429">
        <f>'План НП'!F126</f>
        <v>24</v>
      </c>
      <c r="D122" s="429">
        <f>'План НП'!G126</f>
        <v>720</v>
      </c>
      <c r="E122" s="430"/>
      <c r="F122" s="431"/>
      <c r="G122" s="431"/>
      <c r="H122" s="431"/>
      <c r="I122" s="431"/>
      <c r="J122" s="431"/>
      <c r="K122" s="431"/>
      <c r="L122" s="432"/>
      <c r="M122" s="433">
        <f>'План НП'!C126</f>
        <v>0</v>
      </c>
      <c r="N122" s="433">
        <f>'План НП'!D126</f>
        <v>0</v>
      </c>
      <c r="O122" s="427">
        <f>'План НП'!U126</f>
        <v>0</v>
      </c>
      <c r="P122" s="198" t="str">
        <f>'Основні дані'!$B$1</f>
        <v>МІТ-М223</v>
      </c>
    </row>
    <row r="123" spans="1:16" s="135" customFormat="1" ht="15.75" x14ac:dyDescent="0.25">
      <c r="A123" s="244" t="str">
        <f>'План НП'!A127</f>
        <v>ВП8.1</v>
      </c>
      <c r="B123" s="263" t="str">
        <f>'План НП'!B127</f>
        <v>Методи обчислювальної математики в обробці тиском</v>
      </c>
      <c r="C123" s="268">
        <f>'План НП'!F127</f>
        <v>6</v>
      </c>
      <c r="D123" s="268">
        <f>'План НП'!G127</f>
        <v>180</v>
      </c>
      <c r="E123" s="245"/>
      <c r="F123" s="246"/>
      <c r="G123" s="246"/>
      <c r="H123" s="246"/>
      <c r="I123" s="246"/>
      <c r="J123" s="246"/>
      <c r="K123" s="246"/>
      <c r="L123" s="247"/>
      <c r="M123" s="266" t="str">
        <f>'План НП'!C127</f>
        <v>1</v>
      </c>
      <c r="N123" s="266">
        <f>'План НП'!D127</f>
        <v>0</v>
      </c>
      <c r="O123" s="248">
        <f>'План НП'!U127</f>
        <v>141</v>
      </c>
      <c r="P123" s="198" t="str">
        <f>'Основні дані'!$B$1</f>
        <v>МІТ-М223</v>
      </c>
    </row>
    <row r="124" spans="1:16" s="135" customFormat="1" ht="15.75" x14ac:dyDescent="0.25">
      <c r="A124" s="244" t="str">
        <f>'План НП'!A128</f>
        <v>ВП8.2</v>
      </c>
      <c r="B124" s="263" t="str">
        <f>'План НП'!B128</f>
        <v>Теорія процесів в обробці тиском</v>
      </c>
      <c r="C124" s="268">
        <f>'План НП'!F128</f>
        <v>6</v>
      </c>
      <c r="D124" s="268">
        <f>'План НП'!G128</f>
        <v>180</v>
      </c>
      <c r="E124" s="245"/>
      <c r="F124" s="246"/>
      <c r="G124" s="246"/>
      <c r="H124" s="246"/>
      <c r="I124" s="246"/>
      <c r="J124" s="246"/>
      <c r="K124" s="246"/>
      <c r="L124" s="247"/>
      <c r="M124" s="266">
        <f>'План НП'!C128</f>
        <v>0</v>
      </c>
      <c r="N124" s="266" t="str">
        <f>'План НП'!D128</f>
        <v>1</v>
      </c>
      <c r="O124" s="248">
        <f>'План НП'!U128</f>
        <v>141</v>
      </c>
      <c r="P124" s="198" t="str">
        <f>'Основні дані'!$B$1</f>
        <v>МІТ-М223</v>
      </c>
    </row>
    <row r="125" spans="1:16" s="135" customFormat="1" ht="15.75" x14ac:dyDescent="0.25">
      <c r="A125" s="244" t="str">
        <f>'План НП'!A129</f>
        <v>ВП8.3</v>
      </c>
      <c r="B125" s="263" t="str">
        <f>'План НП'!B129</f>
        <v>Сучасні методи наукових досліджень в обробці тиском</v>
      </c>
      <c r="C125" s="268">
        <f>'План НП'!F129</f>
        <v>5</v>
      </c>
      <c r="D125" s="268">
        <f>'План НП'!G129</f>
        <v>150</v>
      </c>
      <c r="E125" s="245"/>
      <c r="F125" s="246"/>
      <c r="G125" s="246"/>
      <c r="H125" s="246"/>
      <c r="I125" s="246"/>
      <c r="J125" s="246"/>
      <c r="K125" s="246"/>
      <c r="L125" s="247"/>
      <c r="M125" s="266">
        <f>'План НП'!C129</f>
        <v>0</v>
      </c>
      <c r="N125" s="266" t="str">
        <f>'План НП'!D129</f>
        <v>2</v>
      </c>
      <c r="O125" s="248">
        <f>'План НП'!U129</f>
        <v>141</v>
      </c>
      <c r="P125" s="198" t="str">
        <f>'Основні дані'!$B$1</f>
        <v>МІТ-М223</v>
      </c>
    </row>
    <row r="126" spans="1:16" s="135" customFormat="1" ht="15.75" x14ac:dyDescent="0.25">
      <c r="A126" s="244" t="str">
        <f>'План НП'!A130</f>
        <v>ВП8.4</v>
      </c>
      <c r="B126" s="263" t="str">
        <f>'План НП'!B130</f>
        <v>Адитивні технології та виробництво</v>
      </c>
      <c r="C126" s="268">
        <f>'План НП'!F130</f>
        <v>4</v>
      </c>
      <c r="D126" s="268">
        <f>'План НП'!G130</f>
        <v>120</v>
      </c>
      <c r="E126" s="245"/>
      <c r="F126" s="246"/>
      <c r="G126" s="246"/>
      <c r="H126" s="246"/>
      <c r="I126" s="246"/>
      <c r="J126" s="246"/>
      <c r="K126" s="246"/>
      <c r="L126" s="247"/>
      <c r="M126" s="266" t="str">
        <f>'План НП'!C130</f>
        <v>2</v>
      </c>
      <c r="N126" s="266">
        <f>'План НП'!D130</f>
        <v>0</v>
      </c>
      <c r="O126" s="248">
        <f>'План НП'!U130</f>
        <v>141</v>
      </c>
      <c r="P126" s="198" t="str">
        <f>'Основні дані'!$B$1</f>
        <v>МІТ-М223</v>
      </c>
    </row>
    <row r="127" spans="1:16" s="135" customFormat="1" ht="15.75" x14ac:dyDescent="0.25">
      <c r="A127" s="244" t="str">
        <f>'План НП'!A131</f>
        <v>ВП8.5</v>
      </c>
      <c r="B127" s="263" t="str">
        <f>'План НП'!B131</f>
        <v>Проектування цехів та дільниць</v>
      </c>
      <c r="C127" s="268">
        <f>'План НП'!F131</f>
        <v>3</v>
      </c>
      <c r="D127" s="268">
        <f>'План НП'!G131</f>
        <v>90</v>
      </c>
      <c r="E127" s="245"/>
      <c r="F127" s="246"/>
      <c r="G127" s="246"/>
      <c r="H127" s="246"/>
      <c r="I127" s="246"/>
      <c r="J127" s="246"/>
      <c r="K127" s="246"/>
      <c r="L127" s="247"/>
      <c r="M127" s="266">
        <f>'План НП'!C131</f>
        <v>0</v>
      </c>
      <c r="N127" s="266" t="str">
        <f>'План НП'!D131</f>
        <v>2</v>
      </c>
      <c r="O127" s="248">
        <f>'План НП'!U131</f>
        <v>141</v>
      </c>
      <c r="P127" s="198" t="str">
        <f>'Основні дані'!$B$1</f>
        <v>МІТ-М223</v>
      </c>
    </row>
    <row r="128" spans="1:16" s="135" customFormat="1" ht="15.75" hidden="1" x14ac:dyDescent="0.25">
      <c r="A128" s="244" t="str">
        <f>'План НП'!A132</f>
        <v>ВП8.6</v>
      </c>
      <c r="B128" s="263">
        <f>'План НП'!B132</f>
        <v>0</v>
      </c>
      <c r="C128" s="268">
        <f>'План НП'!F132</f>
        <v>0</v>
      </c>
      <c r="D128" s="268">
        <f>'План НП'!G132</f>
        <v>0</v>
      </c>
      <c r="E128" s="245"/>
      <c r="F128" s="246"/>
      <c r="G128" s="246"/>
      <c r="H128" s="246"/>
      <c r="I128" s="246"/>
      <c r="J128" s="246"/>
      <c r="K128" s="246"/>
      <c r="L128" s="247"/>
      <c r="M128" s="266">
        <f>'План НП'!C132</f>
        <v>0</v>
      </c>
      <c r="N128" s="266">
        <f>'План НП'!D132</f>
        <v>0</v>
      </c>
      <c r="O128" s="248">
        <f>'План НП'!U132</f>
        <v>0</v>
      </c>
      <c r="P128" s="198" t="str">
        <f>'Основні дані'!$B$1</f>
        <v>МІТ-М223</v>
      </c>
    </row>
    <row r="129" spans="1:16" s="135" customFormat="1" ht="15.75" hidden="1" x14ac:dyDescent="0.25">
      <c r="A129" s="244" t="str">
        <f>'План НП'!A133</f>
        <v>ВП8.7</v>
      </c>
      <c r="B129" s="263">
        <f>'План НП'!B133</f>
        <v>0</v>
      </c>
      <c r="C129" s="268">
        <f>'План НП'!F133</f>
        <v>0</v>
      </c>
      <c r="D129" s="268">
        <f>'План НП'!G133</f>
        <v>0</v>
      </c>
      <c r="E129" s="245"/>
      <c r="F129" s="246"/>
      <c r="G129" s="246"/>
      <c r="H129" s="246"/>
      <c r="I129" s="246"/>
      <c r="J129" s="246"/>
      <c r="K129" s="246"/>
      <c r="L129" s="247"/>
      <c r="M129" s="266">
        <f>'План НП'!C133</f>
        <v>0</v>
      </c>
      <c r="N129" s="266">
        <f>'План НП'!D133</f>
        <v>0</v>
      </c>
      <c r="O129" s="248">
        <f>'План НП'!U133</f>
        <v>0</v>
      </c>
      <c r="P129" s="198" t="str">
        <f>'Основні дані'!$B$1</f>
        <v>МІТ-М223</v>
      </c>
    </row>
    <row r="130" spans="1:16" s="135" customFormat="1" ht="15.75" hidden="1" x14ac:dyDescent="0.25">
      <c r="A130" s="244" t="str">
        <f>'План НП'!A134</f>
        <v>ВП8.8</v>
      </c>
      <c r="B130" s="263">
        <f>'План НП'!B134</f>
        <v>0</v>
      </c>
      <c r="C130" s="268">
        <f>'План НП'!F134</f>
        <v>0</v>
      </c>
      <c r="D130" s="268">
        <f>'План НП'!G134</f>
        <v>0</v>
      </c>
      <c r="E130" s="245"/>
      <c r="F130" s="246"/>
      <c r="G130" s="246"/>
      <c r="H130" s="246"/>
      <c r="I130" s="246"/>
      <c r="J130" s="246"/>
      <c r="K130" s="246"/>
      <c r="L130" s="247"/>
      <c r="M130" s="266">
        <f>'План НП'!C134</f>
        <v>0</v>
      </c>
      <c r="N130" s="266">
        <f>'План НП'!D134</f>
        <v>0</v>
      </c>
      <c r="O130" s="248">
        <f>'План НП'!U134</f>
        <v>0</v>
      </c>
      <c r="P130" s="198" t="str">
        <f>'Основні дані'!$B$1</f>
        <v>МІТ-М223</v>
      </c>
    </row>
    <row r="131" spans="1:16" s="135" customFormat="1" ht="15.75" hidden="1" x14ac:dyDescent="0.25">
      <c r="A131" s="244" t="str">
        <f>'План НП'!A135</f>
        <v>ВП8.9</v>
      </c>
      <c r="B131" s="263">
        <f>'План НП'!B135</f>
        <v>0</v>
      </c>
      <c r="C131" s="268">
        <f>'План НП'!F135</f>
        <v>0</v>
      </c>
      <c r="D131" s="268">
        <f>'План НП'!G135</f>
        <v>0</v>
      </c>
      <c r="E131" s="245"/>
      <c r="F131" s="246"/>
      <c r="G131" s="246"/>
      <c r="H131" s="246"/>
      <c r="I131" s="246"/>
      <c r="J131" s="246"/>
      <c r="K131" s="246"/>
      <c r="L131" s="247"/>
      <c r="M131" s="266">
        <f>'План НП'!C135</f>
        <v>0</v>
      </c>
      <c r="N131" s="266">
        <f>'План НП'!D135</f>
        <v>0</v>
      </c>
      <c r="O131" s="248">
        <f>'План НП'!U135</f>
        <v>0</v>
      </c>
      <c r="P131" s="198" t="str">
        <f>'Основні дані'!$B$1</f>
        <v>МІТ-М223</v>
      </c>
    </row>
    <row r="132" spans="1:16" s="135" customFormat="1" ht="15.75" hidden="1" x14ac:dyDescent="0.25">
      <c r="A132" s="244" t="str">
        <f>'План НП'!A136</f>
        <v>ВП8.10</v>
      </c>
      <c r="B132" s="263">
        <f>'План НП'!B136</f>
        <v>0</v>
      </c>
      <c r="C132" s="268">
        <f>'План НП'!F136</f>
        <v>0</v>
      </c>
      <c r="D132" s="268">
        <f>'План НП'!G136</f>
        <v>0</v>
      </c>
      <c r="E132" s="245"/>
      <c r="F132" s="246"/>
      <c r="G132" s="246"/>
      <c r="H132" s="246"/>
      <c r="I132" s="246"/>
      <c r="J132" s="246"/>
      <c r="K132" s="246"/>
      <c r="L132" s="247"/>
      <c r="M132" s="266">
        <f>'План НП'!C136</f>
        <v>0</v>
      </c>
      <c r="N132" s="266">
        <f>'План НП'!D136</f>
        <v>0</v>
      </c>
      <c r="O132" s="248">
        <f>'План НП'!U136</f>
        <v>0</v>
      </c>
      <c r="P132" s="198" t="str">
        <f>'Основні дані'!$B$1</f>
        <v>МІТ-М223</v>
      </c>
    </row>
    <row r="133" spans="1:16" s="135" customFormat="1" ht="31.5" x14ac:dyDescent="0.25">
      <c r="A133" s="426" t="str">
        <f>'План НП'!A137</f>
        <v>4.1.9</v>
      </c>
      <c r="B133" s="428" t="str">
        <f>'План НП'!B137</f>
        <v xml:space="preserve"> Профільований пакет дисциплін 09"Комп'ютеризоване ливарне виробництво, художнє та ювелірне литво"</v>
      </c>
      <c r="C133" s="429">
        <f>'План НП'!F137</f>
        <v>24</v>
      </c>
      <c r="D133" s="429">
        <f>'План НП'!G137</f>
        <v>720</v>
      </c>
      <c r="E133" s="430"/>
      <c r="F133" s="431"/>
      <c r="G133" s="431"/>
      <c r="H133" s="431"/>
      <c r="I133" s="431"/>
      <c r="J133" s="431"/>
      <c r="K133" s="431"/>
      <c r="L133" s="432"/>
      <c r="M133" s="433">
        <f>'План НП'!C137</f>
        <v>0</v>
      </c>
      <c r="N133" s="433">
        <f>'План НП'!D137</f>
        <v>0</v>
      </c>
      <c r="O133" s="427">
        <f>'План НП'!U137</f>
        <v>0</v>
      </c>
      <c r="P133" s="198" t="str">
        <f>'Основні дані'!$B$1</f>
        <v>МІТ-М223</v>
      </c>
    </row>
    <row r="134" spans="1:16" s="135" customFormat="1" ht="15.75" x14ac:dyDescent="0.25">
      <c r="A134" s="244" t="str">
        <f>'План НП'!A138</f>
        <v>ВП9.1</v>
      </c>
      <c r="B134" s="263" t="str">
        <f>'План НП'!B138</f>
        <v>Ресурсозберігаючі технології та плавка сплавів зі спеціальними властивостями</v>
      </c>
      <c r="C134" s="268">
        <f>'План НП'!F138</f>
        <v>6</v>
      </c>
      <c r="D134" s="268">
        <f>'План НП'!G138</f>
        <v>180</v>
      </c>
      <c r="E134" s="245"/>
      <c r="F134" s="246"/>
      <c r="G134" s="246"/>
      <c r="H134" s="246"/>
      <c r="I134" s="246"/>
      <c r="J134" s="246"/>
      <c r="K134" s="246"/>
      <c r="L134" s="247"/>
      <c r="M134" s="266" t="str">
        <f>'План НП'!C138</f>
        <v>1</v>
      </c>
      <c r="N134" s="266">
        <f>'План НП'!D138</f>
        <v>0</v>
      </c>
      <c r="O134" s="248">
        <f>'План НП'!U138</f>
        <v>142</v>
      </c>
      <c r="P134" s="198" t="str">
        <f>'Основні дані'!$B$1</f>
        <v>МІТ-М223</v>
      </c>
    </row>
    <row r="135" spans="1:16" s="135" customFormat="1" ht="15.75" x14ac:dyDescent="0.25">
      <c r="A135" s="244" t="str">
        <f>'План НП'!A139</f>
        <v>ВП9.2</v>
      </c>
      <c r="B135" s="263" t="str">
        <f>'План НП'!B139</f>
        <v>Автоматизація ливарного виробництва</v>
      </c>
      <c r="C135" s="268">
        <f>'План НП'!F139</f>
        <v>6</v>
      </c>
      <c r="D135" s="268">
        <f>'План НП'!G139</f>
        <v>180</v>
      </c>
      <c r="E135" s="245"/>
      <c r="F135" s="246"/>
      <c r="G135" s="246"/>
      <c r="H135" s="246"/>
      <c r="I135" s="246"/>
      <c r="J135" s="246"/>
      <c r="K135" s="246"/>
      <c r="L135" s="247"/>
      <c r="M135" s="266">
        <f>'План НП'!C139</f>
        <v>0</v>
      </c>
      <c r="N135" s="266" t="str">
        <f>'План НП'!D139</f>
        <v>1</v>
      </c>
      <c r="O135" s="248">
        <f>'План НП'!U139</f>
        <v>142</v>
      </c>
      <c r="P135" s="198" t="str">
        <f>'Основні дані'!$B$1</f>
        <v>МІТ-М223</v>
      </c>
    </row>
    <row r="136" spans="1:16" s="135" customFormat="1" ht="15.75" x14ac:dyDescent="0.25">
      <c r="A136" s="244" t="str">
        <f>'План НП'!A140</f>
        <v>ВП9.3</v>
      </c>
      <c r="B136" s="263" t="str">
        <f>'План НП'!B140</f>
        <v>Технологія художнього та ювелірного литва</v>
      </c>
      <c r="C136" s="268">
        <f>'План НП'!F140</f>
        <v>5</v>
      </c>
      <c r="D136" s="268">
        <f>'План НП'!G140</f>
        <v>150</v>
      </c>
      <c r="E136" s="245"/>
      <c r="F136" s="246"/>
      <c r="G136" s="246"/>
      <c r="H136" s="246"/>
      <c r="I136" s="246"/>
      <c r="J136" s="246"/>
      <c r="K136" s="246"/>
      <c r="L136" s="247"/>
      <c r="M136" s="266">
        <f>'План НП'!C140</f>
        <v>0</v>
      </c>
      <c r="N136" s="266" t="str">
        <f>'План НП'!D140</f>
        <v>2</v>
      </c>
      <c r="O136" s="248">
        <f>'План НП'!U140</f>
        <v>142</v>
      </c>
      <c r="P136" s="198" t="str">
        <f>'Основні дані'!$B$1</f>
        <v>МІТ-М223</v>
      </c>
    </row>
    <row r="137" spans="1:16" s="135" customFormat="1" ht="15.75" x14ac:dyDescent="0.25">
      <c r="A137" s="244" t="str">
        <f>'План НП'!A141</f>
        <v>ВП9.4</v>
      </c>
      <c r="B137" s="263" t="str">
        <f>'План НП'!B141</f>
        <v>Адитивні технології у ливарному виробництві</v>
      </c>
      <c r="C137" s="268">
        <f>'План НП'!F141</f>
        <v>4</v>
      </c>
      <c r="D137" s="268">
        <f>'План НП'!G141</f>
        <v>120</v>
      </c>
      <c r="E137" s="245"/>
      <c r="F137" s="246"/>
      <c r="G137" s="246"/>
      <c r="H137" s="246"/>
      <c r="I137" s="246"/>
      <c r="J137" s="246"/>
      <c r="K137" s="246"/>
      <c r="L137" s="247"/>
      <c r="M137" s="266" t="str">
        <f>'План НП'!C141</f>
        <v>2</v>
      </c>
      <c r="N137" s="266">
        <f>'План НП'!D141</f>
        <v>0</v>
      </c>
      <c r="O137" s="248">
        <f>'План НП'!U141</f>
        <v>142</v>
      </c>
      <c r="P137" s="198" t="str">
        <f>'Основні дані'!$B$1</f>
        <v>МІТ-М223</v>
      </c>
    </row>
    <row r="138" spans="1:16" s="135" customFormat="1" ht="15.75" x14ac:dyDescent="0.25">
      <c r="A138" s="244" t="str">
        <f>'План НП'!A142</f>
        <v>ВП9.5</v>
      </c>
      <c r="B138" s="263" t="str">
        <f>'План НП'!B142</f>
        <v>Сплави для художнього та ювелірного литва</v>
      </c>
      <c r="C138" s="268">
        <f>'План НП'!F142</f>
        <v>3</v>
      </c>
      <c r="D138" s="268">
        <f>'План НП'!G142</f>
        <v>90</v>
      </c>
      <c r="E138" s="245"/>
      <c r="F138" s="246"/>
      <c r="G138" s="246"/>
      <c r="H138" s="246"/>
      <c r="I138" s="246"/>
      <c r="J138" s="246"/>
      <c r="K138" s="246"/>
      <c r="L138" s="247"/>
      <c r="M138" s="266">
        <f>'План НП'!C142</f>
        <v>0</v>
      </c>
      <c r="N138" s="266" t="str">
        <f>'План НП'!D142</f>
        <v>2</v>
      </c>
      <c r="O138" s="248">
        <f>'План НП'!U142</f>
        <v>142</v>
      </c>
      <c r="P138" s="198" t="str">
        <f>'Основні дані'!$B$1</f>
        <v>МІТ-М223</v>
      </c>
    </row>
    <row r="139" spans="1:16" s="135" customFormat="1" ht="15.75" hidden="1" x14ac:dyDescent="0.25">
      <c r="A139" s="244" t="str">
        <f>'План НП'!A143</f>
        <v>ВП9.6</v>
      </c>
      <c r="B139" s="263">
        <f>'План НП'!B143</f>
        <v>0</v>
      </c>
      <c r="C139" s="268">
        <f>'План НП'!F143</f>
        <v>0</v>
      </c>
      <c r="D139" s="268">
        <f>'План НП'!G143</f>
        <v>0</v>
      </c>
      <c r="E139" s="245"/>
      <c r="F139" s="246"/>
      <c r="G139" s="246"/>
      <c r="H139" s="246"/>
      <c r="I139" s="246"/>
      <c r="J139" s="246"/>
      <c r="K139" s="246"/>
      <c r="L139" s="247"/>
      <c r="M139" s="266">
        <f>'План НП'!C143</f>
        <v>0</v>
      </c>
      <c r="N139" s="266">
        <f>'План НП'!D143</f>
        <v>0</v>
      </c>
      <c r="O139" s="248">
        <f>'План НП'!U143</f>
        <v>0</v>
      </c>
      <c r="P139" s="198" t="str">
        <f>'Основні дані'!$B$1</f>
        <v>МІТ-М223</v>
      </c>
    </row>
    <row r="140" spans="1:16" s="135" customFormat="1" ht="15.75" hidden="1" x14ac:dyDescent="0.25">
      <c r="A140" s="244" t="str">
        <f>'План НП'!A144</f>
        <v>ВП9.7</v>
      </c>
      <c r="B140" s="263">
        <f>'План НП'!B144</f>
        <v>0</v>
      </c>
      <c r="C140" s="268">
        <f>'План НП'!F144</f>
        <v>0</v>
      </c>
      <c r="D140" s="268">
        <f>'План НП'!G144</f>
        <v>0</v>
      </c>
      <c r="E140" s="245"/>
      <c r="F140" s="246"/>
      <c r="G140" s="246"/>
      <c r="H140" s="246"/>
      <c r="I140" s="246"/>
      <c r="J140" s="246"/>
      <c r="K140" s="246"/>
      <c r="L140" s="247"/>
      <c r="M140" s="266">
        <f>'План НП'!C144</f>
        <v>0</v>
      </c>
      <c r="N140" s="266">
        <f>'План НП'!D144</f>
        <v>0</v>
      </c>
      <c r="O140" s="248">
        <f>'План НП'!U144</f>
        <v>0</v>
      </c>
      <c r="P140" s="198" t="str">
        <f>'Основні дані'!$B$1</f>
        <v>МІТ-М223</v>
      </c>
    </row>
    <row r="141" spans="1:16" s="135" customFormat="1" ht="15.75" hidden="1" x14ac:dyDescent="0.25">
      <c r="A141" s="244" t="str">
        <f>'План НП'!A145</f>
        <v>ВП9.8</v>
      </c>
      <c r="B141" s="263">
        <f>'План НП'!B145</f>
        <v>0</v>
      </c>
      <c r="C141" s="268">
        <f>'План НП'!F145</f>
        <v>0</v>
      </c>
      <c r="D141" s="268">
        <f>'План НП'!G145</f>
        <v>0</v>
      </c>
      <c r="E141" s="245"/>
      <c r="F141" s="246"/>
      <c r="G141" s="246"/>
      <c r="H141" s="246"/>
      <c r="I141" s="246"/>
      <c r="J141" s="246"/>
      <c r="K141" s="246"/>
      <c r="L141" s="247"/>
      <c r="M141" s="266">
        <f>'План НП'!C145</f>
        <v>0</v>
      </c>
      <c r="N141" s="266">
        <f>'План НП'!D145</f>
        <v>0</v>
      </c>
      <c r="O141" s="248">
        <f>'План НП'!U145</f>
        <v>0</v>
      </c>
      <c r="P141" s="198" t="str">
        <f>'Основні дані'!$B$1</f>
        <v>МІТ-М223</v>
      </c>
    </row>
    <row r="142" spans="1:16" s="135" customFormat="1" ht="15.75" hidden="1" x14ac:dyDescent="0.25">
      <c r="A142" s="244" t="str">
        <f>'План НП'!A146</f>
        <v>ВП9.9</v>
      </c>
      <c r="B142" s="263">
        <f>'План НП'!B146</f>
        <v>0</v>
      </c>
      <c r="C142" s="268">
        <f>'План НП'!F146</f>
        <v>0</v>
      </c>
      <c r="D142" s="268">
        <f>'План НП'!G146</f>
        <v>0</v>
      </c>
      <c r="E142" s="245"/>
      <c r="F142" s="246"/>
      <c r="G142" s="246"/>
      <c r="H142" s="246"/>
      <c r="I142" s="246"/>
      <c r="J142" s="246"/>
      <c r="K142" s="246"/>
      <c r="L142" s="247"/>
      <c r="M142" s="266">
        <f>'План НП'!C146</f>
        <v>0</v>
      </c>
      <c r="N142" s="266">
        <f>'План НП'!D146</f>
        <v>0</v>
      </c>
      <c r="O142" s="248">
        <f>'План НП'!U146</f>
        <v>0</v>
      </c>
      <c r="P142" s="198" t="str">
        <f>'Основні дані'!$B$1</f>
        <v>МІТ-М223</v>
      </c>
    </row>
    <row r="143" spans="1:16" s="135" customFormat="1" ht="15.75" hidden="1" x14ac:dyDescent="0.25">
      <c r="A143" s="244" t="str">
        <f>'План НП'!A147</f>
        <v>ВП9.10</v>
      </c>
      <c r="B143" s="263">
        <f>'План НП'!B147</f>
        <v>0</v>
      </c>
      <c r="C143" s="268">
        <f>'План НП'!F147</f>
        <v>0</v>
      </c>
      <c r="D143" s="268">
        <f>'План НП'!G147</f>
        <v>0</v>
      </c>
      <c r="E143" s="245"/>
      <c r="F143" s="246"/>
      <c r="G143" s="246"/>
      <c r="H143" s="246"/>
      <c r="I143" s="246"/>
      <c r="J143" s="246"/>
      <c r="K143" s="246"/>
      <c r="L143" s="247"/>
      <c r="M143" s="266">
        <f>'План НП'!C147</f>
        <v>0</v>
      </c>
      <c r="N143" s="266">
        <f>'План НП'!D147</f>
        <v>0</v>
      </c>
      <c r="O143" s="248">
        <f>'План НП'!U147</f>
        <v>0</v>
      </c>
      <c r="P143" s="198" t="str">
        <f>'Основні дані'!$B$1</f>
        <v>МІТ-М223</v>
      </c>
    </row>
    <row r="144" spans="1:16" s="135" customFormat="1" ht="31.5" x14ac:dyDescent="0.25">
      <c r="A144" s="426" t="str">
        <f>'План НП'!A148</f>
        <v>4.1.10</v>
      </c>
      <c r="B144" s="428" t="str">
        <f>'План НП'!B148</f>
        <v xml:space="preserve"> Профільований пакет дисциплін 10 "Цифрова гідравліка, гідромашини та гідропневмоприводи"</v>
      </c>
      <c r="C144" s="429">
        <f>'План НП'!F148</f>
        <v>24</v>
      </c>
      <c r="D144" s="429">
        <f>'План НП'!G148</f>
        <v>720</v>
      </c>
      <c r="E144" s="430"/>
      <c r="F144" s="431"/>
      <c r="G144" s="431"/>
      <c r="H144" s="431"/>
      <c r="I144" s="431"/>
      <c r="J144" s="431"/>
      <c r="K144" s="431"/>
      <c r="L144" s="432"/>
      <c r="M144" s="433">
        <f>'План НП'!C148</f>
        <v>0</v>
      </c>
      <c r="N144" s="433">
        <f>'План НП'!D148</f>
        <v>0</v>
      </c>
      <c r="O144" s="427">
        <f>'План НП'!U148</f>
        <v>0</v>
      </c>
      <c r="P144" s="198" t="str">
        <f>'Основні дані'!$B$1</f>
        <v>МІТ-М223</v>
      </c>
    </row>
    <row r="145" spans="1:16" s="135" customFormat="1" ht="15.75" x14ac:dyDescent="0.25">
      <c r="A145" s="244" t="str">
        <f>'План НП'!A149</f>
        <v>ВП10.1</v>
      </c>
      <c r="B145" s="263" t="str">
        <f>'План НП'!B149</f>
        <v>Динаміка гідропневмосистем</v>
      </c>
      <c r="C145" s="268">
        <f>'План НП'!F149</f>
        <v>6</v>
      </c>
      <c r="D145" s="268">
        <f>'План НП'!G149</f>
        <v>180</v>
      </c>
      <c r="E145" s="245"/>
      <c r="F145" s="246"/>
      <c r="G145" s="246"/>
      <c r="H145" s="246"/>
      <c r="I145" s="246"/>
      <c r="J145" s="246"/>
      <c r="K145" s="246"/>
      <c r="L145" s="247"/>
      <c r="M145" s="266" t="str">
        <f>'План НП'!C149</f>
        <v>1</v>
      </c>
      <c r="N145" s="266">
        <f>'План НП'!D149</f>
        <v>0</v>
      </c>
      <c r="O145" s="248">
        <f>'План НП'!U149</f>
        <v>150</v>
      </c>
      <c r="P145" s="198" t="str">
        <f>'Основні дані'!$B$1</f>
        <v>МІТ-М223</v>
      </c>
    </row>
    <row r="146" spans="1:16" s="135" customFormat="1" ht="15.75" x14ac:dyDescent="0.25">
      <c r="A146" s="244" t="str">
        <f>'План НП'!A150</f>
        <v>ВП10.2</v>
      </c>
      <c r="B146" s="263" t="str">
        <f>'План НП'!B150</f>
        <v>САПР гідропневмоприводів</v>
      </c>
      <c r="C146" s="268">
        <f>'План НП'!F150</f>
        <v>6</v>
      </c>
      <c r="D146" s="268">
        <f>'План НП'!G150</f>
        <v>180</v>
      </c>
      <c r="E146" s="245"/>
      <c r="F146" s="246"/>
      <c r="G146" s="246"/>
      <c r="H146" s="246"/>
      <c r="I146" s="246"/>
      <c r="J146" s="246"/>
      <c r="K146" s="246"/>
      <c r="L146" s="247"/>
      <c r="M146" s="266">
        <f>'План НП'!C150</f>
        <v>0</v>
      </c>
      <c r="N146" s="266" t="str">
        <f>'План НП'!D150</f>
        <v>1</v>
      </c>
      <c r="O146" s="248">
        <f>'План НП'!U150</f>
        <v>150</v>
      </c>
      <c r="P146" s="198" t="str">
        <f>'Основні дані'!$B$1</f>
        <v>МІТ-М223</v>
      </c>
    </row>
    <row r="147" spans="1:16" s="135" customFormat="1" ht="15.75" x14ac:dyDescent="0.25">
      <c r="A147" s="244" t="str">
        <f>'План НП'!A151</f>
        <v>ВП10.3</v>
      </c>
      <c r="B147" s="263" t="str">
        <f>'План НП'!B151</f>
        <v>Пропорційна гідравліка</v>
      </c>
      <c r="C147" s="268">
        <f>'План НП'!F151</f>
        <v>4</v>
      </c>
      <c r="D147" s="268">
        <f>'План НП'!G151</f>
        <v>120</v>
      </c>
      <c r="E147" s="245"/>
      <c r="F147" s="246"/>
      <c r="G147" s="246"/>
      <c r="H147" s="246"/>
      <c r="I147" s="246"/>
      <c r="J147" s="246"/>
      <c r="K147" s="246"/>
      <c r="L147" s="247"/>
      <c r="M147" s="266">
        <f>'План НП'!C151</f>
        <v>0</v>
      </c>
      <c r="N147" s="266" t="str">
        <f>'План НП'!D151</f>
        <v>2</v>
      </c>
      <c r="O147" s="248">
        <f>'План НП'!U151</f>
        <v>150</v>
      </c>
      <c r="P147" s="198" t="str">
        <f>'Основні дані'!$B$1</f>
        <v>МІТ-М223</v>
      </c>
    </row>
    <row r="148" spans="1:16" s="135" customFormat="1" ht="15.75" x14ac:dyDescent="0.25">
      <c r="A148" s="244" t="str">
        <f>'План НП'!A152</f>
        <v>ВП10.4</v>
      </c>
      <c r="B148" s="263" t="str">
        <f>'План НП'!B152</f>
        <v>Проектування та розрахунок об'ємних гідромашин та гідропневмосистем</v>
      </c>
      <c r="C148" s="268">
        <f>'План НП'!F152</f>
        <v>5</v>
      </c>
      <c r="D148" s="268">
        <f>'План НП'!G152</f>
        <v>150</v>
      </c>
      <c r="E148" s="245"/>
      <c r="F148" s="246"/>
      <c r="G148" s="246"/>
      <c r="H148" s="246"/>
      <c r="I148" s="246"/>
      <c r="J148" s="246"/>
      <c r="K148" s="246"/>
      <c r="L148" s="247"/>
      <c r="M148" s="266" t="str">
        <f>'План НП'!C152</f>
        <v>2</v>
      </c>
      <c r="N148" s="266">
        <f>'План НП'!D152</f>
        <v>0</v>
      </c>
      <c r="O148" s="248">
        <f>'План НП'!U152</f>
        <v>150</v>
      </c>
      <c r="P148" s="198" t="str">
        <f>'Основні дані'!$B$1</f>
        <v>МІТ-М223</v>
      </c>
    </row>
    <row r="149" spans="1:16" s="135" customFormat="1" ht="15.75" x14ac:dyDescent="0.25">
      <c r="A149" s="244" t="str">
        <f>'План НП'!A153</f>
        <v>ВП10.5</v>
      </c>
      <c r="B149" s="263" t="str">
        <f>'План НП'!B153</f>
        <v>Експлуатація гідропневмоприводів технологічного обладнання</v>
      </c>
      <c r="C149" s="268">
        <f>'План НП'!F153</f>
        <v>3</v>
      </c>
      <c r="D149" s="268">
        <f>'План НП'!G153</f>
        <v>90</v>
      </c>
      <c r="E149" s="245"/>
      <c r="F149" s="246"/>
      <c r="G149" s="246"/>
      <c r="H149" s="246"/>
      <c r="I149" s="246"/>
      <c r="J149" s="246"/>
      <c r="K149" s="246"/>
      <c r="L149" s="247"/>
      <c r="M149" s="266">
        <f>'План НП'!C153</f>
        <v>0</v>
      </c>
      <c r="N149" s="266" t="str">
        <f>'План НП'!D153</f>
        <v>2</v>
      </c>
      <c r="O149" s="248">
        <f>'План НП'!U153</f>
        <v>150</v>
      </c>
      <c r="P149" s="198" t="str">
        <f>'Основні дані'!$B$1</f>
        <v>МІТ-М223</v>
      </c>
    </row>
    <row r="150" spans="1:16" s="135" customFormat="1" ht="15.75" hidden="1" x14ac:dyDescent="0.25">
      <c r="A150" s="244" t="str">
        <f>'План НП'!A154</f>
        <v>ВП10.6</v>
      </c>
      <c r="B150" s="263">
        <f>'План НП'!B154</f>
        <v>0</v>
      </c>
      <c r="C150" s="268">
        <f>'План НП'!F154</f>
        <v>0</v>
      </c>
      <c r="D150" s="268">
        <f>'План НП'!G154</f>
        <v>0</v>
      </c>
      <c r="E150" s="245"/>
      <c r="F150" s="246"/>
      <c r="G150" s="246"/>
      <c r="H150" s="246"/>
      <c r="I150" s="246"/>
      <c r="J150" s="246"/>
      <c r="K150" s="246"/>
      <c r="L150" s="247"/>
      <c r="M150" s="266">
        <f>'План НП'!C154</f>
        <v>0</v>
      </c>
      <c r="N150" s="266">
        <f>'План НП'!D154</f>
        <v>0</v>
      </c>
      <c r="O150" s="248">
        <f>'План НП'!U154</f>
        <v>0</v>
      </c>
      <c r="P150" s="198" t="str">
        <f>'Основні дані'!$B$1</f>
        <v>МІТ-М223</v>
      </c>
    </row>
    <row r="151" spans="1:16" s="135" customFormat="1" ht="15.75" hidden="1" x14ac:dyDescent="0.25">
      <c r="A151" s="244" t="str">
        <f>'План НП'!A155</f>
        <v>ВП10.7</v>
      </c>
      <c r="B151" s="263">
        <f>'План НП'!B155</f>
        <v>0</v>
      </c>
      <c r="C151" s="268">
        <f>'План НП'!F155</f>
        <v>0</v>
      </c>
      <c r="D151" s="268">
        <f>'План НП'!G155</f>
        <v>0</v>
      </c>
      <c r="E151" s="245"/>
      <c r="F151" s="246"/>
      <c r="G151" s="246"/>
      <c r="H151" s="246"/>
      <c r="I151" s="246"/>
      <c r="J151" s="246"/>
      <c r="K151" s="246"/>
      <c r="L151" s="247"/>
      <c r="M151" s="266">
        <f>'План НП'!C155</f>
        <v>0</v>
      </c>
      <c r="N151" s="266">
        <f>'План НП'!D155</f>
        <v>0</v>
      </c>
      <c r="O151" s="248">
        <f>'План НП'!U155</f>
        <v>0</v>
      </c>
      <c r="P151" s="198" t="str">
        <f>'Основні дані'!$B$1</f>
        <v>МІТ-М223</v>
      </c>
    </row>
    <row r="152" spans="1:16" s="135" customFormat="1" ht="15.75" hidden="1" x14ac:dyDescent="0.25">
      <c r="A152" s="244" t="str">
        <f>'План НП'!A156</f>
        <v>ВП10.8</v>
      </c>
      <c r="B152" s="263">
        <f>'План НП'!B156</f>
        <v>0</v>
      </c>
      <c r="C152" s="268">
        <f>'План НП'!F156</f>
        <v>0</v>
      </c>
      <c r="D152" s="268">
        <f>'План НП'!G156</f>
        <v>0</v>
      </c>
      <c r="E152" s="245"/>
      <c r="F152" s="246"/>
      <c r="G152" s="246"/>
      <c r="H152" s="246"/>
      <c r="I152" s="246"/>
      <c r="J152" s="246"/>
      <c r="K152" s="246"/>
      <c r="L152" s="247"/>
      <c r="M152" s="266">
        <f>'План НП'!C156</f>
        <v>0</v>
      </c>
      <c r="N152" s="266">
        <f>'План НП'!D156</f>
        <v>0</v>
      </c>
      <c r="O152" s="248">
        <f>'План НП'!U156</f>
        <v>0</v>
      </c>
      <c r="P152" s="198" t="str">
        <f>'Основні дані'!$B$1</f>
        <v>МІТ-М223</v>
      </c>
    </row>
    <row r="153" spans="1:16" s="135" customFormat="1" ht="15.75" hidden="1" x14ac:dyDescent="0.25">
      <c r="A153" s="244" t="str">
        <f>'План НП'!A157</f>
        <v>ВП10.9</v>
      </c>
      <c r="B153" s="263">
        <f>'План НП'!B157</f>
        <v>0</v>
      </c>
      <c r="C153" s="268">
        <f>'План НП'!F157</f>
        <v>0</v>
      </c>
      <c r="D153" s="268">
        <f>'План НП'!G157</f>
        <v>0</v>
      </c>
      <c r="E153" s="245"/>
      <c r="F153" s="246"/>
      <c r="G153" s="246"/>
      <c r="H153" s="246"/>
      <c r="I153" s="246"/>
      <c r="J153" s="246"/>
      <c r="K153" s="246"/>
      <c r="L153" s="247"/>
      <c r="M153" s="266">
        <f>'План НП'!C157</f>
        <v>0</v>
      </c>
      <c r="N153" s="266">
        <f>'План НП'!D157</f>
        <v>0</v>
      </c>
      <c r="O153" s="248">
        <f>'План НП'!U157</f>
        <v>0</v>
      </c>
      <c r="P153" s="198" t="str">
        <f>'Основні дані'!$B$1</f>
        <v>МІТ-М223</v>
      </c>
    </row>
    <row r="154" spans="1:16" s="135" customFormat="1" ht="15.75" hidden="1" x14ac:dyDescent="0.25">
      <c r="A154" s="244" t="str">
        <f>'План НП'!A158</f>
        <v>ВП10.10</v>
      </c>
      <c r="B154" s="263">
        <f>'План НП'!B158</f>
        <v>0</v>
      </c>
      <c r="C154" s="268">
        <f>'План НП'!F158</f>
        <v>0</v>
      </c>
      <c r="D154" s="268">
        <f>'План НП'!G158</f>
        <v>0</v>
      </c>
      <c r="E154" s="245"/>
      <c r="F154" s="246"/>
      <c r="G154" s="246"/>
      <c r="H154" s="246"/>
      <c r="I154" s="246"/>
      <c r="J154" s="246"/>
      <c r="K154" s="246"/>
      <c r="L154" s="247"/>
      <c r="M154" s="266">
        <f>'План НП'!C158</f>
        <v>0</v>
      </c>
      <c r="N154" s="266">
        <f>'План НП'!D158</f>
        <v>0</v>
      </c>
      <c r="O154" s="248">
        <f>'План НП'!U158</f>
        <v>0</v>
      </c>
      <c r="P154" s="198" t="str">
        <f>'Основні дані'!$B$1</f>
        <v>МІТ-М223</v>
      </c>
    </row>
    <row r="155" spans="1:16" s="135" customFormat="1" ht="31.5" x14ac:dyDescent="0.25">
      <c r="A155" s="426" t="str">
        <f>'План НП'!A159</f>
        <v>4.1.11</v>
      </c>
      <c r="B155" s="428" t="str">
        <f>'План НП'!B159</f>
        <v xml:space="preserve"> Профільований пакет дисциплін 11"Зварювання та споріднені процеси і технологіїї"</v>
      </c>
      <c r="C155" s="429">
        <f>'План НП'!F159</f>
        <v>24</v>
      </c>
      <c r="D155" s="429">
        <f>'План НП'!G159</f>
        <v>720</v>
      </c>
      <c r="E155" s="430"/>
      <c r="F155" s="431"/>
      <c r="G155" s="431"/>
      <c r="H155" s="431"/>
      <c r="I155" s="431"/>
      <c r="J155" s="431"/>
      <c r="K155" s="431"/>
      <c r="L155" s="432"/>
      <c r="M155" s="433">
        <f>'План НП'!C159</f>
        <v>0</v>
      </c>
      <c r="N155" s="433">
        <f>'План НП'!D159</f>
        <v>0</v>
      </c>
      <c r="O155" s="427">
        <f>'План НП'!U159</f>
        <v>0</v>
      </c>
      <c r="P155" s="198" t="str">
        <f>'Основні дані'!$B$1</f>
        <v>МІТ-М223</v>
      </c>
    </row>
    <row r="156" spans="1:16" s="135" customFormat="1" ht="15.75" x14ac:dyDescent="0.25">
      <c r="A156" s="244" t="str">
        <f>'План НП'!A160</f>
        <v>ВП11.1</v>
      </c>
      <c r="B156" s="263" t="str">
        <f>'План НП'!B160</f>
        <v>Експериментальні методи у зварюванні</v>
      </c>
      <c r="C156" s="268">
        <f>'План НП'!F160</f>
        <v>6</v>
      </c>
      <c r="D156" s="268">
        <f>'План НП'!G160</f>
        <v>180</v>
      </c>
      <c r="E156" s="245"/>
      <c r="F156" s="246"/>
      <c r="G156" s="246"/>
      <c r="H156" s="246"/>
      <c r="I156" s="246"/>
      <c r="J156" s="246"/>
      <c r="K156" s="246"/>
      <c r="L156" s="247"/>
      <c r="M156" s="266" t="str">
        <f>'План НП'!C160</f>
        <v>1</v>
      </c>
      <c r="N156" s="266">
        <f>'План НП'!D160</f>
        <v>0</v>
      </c>
      <c r="O156" s="248">
        <f>'План НП'!U160</f>
        <v>145</v>
      </c>
      <c r="P156" s="198" t="str">
        <f>'Основні дані'!$B$1</f>
        <v>МІТ-М223</v>
      </c>
    </row>
    <row r="157" spans="1:16" s="135" customFormat="1" ht="15.75" x14ac:dyDescent="0.25">
      <c r="A157" s="244" t="str">
        <f>'План НП'!A161</f>
        <v>ВП11.2</v>
      </c>
      <c r="B157" s="263" t="str">
        <f>'План НП'!B161</f>
        <v>Здатність до зварювання конструкційних матеріалів</v>
      </c>
      <c r="C157" s="268">
        <f>'План НП'!F161</f>
        <v>6</v>
      </c>
      <c r="D157" s="268">
        <f>'План НП'!G161</f>
        <v>180</v>
      </c>
      <c r="E157" s="245"/>
      <c r="F157" s="246"/>
      <c r="G157" s="246"/>
      <c r="H157" s="246"/>
      <c r="I157" s="246"/>
      <c r="J157" s="246"/>
      <c r="K157" s="246"/>
      <c r="L157" s="247"/>
      <c r="M157" s="266">
        <f>'План НП'!C161</f>
        <v>0</v>
      </c>
      <c r="N157" s="266" t="str">
        <f>'План НП'!D161</f>
        <v>1</v>
      </c>
      <c r="O157" s="248">
        <f>'План НП'!U161</f>
        <v>145</v>
      </c>
      <c r="P157" s="198" t="str">
        <f>'Основні дані'!$B$1</f>
        <v>МІТ-М223</v>
      </c>
    </row>
    <row r="158" spans="1:16" s="135" customFormat="1" ht="15.75" x14ac:dyDescent="0.25">
      <c r="A158" s="244" t="str">
        <f>'План НП'!A162</f>
        <v>ВП11.3</v>
      </c>
      <c r="B158" s="263" t="str">
        <f>'План НП'!B162</f>
        <v>Модернізація зварювальних цехів</v>
      </c>
      <c r="C158" s="268">
        <f>'План НП'!F162</f>
        <v>5</v>
      </c>
      <c r="D158" s="268">
        <f>'План НП'!G162</f>
        <v>150</v>
      </c>
      <c r="E158" s="245"/>
      <c r="F158" s="246"/>
      <c r="G158" s="246"/>
      <c r="H158" s="246"/>
      <c r="I158" s="246"/>
      <c r="J158" s="246"/>
      <c r="K158" s="246"/>
      <c r="L158" s="247"/>
      <c r="M158" s="266">
        <f>'План НП'!C162</f>
        <v>0</v>
      </c>
      <c r="N158" s="266" t="str">
        <f>'План НП'!D162</f>
        <v>2</v>
      </c>
      <c r="O158" s="248">
        <f>'План НП'!U162</f>
        <v>145</v>
      </c>
      <c r="P158" s="198" t="str">
        <f>'Основні дані'!$B$1</f>
        <v>МІТ-М223</v>
      </c>
    </row>
    <row r="159" spans="1:16" s="135" customFormat="1" ht="15.75" x14ac:dyDescent="0.25">
      <c r="A159" s="244" t="str">
        <f>'План НП'!A163</f>
        <v>ВП11.4</v>
      </c>
      <c r="B159" s="263" t="str">
        <f>'План НП'!B163</f>
        <v>Зварювання спеціальних сталей і кольорових сплавів</v>
      </c>
      <c r="C159" s="268">
        <f>'План НП'!F163</f>
        <v>4</v>
      </c>
      <c r="D159" s="268">
        <f>'План НП'!G163</f>
        <v>120</v>
      </c>
      <c r="E159" s="245"/>
      <c r="F159" s="246"/>
      <c r="G159" s="246"/>
      <c r="H159" s="246"/>
      <c r="I159" s="246"/>
      <c r="J159" s="246"/>
      <c r="K159" s="246"/>
      <c r="L159" s="247"/>
      <c r="M159" s="266" t="str">
        <f>'План НП'!C163</f>
        <v>2</v>
      </c>
      <c r="N159" s="266">
        <f>'План НП'!D163</f>
        <v>0</v>
      </c>
      <c r="O159" s="248">
        <f>'План НП'!U163</f>
        <v>145</v>
      </c>
      <c r="P159" s="198" t="str">
        <f>'Основні дані'!$B$1</f>
        <v>МІТ-М223</v>
      </c>
    </row>
    <row r="160" spans="1:16" s="135" customFormat="1" ht="15.75" x14ac:dyDescent="0.25">
      <c r="A160" s="244" t="str">
        <f>'План НП'!A164</f>
        <v>ВП11.5</v>
      </c>
      <c r="B160" s="263" t="str">
        <f>'План НП'!B164</f>
        <v>Інженерія поверхні</v>
      </c>
      <c r="C160" s="268">
        <f>'План НП'!F164</f>
        <v>3</v>
      </c>
      <c r="D160" s="268">
        <f>'План НП'!G164</f>
        <v>90</v>
      </c>
      <c r="E160" s="245"/>
      <c r="F160" s="246"/>
      <c r="G160" s="246"/>
      <c r="H160" s="246"/>
      <c r="I160" s="246"/>
      <c r="J160" s="246"/>
      <c r="K160" s="246"/>
      <c r="L160" s="247"/>
      <c r="M160" s="266">
        <f>'План НП'!C164</f>
        <v>0</v>
      </c>
      <c r="N160" s="266" t="str">
        <f>'План НП'!D164</f>
        <v>2</v>
      </c>
      <c r="O160" s="248">
        <f>'План НП'!U164</f>
        <v>145</v>
      </c>
      <c r="P160" s="198" t="str">
        <f>'Основні дані'!$B$1</f>
        <v>МІТ-М223</v>
      </c>
    </row>
    <row r="161" spans="1:16" s="135" customFormat="1" ht="15.75" hidden="1" x14ac:dyDescent="0.25">
      <c r="A161" s="244" t="str">
        <f>'План НП'!A165</f>
        <v>ВП11.6</v>
      </c>
      <c r="B161" s="263">
        <f>'План НП'!B165</f>
        <v>0</v>
      </c>
      <c r="C161" s="268">
        <f>'План НП'!F165</f>
        <v>0</v>
      </c>
      <c r="D161" s="268">
        <f>'План НП'!G165</f>
        <v>0</v>
      </c>
      <c r="E161" s="245"/>
      <c r="F161" s="246"/>
      <c r="G161" s="246"/>
      <c r="H161" s="246"/>
      <c r="I161" s="246"/>
      <c r="J161" s="246"/>
      <c r="K161" s="246"/>
      <c r="L161" s="247"/>
      <c r="M161" s="266">
        <f>'План НП'!C165</f>
        <v>0</v>
      </c>
      <c r="N161" s="266">
        <f>'План НП'!D165</f>
        <v>0</v>
      </c>
      <c r="O161" s="248">
        <f>'План НП'!U165</f>
        <v>0</v>
      </c>
      <c r="P161" s="198" t="str">
        <f>'Основні дані'!$B$1</f>
        <v>МІТ-М223</v>
      </c>
    </row>
    <row r="162" spans="1:16" s="135" customFormat="1" ht="15.75" hidden="1" x14ac:dyDescent="0.25">
      <c r="A162" s="244" t="str">
        <f>'План НП'!A166</f>
        <v>ВП11.7</v>
      </c>
      <c r="B162" s="263">
        <f>'План НП'!B166</f>
        <v>0</v>
      </c>
      <c r="C162" s="268">
        <f>'План НП'!F166</f>
        <v>0</v>
      </c>
      <c r="D162" s="268">
        <f>'План НП'!G166</f>
        <v>0</v>
      </c>
      <c r="E162" s="245"/>
      <c r="F162" s="246"/>
      <c r="G162" s="246"/>
      <c r="H162" s="246"/>
      <c r="I162" s="246"/>
      <c r="J162" s="246"/>
      <c r="K162" s="246"/>
      <c r="L162" s="247"/>
      <c r="M162" s="266">
        <f>'План НП'!C166</f>
        <v>0</v>
      </c>
      <c r="N162" s="266">
        <f>'План НП'!D166</f>
        <v>0</v>
      </c>
      <c r="O162" s="248">
        <f>'План НП'!U166</f>
        <v>0</v>
      </c>
      <c r="P162" s="198" t="str">
        <f>'Основні дані'!$B$1</f>
        <v>МІТ-М223</v>
      </c>
    </row>
    <row r="163" spans="1:16" s="135" customFormat="1" ht="15.75" hidden="1" x14ac:dyDescent="0.25">
      <c r="A163" s="244" t="str">
        <f>'План НП'!A167</f>
        <v>ВП11.8</v>
      </c>
      <c r="B163" s="263">
        <f>'План НП'!B167</f>
        <v>0</v>
      </c>
      <c r="C163" s="268">
        <f>'План НП'!F167</f>
        <v>0</v>
      </c>
      <c r="D163" s="268">
        <f>'План НП'!G167</f>
        <v>0</v>
      </c>
      <c r="E163" s="245"/>
      <c r="F163" s="246"/>
      <c r="G163" s="246"/>
      <c r="H163" s="246"/>
      <c r="I163" s="246"/>
      <c r="J163" s="246"/>
      <c r="K163" s="246"/>
      <c r="L163" s="247"/>
      <c r="M163" s="266">
        <f>'План НП'!C167</f>
        <v>0</v>
      </c>
      <c r="N163" s="266">
        <f>'План НП'!D167</f>
        <v>0</v>
      </c>
      <c r="O163" s="248">
        <f>'План НП'!U167</f>
        <v>0</v>
      </c>
      <c r="P163" s="198" t="str">
        <f>'Основні дані'!$B$1</f>
        <v>МІТ-М223</v>
      </c>
    </row>
    <row r="164" spans="1:16" s="135" customFormat="1" ht="15.75" hidden="1" x14ac:dyDescent="0.25">
      <c r="A164" s="244" t="str">
        <f>'План НП'!A168</f>
        <v>ВП11.9</v>
      </c>
      <c r="B164" s="263">
        <f>'План НП'!B168</f>
        <v>0</v>
      </c>
      <c r="C164" s="268">
        <f>'План НП'!F168</f>
        <v>0</v>
      </c>
      <c r="D164" s="268">
        <f>'План НП'!G168</f>
        <v>0</v>
      </c>
      <c r="E164" s="245"/>
      <c r="F164" s="246"/>
      <c r="G164" s="246"/>
      <c r="H164" s="246"/>
      <c r="I164" s="246"/>
      <c r="J164" s="246"/>
      <c r="K164" s="246"/>
      <c r="L164" s="247"/>
      <c r="M164" s="266">
        <f>'План НП'!C168</f>
        <v>0</v>
      </c>
      <c r="N164" s="266">
        <f>'План НП'!D168</f>
        <v>0</v>
      </c>
      <c r="O164" s="248">
        <f>'План НП'!U168</f>
        <v>0</v>
      </c>
      <c r="P164" s="198" t="str">
        <f>'Основні дані'!$B$1</f>
        <v>МІТ-М223</v>
      </c>
    </row>
    <row r="165" spans="1:16" s="135" customFormat="1" ht="15.75" hidden="1" x14ac:dyDescent="0.25">
      <c r="A165" s="244" t="str">
        <f>'План НП'!A169</f>
        <v>ВП11.10</v>
      </c>
      <c r="B165" s="263">
        <f>'План НП'!B169</f>
        <v>0</v>
      </c>
      <c r="C165" s="268">
        <f>'План НП'!F169</f>
        <v>0</v>
      </c>
      <c r="D165" s="268">
        <f>'План НП'!G169</f>
        <v>0</v>
      </c>
      <c r="E165" s="245"/>
      <c r="F165" s="246"/>
      <c r="G165" s="246"/>
      <c r="H165" s="246"/>
      <c r="I165" s="246"/>
      <c r="J165" s="246"/>
      <c r="K165" s="246"/>
      <c r="L165" s="247"/>
      <c r="M165" s="266">
        <f>'План НП'!C169</f>
        <v>0</v>
      </c>
      <c r="N165" s="266">
        <f>'План НП'!D169</f>
        <v>0</v>
      </c>
      <c r="O165" s="248">
        <f>'План НП'!U169</f>
        <v>0</v>
      </c>
      <c r="P165" s="198" t="str">
        <f>'Основні дані'!$B$1</f>
        <v>МІТ-М223</v>
      </c>
    </row>
    <row r="166" spans="1:16" s="135" customFormat="1" ht="31.5" x14ac:dyDescent="0.25">
      <c r="A166" s="426" t="str">
        <f>'План НП'!A170</f>
        <v>4.1.12</v>
      </c>
      <c r="B166" s="428" t="str">
        <f>'План НП'!B170</f>
        <v xml:space="preserve"> Профільований пакет дисциплін 12"Комп'ютерне моделювання технічних систем"</v>
      </c>
      <c r="C166" s="429">
        <f>'План НП'!F170</f>
        <v>24</v>
      </c>
      <c r="D166" s="429">
        <f>'План НП'!G170</f>
        <v>720</v>
      </c>
      <c r="E166" s="430"/>
      <c r="F166" s="431"/>
      <c r="G166" s="431"/>
      <c r="H166" s="431"/>
      <c r="I166" s="431"/>
      <c r="J166" s="431"/>
      <c r="K166" s="431"/>
      <c r="L166" s="432"/>
      <c r="M166" s="433">
        <f>'План НП'!C170</f>
        <v>0</v>
      </c>
      <c r="N166" s="433">
        <f>'План НП'!D170</f>
        <v>0</v>
      </c>
      <c r="O166" s="427">
        <f>'План НП'!U170</f>
        <v>0</v>
      </c>
      <c r="P166" s="198" t="str">
        <f>'Основні дані'!$B$1</f>
        <v>МІТ-М223</v>
      </c>
    </row>
    <row r="167" spans="1:16" s="135" customFormat="1" ht="15.75" x14ac:dyDescent="0.25">
      <c r="A167" s="244" t="str">
        <f>'План НП'!A171</f>
        <v>ВП12.1</v>
      </c>
      <c r="B167" s="263" t="str">
        <f>'План НП'!B171</f>
        <v>Сучасні методи математичного та комп'ютерного моделювання</v>
      </c>
      <c r="C167" s="268">
        <f>'План НП'!F171</f>
        <v>6</v>
      </c>
      <c r="D167" s="268">
        <f>'План НП'!G171</f>
        <v>180</v>
      </c>
      <c r="E167" s="245"/>
      <c r="F167" s="246"/>
      <c r="G167" s="246"/>
      <c r="H167" s="246"/>
      <c r="I167" s="246"/>
      <c r="J167" s="246"/>
      <c r="K167" s="246"/>
      <c r="L167" s="247"/>
      <c r="M167" s="266" t="str">
        <f>'План НП'!C171</f>
        <v>1</v>
      </c>
      <c r="N167" s="266">
        <f>'План НП'!D171</f>
        <v>0</v>
      </c>
      <c r="O167" s="248">
        <f>'План НП'!U171</f>
        <v>151</v>
      </c>
      <c r="P167" s="198" t="str">
        <f>'Основні дані'!$B$1</f>
        <v>МІТ-М223</v>
      </c>
    </row>
    <row r="168" spans="1:16" s="135" customFormat="1" ht="15.75" x14ac:dyDescent="0.25">
      <c r="A168" s="244" t="str">
        <f>'План НП'!A172</f>
        <v>ВП12.2</v>
      </c>
      <c r="B168" s="263" t="str">
        <f>'План НП'!B172</f>
        <v>Комп'ютеризоване проектування складних механічних об'єктів та систем</v>
      </c>
      <c r="C168" s="268">
        <f>'План НП'!F172</f>
        <v>6</v>
      </c>
      <c r="D168" s="268">
        <f>'План НП'!G172</f>
        <v>180</v>
      </c>
      <c r="E168" s="245"/>
      <c r="F168" s="246"/>
      <c r="G168" s="246"/>
      <c r="H168" s="246"/>
      <c r="I168" s="246"/>
      <c r="J168" s="246"/>
      <c r="K168" s="246"/>
      <c r="L168" s="247"/>
      <c r="M168" s="266">
        <f>'План НП'!C172</f>
        <v>0</v>
      </c>
      <c r="N168" s="266" t="str">
        <f>'План НП'!D172</f>
        <v>1</v>
      </c>
      <c r="O168" s="248">
        <f>'План НП'!U172</f>
        <v>151</v>
      </c>
      <c r="P168" s="198" t="str">
        <f>'Основні дані'!$B$1</f>
        <v>МІТ-М223</v>
      </c>
    </row>
    <row r="169" spans="1:16" s="135" customFormat="1" ht="15.75" x14ac:dyDescent="0.25">
      <c r="A169" s="244" t="str">
        <f>'План НП'!A173</f>
        <v>ВП12.3</v>
      </c>
      <c r="B169" s="263" t="str">
        <f>'План НП'!B173</f>
        <v>Комп’ютерні системи обгрунтування проектних рішень</v>
      </c>
      <c r="C169" s="268">
        <f>'План НП'!F173</f>
        <v>5</v>
      </c>
      <c r="D169" s="268">
        <f>'План НП'!G173</f>
        <v>150</v>
      </c>
      <c r="E169" s="245"/>
      <c r="F169" s="246"/>
      <c r="G169" s="246"/>
      <c r="H169" s="246"/>
      <c r="I169" s="246"/>
      <c r="J169" s="246"/>
      <c r="K169" s="246"/>
      <c r="L169" s="247"/>
      <c r="M169" s="266">
        <f>'План НП'!C173</f>
        <v>0</v>
      </c>
      <c r="N169" s="266" t="str">
        <f>'План НП'!D173</f>
        <v>2</v>
      </c>
      <c r="O169" s="248">
        <f>'План НП'!U173</f>
        <v>151</v>
      </c>
      <c r="P169" s="198" t="str">
        <f>'Основні дані'!$B$1</f>
        <v>МІТ-М223</v>
      </c>
    </row>
    <row r="170" spans="1:16" s="135" customFormat="1" ht="15.75" x14ac:dyDescent="0.25">
      <c r="A170" s="244" t="str">
        <f>'План НП'!A174</f>
        <v>ВП12.4</v>
      </c>
      <c r="B170" s="263" t="str">
        <f>'План НП'!B174</f>
        <v>Дослідження зв'язаних фізико-механічних процесів у сучасних САПР</v>
      </c>
      <c r="C170" s="268">
        <f>'План НП'!F174</f>
        <v>4</v>
      </c>
      <c r="D170" s="268">
        <f>'План НП'!G174</f>
        <v>120</v>
      </c>
      <c r="E170" s="245"/>
      <c r="F170" s="246"/>
      <c r="G170" s="246"/>
      <c r="H170" s="246"/>
      <c r="I170" s="246"/>
      <c r="J170" s="246"/>
      <c r="K170" s="246"/>
      <c r="L170" s="247"/>
      <c r="M170" s="266" t="str">
        <f>'План НП'!C174</f>
        <v>2</v>
      </c>
      <c r="N170" s="266">
        <f>'План НП'!D174</f>
        <v>0</v>
      </c>
      <c r="O170" s="248">
        <f>'План НП'!U174</f>
        <v>151</v>
      </c>
      <c r="P170" s="198" t="str">
        <f>'Основні дані'!$B$1</f>
        <v>МІТ-М223</v>
      </c>
    </row>
    <row r="171" spans="1:16" s="135" customFormat="1" ht="16.5" thickBot="1" x14ac:dyDescent="0.3">
      <c r="A171" s="244" t="str">
        <f>'План НП'!A175</f>
        <v>ВП12.5</v>
      </c>
      <c r="B171" s="263" t="str">
        <f>'План НП'!B175</f>
        <v>Математичне моделювання у сучасних САПР</v>
      </c>
      <c r="C171" s="268">
        <f>'План НП'!F175</f>
        <v>3</v>
      </c>
      <c r="D171" s="268">
        <f>'План НП'!G175</f>
        <v>90</v>
      </c>
      <c r="E171" s="245"/>
      <c r="F171" s="246"/>
      <c r="G171" s="246"/>
      <c r="H171" s="246"/>
      <c r="I171" s="246"/>
      <c r="J171" s="246"/>
      <c r="K171" s="246"/>
      <c r="L171" s="247"/>
      <c r="M171" s="266">
        <f>'План НП'!C175</f>
        <v>0</v>
      </c>
      <c r="N171" s="266" t="str">
        <f>'План НП'!D175</f>
        <v>2</v>
      </c>
      <c r="O171" s="248">
        <f>'План НП'!U175</f>
        <v>151</v>
      </c>
      <c r="P171" s="198" t="str">
        <f>'Основні дані'!$B$1</f>
        <v>МІТ-М223</v>
      </c>
    </row>
    <row r="172" spans="1:16" s="135" customFormat="1" ht="15.75" hidden="1" x14ac:dyDescent="0.25">
      <c r="A172" s="244" t="str">
        <f>'План НП'!A176</f>
        <v>ВП12.6</v>
      </c>
      <c r="B172" s="263">
        <f>'План НП'!B176</f>
        <v>0</v>
      </c>
      <c r="C172" s="268">
        <f>'План НП'!F176</f>
        <v>0</v>
      </c>
      <c r="D172" s="268">
        <f>'План НП'!G176</f>
        <v>0</v>
      </c>
      <c r="E172" s="245"/>
      <c r="F172" s="246"/>
      <c r="G172" s="246"/>
      <c r="H172" s="246"/>
      <c r="I172" s="246"/>
      <c r="J172" s="246"/>
      <c r="K172" s="246"/>
      <c r="L172" s="247"/>
      <c r="M172" s="266">
        <f>'План НП'!C176</f>
        <v>0</v>
      </c>
      <c r="N172" s="266">
        <f>'План НП'!D176</f>
        <v>0</v>
      </c>
      <c r="O172" s="248">
        <f>'План НП'!U176</f>
        <v>0</v>
      </c>
      <c r="P172" s="198" t="str">
        <f>'Основні дані'!$B$1</f>
        <v>МІТ-М223</v>
      </c>
    </row>
    <row r="173" spans="1:16" s="135" customFormat="1" ht="15.75" hidden="1" x14ac:dyDescent="0.25">
      <c r="A173" s="244" t="str">
        <f>'План НП'!A177</f>
        <v>ВП12.7</v>
      </c>
      <c r="B173" s="263">
        <f>'План НП'!B177</f>
        <v>0</v>
      </c>
      <c r="C173" s="268">
        <f>'План НП'!F177</f>
        <v>0</v>
      </c>
      <c r="D173" s="268">
        <f>'План НП'!G177</f>
        <v>0</v>
      </c>
      <c r="E173" s="245"/>
      <c r="F173" s="246"/>
      <c r="G173" s="246"/>
      <c r="H173" s="246"/>
      <c r="I173" s="246"/>
      <c r="J173" s="246"/>
      <c r="K173" s="246"/>
      <c r="L173" s="247"/>
      <c r="M173" s="266">
        <f>'План НП'!C177</f>
        <v>0</v>
      </c>
      <c r="N173" s="266">
        <f>'План НП'!D177</f>
        <v>0</v>
      </c>
      <c r="O173" s="248">
        <f>'План НП'!U177</f>
        <v>0</v>
      </c>
      <c r="P173" s="198" t="str">
        <f>'Основні дані'!$B$1</f>
        <v>МІТ-М223</v>
      </c>
    </row>
    <row r="174" spans="1:16" s="135" customFormat="1" ht="15.75" hidden="1" x14ac:dyDescent="0.25">
      <c r="A174" s="244" t="str">
        <f>'План НП'!A178</f>
        <v>ВП12.8</v>
      </c>
      <c r="B174" s="263">
        <f>'План НП'!B178</f>
        <v>0</v>
      </c>
      <c r="C174" s="268">
        <f>'План НП'!F178</f>
        <v>0</v>
      </c>
      <c r="D174" s="268">
        <f>'План НП'!G178</f>
        <v>0</v>
      </c>
      <c r="E174" s="245"/>
      <c r="F174" s="246"/>
      <c r="G174" s="246"/>
      <c r="H174" s="246"/>
      <c r="I174" s="246"/>
      <c r="J174" s="246"/>
      <c r="K174" s="246"/>
      <c r="L174" s="247"/>
      <c r="M174" s="266">
        <f>'План НП'!C178</f>
        <v>0</v>
      </c>
      <c r="N174" s="266">
        <f>'План НП'!D178</f>
        <v>0</v>
      </c>
      <c r="O174" s="248">
        <f>'План НП'!U178</f>
        <v>0</v>
      </c>
      <c r="P174" s="198" t="str">
        <f>'Основні дані'!$B$1</f>
        <v>МІТ-М223</v>
      </c>
    </row>
    <row r="175" spans="1:16" s="135" customFormat="1" ht="15.75" hidden="1" x14ac:dyDescent="0.25">
      <c r="A175" s="244" t="str">
        <f>'План НП'!A179</f>
        <v>ВП12.9</v>
      </c>
      <c r="B175" s="263">
        <f>'План НП'!B179</f>
        <v>0</v>
      </c>
      <c r="C175" s="268">
        <f>'План НП'!F179</f>
        <v>0</v>
      </c>
      <c r="D175" s="268">
        <f>'План НП'!G179</f>
        <v>0</v>
      </c>
      <c r="E175" s="245"/>
      <c r="F175" s="246"/>
      <c r="G175" s="246"/>
      <c r="H175" s="246"/>
      <c r="I175" s="246"/>
      <c r="J175" s="246"/>
      <c r="K175" s="246"/>
      <c r="L175" s="247"/>
      <c r="M175" s="266">
        <f>'План НП'!C179</f>
        <v>0</v>
      </c>
      <c r="N175" s="266">
        <f>'План НП'!D179</f>
        <v>0</v>
      </c>
      <c r="O175" s="248">
        <f>'План НП'!U179</f>
        <v>0</v>
      </c>
      <c r="P175" s="198" t="str">
        <f>'Основні дані'!$B$1</f>
        <v>МІТ-М223</v>
      </c>
    </row>
    <row r="176" spans="1:16" s="135" customFormat="1" ht="15.75" hidden="1" x14ac:dyDescent="0.25">
      <c r="A176" s="244" t="str">
        <f>'План НП'!A180</f>
        <v>ВП12.10</v>
      </c>
      <c r="B176" s="263">
        <f>'План НП'!B180</f>
        <v>0</v>
      </c>
      <c r="C176" s="268">
        <f>'План НП'!F180</f>
        <v>0</v>
      </c>
      <c r="D176" s="268">
        <f>'План НП'!G180</f>
        <v>0</v>
      </c>
      <c r="E176" s="245"/>
      <c r="F176" s="246"/>
      <c r="G176" s="246"/>
      <c r="H176" s="246"/>
      <c r="I176" s="246"/>
      <c r="J176" s="246"/>
      <c r="K176" s="246"/>
      <c r="L176" s="247"/>
      <c r="M176" s="266">
        <f>'План НП'!C180</f>
        <v>0</v>
      </c>
      <c r="N176" s="266">
        <f>'План НП'!D180</f>
        <v>0</v>
      </c>
      <c r="O176" s="248">
        <f>'План НП'!U180</f>
        <v>0</v>
      </c>
      <c r="P176" s="198" t="str">
        <f>'Основні дані'!$B$1</f>
        <v>МІТ-М223</v>
      </c>
    </row>
    <row r="177" spans="1:16" s="135" customFormat="1" ht="15.75" hidden="1" x14ac:dyDescent="0.25">
      <c r="A177" s="426" t="str">
        <f>'План НП'!A181</f>
        <v>4.1.13</v>
      </c>
      <c r="B177" s="428" t="str">
        <f>'План НП'!B181</f>
        <v xml:space="preserve"> Профільований пакет дисциплін 13"Назва пакету"</v>
      </c>
      <c r="C177" s="429" t="str">
        <f>'План НП'!F181</f>
        <v>ПОМИЛКА</v>
      </c>
      <c r="D177" s="429" t="str">
        <f>'План НП'!G181</f>
        <v>ПОМИЛКА</v>
      </c>
      <c r="E177" s="430"/>
      <c r="F177" s="431"/>
      <c r="G177" s="431"/>
      <c r="H177" s="431"/>
      <c r="I177" s="431"/>
      <c r="J177" s="431"/>
      <c r="K177" s="431"/>
      <c r="L177" s="432"/>
      <c r="M177" s="433">
        <f>'План НП'!C181</f>
        <v>0</v>
      </c>
      <c r="N177" s="433">
        <f>'План НП'!D181</f>
        <v>0</v>
      </c>
      <c r="O177" s="427">
        <f>'План НП'!U181</f>
        <v>0</v>
      </c>
      <c r="P177" s="198" t="str">
        <f>'Основні дані'!$B$1</f>
        <v>МІТ-М223</v>
      </c>
    </row>
    <row r="178" spans="1:16" s="135" customFormat="1" ht="15.75" hidden="1" x14ac:dyDescent="0.25">
      <c r="A178" s="244" t="str">
        <f>'План НП'!A182</f>
        <v>ВП13.1</v>
      </c>
      <c r="B178" s="263">
        <f>'План НП'!B182</f>
        <v>0</v>
      </c>
      <c r="C178" s="268">
        <f>'План НП'!F182</f>
        <v>0</v>
      </c>
      <c r="D178" s="268">
        <f>'План НП'!G182</f>
        <v>0</v>
      </c>
      <c r="E178" s="245"/>
      <c r="F178" s="246"/>
      <c r="G178" s="246"/>
      <c r="H178" s="246"/>
      <c r="I178" s="246"/>
      <c r="J178" s="246"/>
      <c r="K178" s="246"/>
      <c r="L178" s="247"/>
      <c r="M178" s="266">
        <f>'План НП'!C182</f>
        <v>0</v>
      </c>
      <c r="N178" s="266">
        <f>'План НП'!D182</f>
        <v>0</v>
      </c>
      <c r="O178" s="248">
        <f>'План НП'!U182</f>
        <v>0</v>
      </c>
      <c r="P178" s="198" t="str">
        <f>'Основні дані'!$B$1</f>
        <v>МІТ-М223</v>
      </c>
    </row>
    <row r="179" spans="1:16" s="135" customFormat="1" ht="15.75" hidden="1" x14ac:dyDescent="0.25">
      <c r="A179" s="244" t="str">
        <f>'План НП'!A183</f>
        <v>ВП13.2</v>
      </c>
      <c r="B179" s="263">
        <f>'План НП'!B183</f>
        <v>0</v>
      </c>
      <c r="C179" s="268">
        <f>'План НП'!F183</f>
        <v>0</v>
      </c>
      <c r="D179" s="268">
        <f>'План НП'!G183</f>
        <v>0</v>
      </c>
      <c r="E179" s="245"/>
      <c r="F179" s="246"/>
      <c r="G179" s="246"/>
      <c r="H179" s="246"/>
      <c r="I179" s="246"/>
      <c r="J179" s="246"/>
      <c r="K179" s="246"/>
      <c r="L179" s="247"/>
      <c r="M179" s="266">
        <f>'План НП'!C183</f>
        <v>0</v>
      </c>
      <c r="N179" s="266">
        <f>'План НП'!D183</f>
        <v>0</v>
      </c>
      <c r="O179" s="248">
        <f>'План НП'!U183</f>
        <v>0</v>
      </c>
      <c r="P179" s="198" t="str">
        <f>'Основні дані'!$B$1</f>
        <v>МІТ-М223</v>
      </c>
    </row>
    <row r="180" spans="1:16" s="135" customFormat="1" ht="15.75" hidden="1" x14ac:dyDescent="0.25">
      <c r="A180" s="244" t="str">
        <f>'План НП'!A184</f>
        <v>ВП13.3</v>
      </c>
      <c r="B180" s="263">
        <f>'План НП'!B184</f>
        <v>0</v>
      </c>
      <c r="C180" s="268">
        <f>'План НП'!F184</f>
        <v>0</v>
      </c>
      <c r="D180" s="268">
        <f>'План НП'!G184</f>
        <v>0</v>
      </c>
      <c r="E180" s="245"/>
      <c r="F180" s="246"/>
      <c r="G180" s="246"/>
      <c r="H180" s="246"/>
      <c r="I180" s="246"/>
      <c r="J180" s="246"/>
      <c r="K180" s="246"/>
      <c r="L180" s="247"/>
      <c r="M180" s="266">
        <f>'План НП'!C184</f>
        <v>0</v>
      </c>
      <c r="N180" s="266">
        <f>'План НП'!D184</f>
        <v>0</v>
      </c>
      <c r="O180" s="248">
        <f>'План НП'!U184</f>
        <v>0</v>
      </c>
      <c r="P180" s="198" t="str">
        <f>'Основні дані'!$B$1</f>
        <v>МІТ-М223</v>
      </c>
    </row>
    <row r="181" spans="1:16" s="135" customFormat="1" ht="15.75" hidden="1" x14ac:dyDescent="0.25">
      <c r="A181" s="244" t="str">
        <f>'План НП'!A185</f>
        <v>ВП13.4</v>
      </c>
      <c r="B181" s="263">
        <f>'План НП'!B185</f>
        <v>0</v>
      </c>
      <c r="C181" s="268">
        <f>'План НП'!F185</f>
        <v>0</v>
      </c>
      <c r="D181" s="268">
        <f>'План НП'!G185</f>
        <v>0</v>
      </c>
      <c r="E181" s="245"/>
      <c r="F181" s="246"/>
      <c r="G181" s="246"/>
      <c r="H181" s="246"/>
      <c r="I181" s="246"/>
      <c r="J181" s="246"/>
      <c r="K181" s="246"/>
      <c r="L181" s="247"/>
      <c r="M181" s="266">
        <f>'План НП'!C185</f>
        <v>0</v>
      </c>
      <c r="N181" s="266">
        <f>'План НП'!D185</f>
        <v>0</v>
      </c>
      <c r="O181" s="248">
        <f>'План НП'!U185</f>
        <v>0</v>
      </c>
      <c r="P181" s="198" t="str">
        <f>'Основні дані'!$B$1</f>
        <v>МІТ-М223</v>
      </c>
    </row>
    <row r="182" spans="1:16" s="135" customFormat="1" ht="15.75" hidden="1" x14ac:dyDescent="0.25">
      <c r="A182" s="244" t="str">
        <f>'План НП'!A186</f>
        <v>ВП13.5</v>
      </c>
      <c r="B182" s="263">
        <f>'План НП'!B186</f>
        <v>0</v>
      </c>
      <c r="C182" s="268">
        <f>'План НП'!F186</f>
        <v>0</v>
      </c>
      <c r="D182" s="268">
        <f>'План НП'!G186</f>
        <v>0</v>
      </c>
      <c r="E182" s="245"/>
      <c r="F182" s="246"/>
      <c r="G182" s="246"/>
      <c r="H182" s="246"/>
      <c r="I182" s="246"/>
      <c r="J182" s="246"/>
      <c r="K182" s="246"/>
      <c r="L182" s="247"/>
      <c r="M182" s="266">
        <f>'План НП'!C186</f>
        <v>0</v>
      </c>
      <c r="N182" s="266">
        <f>'План НП'!D186</f>
        <v>0</v>
      </c>
      <c r="O182" s="248">
        <f>'План НП'!U186</f>
        <v>0</v>
      </c>
      <c r="P182" s="198" t="str">
        <f>'Основні дані'!$B$1</f>
        <v>МІТ-М223</v>
      </c>
    </row>
    <row r="183" spans="1:16" s="135" customFormat="1" ht="15.75" hidden="1" x14ac:dyDescent="0.25">
      <c r="A183" s="244" t="str">
        <f>'План НП'!A187</f>
        <v>ВП13.6</v>
      </c>
      <c r="B183" s="263">
        <f>'План НП'!B187</f>
        <v>0</v>
      </c>
      <c r="C183" s="268">
        <f>'План НП'!F187</f>
        <v>0</v>
      </c>
      <c r="D183" s="268">
        <f>'План НП'!G187</f>
        <v>0</v>
      </c>
      <c r="E183" s="245"/>
      <c r="F183" s="246"/>
      <c r="G183" s="246"/>
      <c r="H183" s="246"/>
      <c r="I183" s="246"/>
      <c r="J183" s="246"/>
      <c r="K183" s="246"/>
      <c r="L183" s="247"/>
      <c r="M183" s="266">
        <f>'План НП'!C187</f>
        <v>0</v>
      </c>
      <c r="N183" s="266">
        <f>'План НП'!D187</f>
        <v>0</v>
      </c>
      <c r="O183" s="248">
        <f>'План НП'!U187</f>
        <v>0</v>
      </c>
      <c r="P183" s="198" t="str">
        <f>'Основні дані'!$B$1</f>
        <v>МІТ-М223</v>
      </c>
    </row>
    <row r="184" spans="1:16" s="135" customFormat="1" ht="15.75" hidden="1" x14ac:dyDescent="0.25">
      <c r="A184" s="244" t="str">
        <f>'План НП'!A188</f>
        <v>ВП13.7</v>
      </c>
      <c r="B184" s="263">
        <f>'План НП'!B188</f>
        <v>0</v>
      </c>
      <c r="C184" s="268">
        <f>'План НП'!F188</f>
        <v>0</v>
      </c>
      <c r="D184" s="268">
        <f>'План НП'!G188</f>
        <v>0</v>
      </c>
      <c r="E184" s="245"/>
      <c r="F184" s="246"/>
      <c r="G184" s="246"/>
      <c r="H184" s="246"/>
      <c r="I184" s="246"/>
      <c r="J184" s="246"/>
      <c r="K184" s="246"/>
      <c r="L184" s="247"/>
      <c r="M184" s="266">
        <f>'План НП'!C188</f>
        <v>0</v>
      </c>
      <c r="N184" s="266">
        <f>'План НП'!D188</f>
        <v>0</v>
      </c>
      <c r="O184" s="248">
        <f>'План НП'!U188</f>
        <v>0</v>
      </c>
      <c r="P184" s="198" t="str">
        <f>'Основні дані'!$B$1</f>
        <v>МІТ-М223</v>
      </c>
    </row>
    <row r="185" spans="1:16" s="135" customFormat="1" ht="15.75" hidden="1" x14ac:dyDescent="0.25">
      <c r="A185" s="244" t="str">
        <f>'План НП'!A189</f>
        <v>ВП13.8</v>
      </c>
      <c r="B185" s="263">
        <f>'План НП'!B189</f>
        <v>0</v>
      </c>
      <c r="C185" s="268">
        <f>'План НП'!F189</f>
        <v>0</v>
      </c>
      <c r="D185" s="268">
        <f>'План НП'!G189</f>
        <v>0</v>
      </c>
      <c r="E185" s="245"/>
      <c r="F185" s="246"/>
      <c r="G185" s="246"/>
      <c r="H185" s="246"/>
      <c r="I185" s="246"/>
      <c r="J185" s="246"/>
      <c r="K185" s="246"/>
      <c r="L185" s="247"/>
      <c r="M185" s="266">
        <f>'План НП'!C189</f>
        <v>0</v>
      </c>
      <c r="N185" s="266">
        <f>'План НП'!D189</f>
        <v>0</v>
      </c>
      <c r="O185" s="248">
        <f>'План НП'!U189</f>
        <v>0</v>
      </c>
      <c r="P185" s="198" t="str">
        <f>'Основні дані'!$B$1</f>
        <v>МІТ-М223</v>
      </c>
    </row>
    <row r="186" spans="1:16" s="135" customFormat="1" ht="15.75" hidden="1" x14ac:dyDescent="0.25">
      <c r="A186" s="244" t="str">
        <f>'План НП'!A190</f>
        <v>ВП13.9</v>
      </c>
      <c r="B186" s="263">
        <f>'План НП'!B190</f>
        <v>0</v>
      </c>
      <c r="C186" s="268">
        <f>'План НП'!F190</f>
        <v>0</v>
      </c>
      <c r="D186" s="268">
        <f>'План НП'!G190</f>
        <v>0</v>
      </c>
      <c r="E186" s="245"/>
      <c r="F186" s="246"/>
      <c r="G186" s="246"/>
      <c r="H186" s="246"/>
      <c r="I186" s="246"/>
      <c r="J186" s="246"/>
      <c r="K186" s="246"/>
      <c r="L186" s="247"/>
      <c r="M186" s="266">
        <f>'План НП'!C190</f>
        <v>0</v>
      </c>
      <c r="N186" s="266">
        <f>'План НП'!D190</f>
        <v>0</v>
      </c>
      <c r="O186" s="248">
        <f>'План НП'!U190</f>
        <v>0</v>
      </c>
      <c r="P186" s="198" t="str">
        <f>'Основні дані'!$B$1</f>
        <v>МІТ-М223</v>
      </c>
    </row>
    <row r="187" spans="1:16" s="135" customFormat="1" ht="15.75" hidden="1" x14ac:dyDescent="0.25">
      <c r="A187" s="244" t="str">
        <f>'План НП'!A191</f>
        <v>ВП13.10</v>
      </c>
      <c r="B187" s="263">
        <f>'План НП'!B191</f>
        <v>0</v>
      </c>
      <c r="C187" s="268">
        <f>'План НП'!F191</f>
        <v>0</v>
      </c>
      <c r="D187" s="268">
        <f>'План НП'!G191</f>
        <v>0</v>
      </c>
      <c r="E187" s="245"/>
      <c r="F187" s="246"/>
      <c r="G187" s="246"/>
      <c r="H187" s="246"/>
      <c r="I187" s="246"/>
      <c r="J187" s="246"/>
      <c r="K187" s="246"/>
      <c r="L187" s="247"/>
      <c r="M187" s="266">
        <f>'План НП'!C191</f>
        <v>0</v>
      </c>
      <c r="N187" s="266">
        <f>'План НП'!D191</f>
        <v>0</v>
      </c>
      <c r="O187" s="248">
        <f>'План НП'!U191</f>
        <v>0</v>
      </c>
      <c r="P187" s="198" t="str">
        <f>'Основні дані'!$B$1</f>
        <v>МІТ-М223</v>
      </c>
    </row>
    <row r="188" spans="1:16" s="135" customFormat="1" ht="15.75" hidden="1" x14ac:dyDescent="0.25">
      <c r="A188" s="426" t="str">
        <f>'План НП'!A192</f>
        <v>4.1.14</v>
      </c>
      <c r="B188" s="428" t="str">
        <f>'План НП'!B192</f>
        <v xml:space="preserve"> Профільований пакет дисциплін 14"Назва пакету"</v>
      </c>
      <c r="C188" s="429" t="str">
        <f>'План НП'!F192</f>
        <v>ПОМИЛКА</v>
      </c>
      <c r="D188" s="429" t="str">
        <f>'План НП'!G192</f>
        <v>ПОМИЛКА</v>
      </c>
      <c r="E188" s="430"/>
      <c r="F188" s="431"/>
      <c r="G188" s="431"/>
      <c r="H188" s="431"/>
      <c r="I188" s="431"/>
      <c r="J188" s="431"/>
      <c r="K188" s="431"/>
      <c r="L188" s="432"/>
      <c r="M188" s="433">
        <f>'План НП'!C192</f>
        <v>0</v>
      </c>
      <c r="N188" s="433">
        <f>'План НП'!D192</f>
        <v>0</v>
      </c>
      <c r="O188" s="427">
        <f>'План НП'!U192</f>
        <v>0</v>
      </c>
      <c r="P188" s="198" t="str">
        <f>'Основні дані'!$B$1</f>
        <v>МІТ-М223</v>
      </c>
    </row>
    <row r="189" spans="1:16" s="135" customFormat="1" ht="15.75" hidden="1" x14ac:dyDescent="0.25">
      <c r="A189" s="244" t="str">
        <f>'План НП'!A193</f>
        <v>ВП14.1</v>
      </c>
      <c r="B189" s="263">
        <f>'План НП'!B193</f>
        <v>0</v>
      </c>
      <c r="C189" s="268">
        <f>'План НП'!F193</f>
        <v>0</v>
      </c>
      <c r="D189" s="268">
        <f>'План НП'!G193</f>
        <v>0</v>
      </c>
      <c r="E189" s="245"/>
      <c r="F189" s="246"/>
      <c r="G189" s="246"/>
      <c r="H189" s="246"/>
      <c r="I189" s="246"/>
      <c r="J189" s="246"/>
      <c r="K189" s="246"/>
      <c r="L189" s="247"/>
      <c r="M189" s="266">
        <f>'План НП'!C193</f>
        <v>0</v>
      </c>
      <c r="N189" s="266">
        <f>'План НП'!D193</f>
        <v>0</v>
      </c>
      <c r="O189" s="248">
        <f>'План НП'!U193</f>
        <v>0</v>
      </c>
      <c r="P189" s="198" t="str">
        <f>'Основні дані'!$B$1</f>
        <v>МІТ-М223</v>
      </c>
    </row>
    <row r="190" spans="1:16" s="135" customFormat="1" ht="15.75" hidden="1" x14ac:dyDescent="0.25">
      <c r="A190" s="244" t="str">
        <f>'План НП'!A194</f>
        <v>ВП14.2</v>
      </c>
      <c r="B190" s="263">
        <f>'План НП'!B194</f>
        <v>0</v>
      </c>
      <c r="C190" s="268">
        <f>'План НП'!F194</f>
        <v>0</v>
      </c>
      <c r="D190" s="268">
        <f>'План НП'!G194</f>
        <v>0</v>
      </c>
      <c r="E190" s="245"/>
      <c r="F190" s="246"/>
      <c r="G190" s="246"/>
      <c r="H190" s="246"/>
      <c r="I190" s="246"/>
      <c r="J190" s="246"/>
      <c r="K190" s="246"/>
      <c r="L190" s="247"/>
      <c r="M190" s="266">
        <f>'План НП'!C194</f>
        <v>0</v>
      </c>
      <c r="N190" s="266">
        <f>'План НП'!D194</f>
        <v>0</v>
      </c>
      <c r="O190" s="248">
        <f>'План НП'!U194</f>
        <v>0</v>
      </c>
      <c r="P190" s="198" t="str">
        <f>'Основні дані'!$B$1</f>
        <v>МІТ-М223</v>
      </c>
    </row>
    <row r="191" spans="1:16" s="135" customFormat="1" ht="15.75" hidden="1" x14ac:dyDescent="0.25">
      <c r="A191" s="244" t="str">
        <f>'План НП'!A195</f>
        <v>ВП14.3</v>
      </c>
      <c r="B191" s="263">
        <f>'План НП'!B195</f>
        <v>0</v>
      </c>
      <c r="C191" s="268">
        <f>'План НП'!F195</f>
        <v>0</v>
      </c>
      <c r="D191" s="268">
        <f>'План НП'!G195</f>
        <v>0</v>
      </c>
      <c r="E191" s="245"/>
      <c r="F191" s="246"/>
      <c r="G191" s="246"/>
      <c r="H191" s="246"/>
      <c r="I191" s="246"/>
      <c r="J191" s="246"/>
      <c r="K191" s="246"/>
      <c r="L191" s="247"/>
      <c r="M191" s="266">
        <f>'План НП'!C195</f>
        <v>0</v>
      </c>
      <c r="N191" s="266">
        <f>'План НП'!D195</f>
        <v>0</v>
      </c>
      <c r="O191" s="248">
        <f>'План НП'!U195</f>
        <v>0</v>
      </c>
      <c r="P191" s="198" t="str">
        <f>'Основні дані'!$B$1</f>
        <v>МІТ-М223</v>
      </c>
    </row>
    <row r="192" spans="1:16" s="135" customFormat="1" ht="15.75" hidden="1" x14ac:dyDescent="0.25">
      <c r="A192" s="244" t="str">
        <f>'План НП'!A196</f>
        <v>ВП14.4</v>
      </c>
      <c r="B192" s="263">
        <f>'План НП'!B196</f>
        <v>0</v>
      </c>
      <c r="C192" s="268">
        <f>'План НП'!F196</f>
        <v>0</v>
      </c>
      <c r="D192" s="268">
        <f>'План НП'!G196</f>
        <v>0</v>
      </c>
      <c r="E192" s="245"/>
      <c r="F192" s="246"/>
      <c r="G192" s="246"/>
      <c r="H192" s="246"/>
      <c r="I192" s="246"/>
      <c r="J192" s="246"/>
      <c r="K192" s="246"/>
      <c r="L192" s="247"/>
      <c r="M192" s="266">
        <f>'План НП'!C196</f>
        <v>0</v>
      </c>
      <c r="N192" s="266">
        <f>'План НП'!D196</f>
        <v>0</v>
      </c>
      <c r="O192" s="248">
        <f>'План НП'!U196</f>
        <v>0</v>
      </c>
      <c r="P192" s="198" t="str">
        <f>'Основні дані'!$B$1</f>
        <v>МІТ-М223</v>
      </c>
    </row>
    <row r="193" spans="1:16" s="135" customFormat="1" ht="15.75" hidden="1" x14ac:dyDescent="0.25">
      <c r="A193" s="244" t="str">
        <f>'План НП'!A197</f>
        <v>ВП14.5</v>
      </c>
      <c r="B193" s="263">
        <f>'План НП'!B197</f>
        <v>0</v>
      </c>
      <c r="C193" s="268">
        <f>'План НП'!F197</f>
        <v>0</v>
      </c>
      <c r="D193" s="268">
        <f>'План НП'!G197</f>
        <v>0</v>
      </c>
      <c r="E193" s="245"/>
      <c r="F193" s="246"/>
      <c r="G193" s="246"/>
      <c r="H193" s="246"/>
      <c r="I193" s="246"/>
      <c r="J193" s="246"/>
      <c r="K193" s="246"/>
      <c r="L193" s="247"/>
      <c r="M193" s="266">
        <f>'План НП'!C197</f>
        <v>0</v>
      </c>
      <c r="N193" s="266">
        <f>'План НП'!D197</f>
        <v>0</v>
      </c>
      <c r="O193" s="248">
        <f>'План НП'!U197</f>
        <v>0</v>
      </c>
      <c r="P193" s="198" t="str">
        <f>'Основні дані'!$B$1</f>
        <v>МІТ-М223</v>
      </c>
    </row>
    <row r="194" spans="1:16" s="135" customFormat="1" ht="15.75" hidden="1" x14ac:dyDescent="0.25">
      <c r="A194" s="244" t="str">
        <f>'План НП'!A198</f>
        <v>ВП14.6</v>
      </c>
      <c r="B194" s="263">
        <f>'План НП'!B198</f>
        <v>0</v>
      </c>
      <c r="C194" s="268">
        <f>'План НП'!F198</f>
        <v>0</v>
      </c>
      <c r="D194" s="268">
        <f>'План НП'!G198</f>
        <v>0</v>
      </c>
      <c r="E194" s="245"/>
      <c r="F194" s="246"/>
      <c r="G194" s="246"/>
      <c r="H194" s="246"/>
      <c r="I194" s="246"/>
      <c r="J194" s="246"/>
      <c r="K194" s="246"/>
      <c r="L194" s="247"/>
      <c r="M194" s="266">
        <f>'План НП'!C198</f>
        <v>0</v>
      </c>
      <c r="N194" s="266">
        <f>'План НП'!D198</f>
        <v>0</v>
      </c>
      <c r="O194" s="248">
        <f>'План НП'!U198</f>
        <v>0</v>
      </c>
      <c r="P194" s="198" t="str">
        <f>'Основні дані'!$B$1</f>
        <v>МІТ-М223</v>
      </c>
    </row>
    <row r="195" spans="1:16" s="135" customFormat="1" ht="15.75" hidden="1" x14ac:dyDescent="0.25">
      <c r="A195" s="244" t="str">
        <f>'План НП'!A199</f>
        <v>ВП14.7</v>
      </c>
      <c r="B195" s="263">
        <f>'План НП'!B199</f>
        <v>0</v>
      </c>
      <c r="C195" s="268">
        <f>'План НП'!F199</f>
        <v>0</v>
      </c>
      <c r="D195" s="268">
        <f>'План НП'!G199</f>
        <v>0</v>
      </c>
      <c r="E195" s="245"/>
      <c r="F195" s="246"/>
      <c r="G195" s="246"/>
      <c r="H195" s="246"/>
      <c r="I195" s="246"/>
      <c r="J195" s="246"/>
      <c r="K195" s="246"/>
      <c r="L195" s="247"/>
      <c r="M195" s="266">
        <f>'План НП'!C199</f>
        <v>0</v>
      </c>
      <c r="N195" s="266">
        <f>'План НП'!D199</f>
        <v>0</v>
      </c>
      <c r="O195" s="248">
        <f>'План НП'!U199</f>
        <v>0</v>
      </c>
      <c r="P195" s="198" t="str">
        <f>'Основні дані'!$B$1</f>
        <v>МІТ-М223</v>
      </c>
    </row>
    <row r="196" spans="1:16" s="135" customFormat="1" ht="15.75" hidden="1" x14ac:dyDescent="0.25">
      <c r="A196" s="244" t="str">
        <f>'План НП'!A200</f>
        <v>ВП14.8</v>
      </c>
      <c r="B196" s="263">
        <f>'План НП'!B200</f>
        <v>0</v>
      </c>
      <c r="C196" s="268">
        <f>'План НП'!F200</f>
        <v>0</v>
      </c>
      <c r="D196" s="268">
        <f>'План НП'!G200</f>
        <v>0</v>
      </c>
      <c r="E196" s="245"/>
      <c r="F196" s="246"/>
      <c r="G196" s="246"/>
      <c r="H196" s="246"/>
      <c r="I196" s="246"/>
      <c r="J196" s="246"/>
      <c r="K196" s="246"/>
      <c r="L196" s="247"/>
      <c r="M196" s="266">
        <f>'План НП'!C200</f>
        <v>0</v>
      </c>
      <c r="N196" s="266">
        <f>'План НП'!D200</f>
        <v>0</v>
      </c>
      <c r="O196" s="248">
        <f>'План НП'!U200</f>
        <v>0</v>
      </c>
      <c r="P196" s="198" t="str">
        <f>'Основні дані'!$B$1</f>
        <v>МІТ-М223</v>
      </c>
    </row>
    <row r="197" spans="1:16" s="135" customFormat="1" ht="15.75" hidden="1" x14ac:dyDescent="0.25">
      <c r="A197" s="244" t="str">
        <f>'План НП'!A201</f>
        <v>ВП14.9</v>
      </c>
      <c r="B197" s="263">
        <f>'План НП'!B201</f>
        <v>0</v>
      </c>
      <c r="C197" s="268">
        <f>'План НП'!F201</f>
        <v>0</v>
      </c>
      <c r="D197" s="268">
        <f>'План НП'!G201</f>
        <v>0</v>
      </c>
      <c r="E197" s="245"/>
      <c r="F197" s="246"/>
      <c r="G197" s="246"/>
      <c r="H197" s="246"/>
      <c r="I197" s="246"/>
      <c r="J197" s="246"/>
      <c r="K197" s="246"/>
      <c r="L197" s="247"/>
      <c r="M197" s="266">
        <f>'План НП'!C201</f>
        <v>0</v>
      </c>
      <c r="N197" s="266">
        <f>'План НП'!D201</f>
        <v>0</v>
      </c>
      <c r="O197" s="248">
        <f>'План НП'!U201</f>
        <v>0</v>
      </c>
      <c r="P197" s="198" t="str">
        <f>'Основні дані'!$B$1</f>
        <v>МІТ-М223</v>
      </c>
    </row>
    <row r="198" spans="1:16" s="135" customFormat="1" ht="15.75" hidden="1" x14ac:dyDescent="0.25">
      <c r="A198" s="244" t="str">
        <f>'План НП'!A202</f>
        <v>ВП14.10</v>
      </c>
      <c r="B198" s="263">
        <f>'План НП'!B202</f>
        <v>0</v>
      </c>
      <c r="C198" s="268">
        <f>'План НП'!F202</f>
        <v>0</v>
      </c>
      <c r="D198" s="268">
        <f>'План НП'!G202</f>
        <v>0</v>
      </c>
      <c r="E198" s="245"/>
      <c r="F198" s="246"/>
      <c r="G198" s="246"/>
      <c r="H198" s="246"/>
      <c r="I198" s="246"/>
      <c r="J198" s="246"/>
      <c r="K198" s="246"/>
      <c r="L198" s="247"/>
      <c r="M198" s="266">
        <f>'План НП'!C202</f>
        <v>0</v>
      </c>
      <c r="N198" s="266">
        <f>'План НП'!D202</f>
        <v>0</v>
      </c>
      <c r="O198" s="248">
        <f>'План НП'!U202</f>
        <v>0</v>
      </c>
      <c r="P198" s="198" t="str">
        <f>'Основні дані'!$B$1</f>
        <v>МІТ-М223</v>
      </c>
    </row>
    <row r="199" spans="1:16" s="135" customFormat="1" ht="15.75" hidden="1" x14ac:dyDescent="0.25">
      <c r="A199" s="426" t="str">
        <f>'План НП'!A203</f>
        <v>4.1.15</v>
      </c>
      <c r="B199" s="428" t="str">
        <f>'План НП'!B203</f>
        <v xml:space="preserve"> Профільований пакет дисциплін 15"Назва пакету"</v>
      </c>
      <c r="C199" s="429" t="str">
        <f>'План НП'!F203</f>
        <v>ПОМИЛКА</v>
      </c>
      <c r="D199" s="429" t="str">
        <f>'План НП'!G203</f>
        <v>ПОМИЛКА</v>
      </c>
      <c r="E199" s="430"/>
      <c r="F199" s="431"/>
      <c r="G199" s="431"/>
      <c r="H199" s="431"/>
      <c r="I199" s="431"/>
      <c r="J199" s="431"/>
      <c r="K199" s="431"/>
      <c r="L199" s="432"/>
      <c r="M199" s="433">
        <f>'План НП'!C203</f>
        <v>0</v>
      </c>
      <c r="N199" s="433">
        <f>'План НП'!D203</f>
        <v>0</v>
      </c>
      <c r="O199" s="427">
        <f>'План НП'!U203</f>
        <v>0</v>
      </c>
      <c r="P199" s="198" t="str">
        <f>'Основні дані'!$B$1</f>
        <v>МІТ-М223</v>
      </c>
    </row>
    <row r="200" spans="1:16" s="135" customFormat="1" ht="15.75" hidden="1" x14ac:dyDescent="0.25">
      <c r="A200" s="244" t="str">
        <f>'План НП'!A204</f>
        <v>ВП15.1</v>
      </c>
      <c r="B200" s="263">
        <f>'План НП'!B204</f>
        <v>0</v>
      </c>
      <c r="C200" s="268">
        <f>'План НП'!F204</f>
        <v>0</v>
      </c>
      <c r="D200" s="268">
        <f>'План НП'!G204</f>
        <v>0</v>
      </c>
      <c r="E200" s="245"/>
      <c r="F200" s="246"/>
      <c r="G200" s="246"/>
      <c r="H200" s="246"/>
      <c r="I200" s="246"/>
      <c r="J200" s="246"/>
      <c r="K200" s="246"/>
      <c r="L200" s="247"/>
      <c r="M200" s="266">
        <f>'План НП'!C204</f>
        <v>0</v>
      </c>
      <c r="N200" s="266">
        <f>'План НП'!D204</f>
        <v>0</v>
      </c>
      <c r="O200" s="248">
        <f>'План НП'!U204</f>
        <v>0</v>
      </c>
      <c r="P200" s="198" t="str">
        <f>'Основні дані'!$B$1</f>
        <v>МІТ-М223</v>
      </c>
    </row>
    <row r="201" spans="1:16" s="135" customFormat="1" ht="15.75" hidden="1" x14ac:dyDescent="0.25">
      <c r="A201" s="244" t="str">
        <f>'План НП'!A205</f>
        <v>ВП15.2</v>
      </c>
      <c r="B201" s="263">
        <f>'План НП'!B205</f>
        <v>0</v>
      </c>
      <c r="C201" s="268">
        <f>'План НП'!F205</f>
        <v>0</v>
      </c>
      <c r="D201" s="268">
        <f>'План НП'!G205</f>
        <v>0</v>
      </c>
      <c r="E201" s="245"/>
      <c r="F201" s="246"/>
      <c r="G201" s="246"/>
      <c r="H201" s="246"/>
      <c r="I201" s="246"/>
      <c r="J201" s="246"/>
      <c r="K201" s="246"/>
      <c r="L201" s="247"/>
      <c r="M201" s="266">
        <f>'План НП'!C205</f>
        <v>0</v>
      </c>
      <c r="N201" s="266">
        <f>'План НП'!D205</f>
        <v>0</v>
      </c>
      <c r="O201" s="248">
        <f>'План НП'!U205</f>
        <v>0</v>
      </c>
      <c r="P201" s="198" t="str">
        <f>'Основні дані'!$B$1</f>
        <v>МІТ-М223</v>
      </c>
    </row>
    <row r="202" spans="1:16" s="135" customFormat="1" ht="15.75" hidden="1" x14ac:dyDescent="0.25">
      <c r="A202" s="244" t="str">
        <f>'План НП'!A206</f>
        <v>ВП15.3</v>
      </c>
      <c r="B202" s="263">
        <f>'План НП'!B206</f>
        <v>0</v>
      </c>
      <c r="C202" s="268">
        <f>'План НП'!F206</f>
        <v>0</v>
      </c>
      <c r="D202" s="268">
        <f>'План НП'!G206</f>
        <v>0</v>
      </c>
      <c r="E202" s="245"/>
      <c r="F202" s="246"/>
      <c r="G202" s="246"/>
      <c r="H202" s="246"/>
      <c r="I202" s="246"/>
      <c r="J202" s="246"/>
      <c r="K202" s="246"/>
      <c r="L202" s="247"/>
      <c r="M202" s="266">
        <f>'План НП'!C206</f>
        <v>0</v>
      </c>
      <c r="N202" s="266">
        <f>'План НП'!D206</f>
        <v>0</v>
      </c>
      <c r="O202" s="248">
        <f>'План НП'!U206</f>
        <v>0</v>
      </c>
      <c r="P202" s="198" t="str">
        <f>'Основні дані'!$B$1</f>
        <v>МІТ-М223</v>
      </c>
    </row>
    <row r="203" spans="1:16" s="135" customFormat="1" ht="15.75" hidden="1" x14ac:dyDescent="0.25">
      <c r="A203" s="244" t="str">
        <f>'План НП'!A207</f>
        <v>ВП15.4</v>
      </c>
      <c r="B203" s="263">
        <f>'План НП'!B207</f>
        <v>0</v>
      </c>
      <c r="C203" s="268">
        <f>'План НП'!F207</f>
        <v>0</v>
      </c>
      <c r="D203" s="268">
        <f>'План НП'!G207</f>
        <v>0</v>
      </c>
      <c r="E203" s="245"/>
      <c r="F203" s="246"/>
      <c r="G203" s="246"/>
      <c r="H203" s="246"/>
      <c r="I203" s="246"/>
      <c r="J203" s="246"/>
      <c r="K203" s="246"/>
      <c r="L203" s="247"/>
      <c r="M203" s="266">
        <f>'План НП'!C207</f>
        <v>0</v>
      </c>
      <c r="N203" s="266">
        <f>'План НП'!D207</f>
        <v>0</v>
      </c>
      <c r="O203" s="248">
        <f>'План НП'!U207</f>
        <v>0</v>
      </c>
      <c r="P203" s="198" t="str">
        <f>'Основні дані'!$B$1</f>
        <v>МІТ-М223</v>
      </c>
    </row>
    <row r="204" spans="1:16" s="135" customFormat="1" ht="15.75" hidden="1" x14ac:dyDescent="0.25">
      <c r="A204" s="244" t="str">
        <f>'План НП'!A208</f>
        <v>ВП15.5</v>
      </c>
      <c r="B204" s="263">
        <f>'План НП'!B208</f>
        <v>0</v>
      </c>
      <c r="C204" s="268">
        <f>'План НП'!F208</f>
        <v>0</v>
      </c>
      <c r="D204" s="268">
        <f>'План НП'!G208</f>
        <v>0</v>
      </c>
      <c r="E204" s="245"/>
      <c r="F204" s="246"/>
      <c r="G204" s="246"/>
      <c r="H204" s="246"/>
      <c r="I204" s="246"/>
      <c r="J204" s="246"/>
      <c r="K204" s="246"/>
      <c r="L204" s="247"/>
      <c r="M204" s="266">
        <f>'План НП'!C208</f>
        <v>0</v>
      </c>
      <c r="N204" s="266">
        <f>'План НП'!D208</f>
        <v>0</v>
      </c>
      <c r="O204" s="248">
        <f>'План НП'!U208</f>
        <v>0</v>
      </c>
      <c r="P204" s="198" t="str">
        <f>'Основні дані'!$B$1</f>
        <v>МІТ-М223</v>
      </c>
    </row>
    <row r="205" spans="1:16" s="135" customFormat="1" ht="15.75" hidden="1" x14ac:dyDescent="0.25">
      <c r="A205" s="244" t="str">
        <f>'План НП'!A209</f>
        <v>ВП15.6</v>
      </c>
      <c r="B205" s="263">
        <f>'План НП'!B209</f>
        <v>0</v>
      </c>
      <c r="C205" s="268">
        <f>'План НП'!F209</f>
        <v>0</v>
      </c>
      <c r="D205" s="268">
        <f>'План НП'!G209</f>
        <v>0</v>
      </c>
      <c r="E205" s="245"/>
      <c r="F205" s="246"/>
      <c r="G205" s="246"/>
      <c r="H205" s="246"/>
      <c r="I205" s="246"/>
      <c r="J205" s="246"/>
      <c r="K205" s="246"/>
      <c r="L205" s="247"/>
      <c r="M205" s="266">
        <f>'План НП'!C209</f>
        <v>0</v>
      </c>
      <c r="N205" s="266">
        <f>'План НП'!D209</f>
        <v>0</v>
      </c>
      <c r="O205" s="248">
        <f>'План НП'!U209</f>
        <v>0</v>
      </c>
      <c r="P205" s="198" t="str">
        <f>'Основні дані'!$B$1</f>
        <v>МІТ-М223</v>
      </c>
    </row>
    <row r="206" spans="1:16" s="135" customFormat="1" ht="15.75" hidden="1" x14ac:dyDescent="0.25">
      <c r="A206" s="244" t="str">
        <f>'План НП'!A210</f>
        <v>ВП15.7</v>
      </c>
      <c r="B206" s="263">
        <f>'План НП'!B210</f>
        <v>0</v>
      </c>
      <c r="C206" s="268">
        <f>'План НП'!F210</f>
        <v>0</v>
      </c>
      <c r="D206" s="268">
        <f>'План НП'!G210</f>
        <v>0</v>
      </c>
      <c r="E206" s="245"/>
      <c r="F206" s="246"/>
      <c r="G206" s="246"/>
      <c r="H206" s="246"/>
      <c r="I206" s="246"/>
      <c r="J206" s="246"/>
      <c r="K206" s="246"/>
      <c r="L206" s="247"/>
      <c r="M206" s="266">
        <f>'План НП'!C210</f>
        <v>0</v>
      </c>
      <c r="N206" s="266">
        <f>'План НП'!D210</f>
        <v>0</v>
      </c>
      <c r="O206" s="248">
        <f>'План НП'!U210</f>
        <v>0</v>
      </c>
      <c r="P206" s="198" t="str">
        <f>'Основні дані'!$B$1</f>
        <v>МІТ-М223</v>
      </c>
    </row>
    <row r="207" spans="1:16" s="135" customFormat="1" ht="15.75" hidden="1" x14ac:dyDescent="0.25">
      <c r="A207" s="244" t="str">
        <f>'План НП'!A211</f>
        <v>ВП15.8</v>
      </c>
      <c r="B207" s="263">
        <f>'План НП'!B211</f>
        <v>0</v>
      </c>
      <c r="C207" s="268">
        <f>'План НП'!F211</f>
        <v>0</v>
      </c>
      <c r="D207" s="268">
        <f>'План НП'!G211</f>
        <v>0</v>
      </c>
      <c r="E207" s="245"/>
      <c r="F207" s="246"/>
      <c r="G207" s="246"/>
      <c r="H207" s="246"/>
      <c r="I207" s="246"/>
      <c r="J207" s="246"/>
      <c r="K207" s="246"/>
      <c r="L207" s="247"/>
      <c r="M207" s="266">
        <f>'План НП'!C211</f>
        <v>0</v>
      </c>
      <c r="N207" s="266">
        <f>'План НП'!D211</f>
        <v>0</v>
      </c>
      <c r="O207" s="248">
        <f>'План НП'!U211</f>
        <v>0</v>
      </c>
      <c r="P207" s="198" t="str">
        <f>'Основні дані'!$B$1</f>
        <v>МІТ-М223</v>
      </c>
    </row>
    <row r="208" spans="1:16" s="135" customFormat="1" ht="15.75" hidden="1" x14ac:dyDescent="0.25">
      <c r="A208" s="244" t="str">
        <f>'План НП'!A212</f>
        <v>ВП15.9</v>
      </c>
      <c r="B208" s="263">
        <f>'План НП'!B212</f>
        <v>0</v>
      </c>
      <c r="C208" s="268">
        <f>'План НП'!F212</f>
        <v>0</v>
      </c>
      <c r="D208" s="268">
        <f>'План НП'!G212</f>
        <v>0</v>
      </c>
      <c r="E208" s="245"/>
      <c r="F208" s="246"/>
      <c r="G208" s="246"/>
      <c r="H208" s="246"/>
      <c r="I208" s="246"/>
      <c r="J208" s="246"/>
      <c r="K208" s="246"/>
      <c r="L208" s="247"/>
      <c r="M208" s="266">
        <f>'План НП'!C212</f>
        <v>0</v>
      </c>
      <c r="N208" s="266">
        <f>'План НП'!D212</f>
        <v>0</v>
      </c>
      <c r="O208" s="248">
        <f>'План НП'!U212</f>
        <v>0</v>
      </c>
      <c r="P208" s="198" t="str">
        <f>'Основні дані'!$B$1</f>
        <v>МІТ-М223</v>
      </c>
    </row>
    <row r="209" spans="1:16" s="135" customFormat="1" ht="15.75" hidden="1" x14ac:dyDescent="0.25">
      <c r="A209" s="244" t="str">
        <f>'План НП'!A213</f>
        <v>ВП15.10</v>
      </c>
      <c r="B209" s="263">
        <f>'План НП'!B213</f>
        <v>0</v>
      </c>
      <c r="C209" s="268">
        <f>'План НП'!F213</f>
        <v>0</v>
      </c>
      <c r="D209" s="268">
        <f>'План НП'!G213</f>
        <v>0</v>
      </c>
      <c r="E209" s="245"/>
      <c r="F209" s="246"/>
      <c r="G209" s="246"/>
      <c r="H209" s="246"/>
      <c r="I209" s="246"/>
      <c r="J209" s="246"/>
      <c r="K209" s="246"/>
      <c r="L209" s="247"/>
      <c r="M209" s="266">
        <f>'План НП'!C213</f>
        <v>0</v>
      </c>
      <c r="N209" s="266">
        <f>'План НП'!D213</f>
        <v>0</v>
      </c>
      <c r="O209" s="248">
        <f>'План НП'!U213</f>
        <v>0</v>
      </c>
      <c r="P209" s="198" t="str">
        <f>'Основні дані'!$B$1</f>
        <v>МІТ-М223</v>
      </c>
    </row>
    <row r="210" spans="1:16" s="135" customFormat="1" ht="15.75" hidden="1" x14ac:dyDescent="0.25">
      <c r="A210" s="426" t="str">
        <f>'План НП'!A214</f>
        <v>4.1.16</v>
      </c>
      <c r="B210" s="428" t="str">
        <f>'План НП'!B214</f>
        <v xml:space="preserve"> Профільований пакет дисциплін 16"Назва пакету"</v>
      </c>
      <c r="C210" s="429" t="str">
        <f>'План НП'!F214</f>
        <v>ПОМИЛКА</v>
      </c>
      <c r="D210" s="429" t="str">
        <f>'План НП'!G214</f>
        <v>ПОМИЛКА</v>
      </c>
      <c r="E210" s="430"/>
      <c r="F210" s="431"/>
      <c r="G210" s="431"/>
      <c r="H210" s="431"/>
      <c r="I210" s="431"/>
      <c r="J210" s="431"/>
      <c r="K210" s="431"/>
      <c r="L210" s="432"/>
      <c r="M210" s="433">
        <f>'План НП'!C214</f>
        <v>0</v>
      </c>
      <c r="N210" s="433">
        <f>'План НП'!D214</f>
        <v>0</v>
      </c>
      <c r="O210" s="427">
        <f>'План НП'!U214</f>
        <v>0</v>
      </c>
      <c r="P210" s="198" t="str">
        <f>'Основні дані'!$B$1</f>
        <v>МІТ-М223</v>
      </c>
    </row>
    <row r="211" spans="1:16" s="135" customFormat="1" ht="15.75" hidden="1" x14ac:dyDescent="0.25">
      <c r="A211" s="244" t="str">
        <f>'План НП'!A215</f>
        <v>ВП16.1</v>
      </c>
      <c r="B211" s="263">
        <f>'План НП'!B215</f>
        <v>0</v>
      </c>
      <c r="C211" s="268">
        <f>'План НП'!F215</f>
        <v>0</v>
      </c>
      <c r="D211" s="268">
        <f>'План НП'!G215</f>
        <v>0</v>
      </c>
      <c r="E211" s="245"/>
      <c r="F211" s="246"/>
      <c r="G211" s="246"/>
      <c r="H211" s="246"/>
      <c r="I211" s="246"/>
      <c r="J211" s="246"/>
      <c r="K211" s="246"/>
      <c r="L211" s="247"/>
      <c r="M211" s="266">
        <f>'План НП'!C215</f>
        <v>0</v>
      </c>
      <c r="N211" s="266">
        <f>'План НП'!D215</f>
        <v>0</v>
      </c>
      <c r="O211" s="248">
        <f>'План НП'!U215</f>
        <v>0</v>
      </c>
      <c r="P211" s="198" t="str">
        <f>'Основні дані'!$B$1</f>
        <v>МІТ-М223</v>
      </c>
    </row>
    <row r="212" spans="1:16" s="135" customFormat="1" ht="15.75" hidden="1" x14ac:dyDescent="0.25">
      <c r="A212" s="244" t="str">
        <f>'План НП'!A216</f>
        <v>ВП16.2</v>
      </c>
      <c r="B212" s="263">
        <f>'План НП'!B216</f>
        <v>0</v>
      </c>
      <c r="C212" s="268">
        <f>'План НП'!F216</f>
        <v>0</v>
      </c>
      <c r="D212" s="268">
        <f>'План НП'!G216</f>
        <v>0</v>
      </c>
      <c r="E212" s="245"/>
      <c r="F212" s="246"/>
      <c r="G212" s="246"/>
      <c r="H212" s="246"/>
      <c r="I212" s="246"/>
      <c r="J212" s="246"/>
      <c r="K212" s="246"/>
      <c r="L212" s="247"/>
      <c r="M212" s="266">
        <f>'План НП'!C216</f>
        <v>0</v>
      </c>
      <c r="N212" s="266">
        <f>'План НП'!D216</f>
        <v>0</v>
      </c>
      <c r="O212" s="248">
        <f>'План НП'!U216</f>
        <v>0</v>
      </c>
      <c r="P212" s="198" t="str">
        <f>'Основні дані'!$B$1</f>
        <v>МІТ-М223</v>
      </c>
    </row>
    <row r="213" spans="1:16" s="135" customFormat="1" ht="15.75" hidden="1" x14ac:dyDescent="0.25">
      <c r="A213" s="244" t="str">
        <f>'План НП'!A217</f>
        <v>ВП16.3</v>
      </c>
      <c r="B213" s="263">
        <f>'План НП'!B217</f>
        <v>0</v>
      </c>
      <c r="C213" s="268">
        <f>'План НП'!F217</f>
        <v>0</v>
      </c>
      <c r="D213" s="268">
        <f>'План НП'!G217</f>
        <v>0</v>
      </c>
      <c r="E213" s="245"/>
      <c r="F213" s="246"/>
      <c r="G213" s="246"/>
      <c r="H213" s="246"/>
      <c r="I213" s="246"/>
      <c r="J213" s="246"/>
      <c r="K213" s="246"/>
      <c r="L213" s="247"/>
      <c r="M213" s="266">
        <f>'План НП'!C217</f>
        <v>0</v>
      </c>
      <c r="N213" s="266">
        <f>'План НП'!D217</f>
        <v>0</v>
      </c>
      <c r="O213" s="248">
        <f>'План НП'!U217</f>
        <v>0</v>
      </c>
      <c r="P213" s="198" t="str">
        <f>'Основні дані'!$B$1</f>
        <v>МІТ-М223</v>
      </c>
    </row>
    <row r="214" spans="1:16" s="135" customFormat="1" ht="15.75" hidden="1" x14ac:dyDescent="0.25">
      <c r="A214" s="244" t="str">
        <f>'План НП'!A218</f>
        <v>ВП16.4</v>
      </c>
      <c r="B214" s="263">
        <f>'План НП'!B218</f>
        <v>0</v>
      </c>
      <c r="C214" s="268">
        <f>'План НП'!F218</f>
        <v>0</v>
      </c>
      <c r="D214" s="268">
        <f>'План НП'!G218</f>
        <v>0</v>
      </c>
      <c r="E214" s="245"/>
      <c r="F214" s="246"/>
      <c r="G214" s="246"/>
      <c r="H214" s="246"/>
      <c r="I214" s="246"/>
      <c r="J214" s="246"/>
      <c r="K214" s="246"/>
      <c r="L214" s="247"/>
      <c r="M214" s="266">
        <f>'План НП'!C218</f>
        <v>0</v>
      </c>
      <c r="N214" s="266">
        <f>'План НП'!D218</f>
        <v>0</v>
      </c>
      <c r="O214" s="248">
        <f>'План НП'!U218</f>
        <v>0</v>
      </c>
      <c r="P214" s="198" t="str">
        <f>'Основні дані'!$B$1</f>
        <v>МІТ-М223</v>
      </c>
    </row>
    <row r="215" spans="1:16" s="135" customFormat="1" ht="15.75" hidden="1" x14ac:dyDescent="0.25">
      <c r="A215" s="244" t="str">
        <f>'План НП'!A219</f>
        <v>ВП16.5</v>
      </c>
      <c r="B215" s="263">
        <f>'План НП'!B219</f>
        <v>0</v>
      </c>
      <c r="C215" s="268">
        <f>'План НП'!F219</f>
        <v>0</v>
      </c>
      <c r="D215" s="268">
        <f>'План НП'!G219</f>
        <v>0</v>
      </c>
      <c r="E215" s="245"/>
      <c r="F215" s="246"/>
      <c r="G215" s="246"/>
      <c r="H215" s="246"/>
      <c r="I215" s="246"/>
      <c r="J215" s="246"/>
      <c r="K215" s="246"/>
      <c r="L215" s="247"/>
      <c r="M215" s="266">
        <f>'План НП'!C219</f>
        <v>0</v>
      </c>
      <c r="N215" s="266">
        <f>'План НП'!D219</f>
        <v>0</v>
      </c>
      <c r="O215" s="248">
        <f>'План НП'!U219</f>
        <v>0</v>
      </c>
      <c r="P215" s="198" t="str">
        <f>'Основні дані'!$B$1</f>
        <v>МІТ-М223</v>
      </c>
    </row>
    <row r="216" spans="1:16" s="135" customFormat="1" ht="15.75" hidden="1" x14ac:dyDescent="0.25">
      <c r="A216" s="244" t="str">
        <f>'План НП'!A220</f>
        <v>ВП16.6</v>
      </c>
      <c r="B216" s="263">
        <f>'План НП'!B220</f>
        <v>0</v>
      </c>
      <c r="C216" s="268">
        <f>'План НП'!F220</f>
        <v>0</v>
      </c>
      <c r="D216" s="268">
        <f>'План НП'!G220</f>
        <v>0</v>
      </c>
      <c r="E216" s="245"/>
      <c r="F216" s="246"/>
      <c r="G216" s="246"/>
      <c r="H216" s="246"/>
      <c r="I216" s="246"/>
      <c r="J216" s="246"/>
      <c r="K216" s="246"/>
      <c r="L216" s="247"/>
      <c r="M216" s="266">
        <f>'План НП'!C220</f>
        <v>0</v>
      </c>
      <c r="N216" s="266">
        <f>'План НП'!D220</f>
        <v>0</v>
      </c>
      <c r="O216" s="248">
        <f>'План НП'!U220</f>
        <v>0</v>
      </c>
      <c r="P216" s="198" t="str">
        <f>'Основні дані'!$B$1</f>
        <v>МІТ-М223</v>
      </c>
    </row>
    <row r="217" spans="1:16" s="135" customFormat="1" ht="15.75" hidden="1" x14ac:dyDescent="0.25">
      <c r="A217" s="244" t="str">
        <f>'План НП'!A221</f>
        <v>ВП16.7</v>
      </c>
      <c r="B217" s="263">
        <f>'План НП'!B221</f>
        <v>0</v>
      </c>
      <c r="C217" s="268">
        <f>'План НП'!F221</f>
        <v>0</v>
      </c>
      <c r="D217" s="268">
        <f>'План НП'!G221</f>
        <v>0</v>
      </c>
      <c r="E217" s="245"/>
      <c r="F217" s="246"/>
      <c r="G217" s="246"/>
      <c r="H217" s="246"/>
      <c r="I217" s="246"/>
      <c r="J217" s="246"/>
      <c r="K217" s="246"/>
      <c r="L217" s="247"/>
      <c r="M217" s="266">
        <f>'План НП'!C221</f>
        <v>0</v>
      </c>
      <c r="N217" s="266">
        <f>'План НП'!D221</f>
        <v>0</v>
      </c>
      <c r="O217" s="248">
        <f>'План НП'!U221</f>
        <v>0</v>
      </c>
      <c r="P217" s="198" t="str">
        <f>'Основні дані'!$B$1</f>
        <v>МІТ-М223</v>
      </c>
    </row>
    <row r="218" spans="1:16" s="135" customFormat="1" ht="15.75" hidden="1" x14ac:dyDescent="0.25">
      <c r="A218" s="244" t="str">
        <f>'План НП'!A222</f>
        <v>ВП16.8</v>
      </c>
      <c r="B218" s="263">
        <f>'План НП'!B222</f>
        <v>0</v>
      </c>
      <c r="C218" s="268">
        <f>'План НП'!F222</f>
        <v>0</v>
      </c>
      <c r="D218" s="268">
        <f>'План НП'!G222</f>
        <v>0</v>
      </c>
      <c r="E218" s="245"/>
      <c r="F218" s="246"/>
      <c r="G218" s="246"/>
      <c r="H218" s="246"/>
      <c r="I218" s="246"/>
      <c r="J218" s="246"/>
      <c r="K218" s="246"/>
      <c r="L218" s="247"/>
      <c r="M218" s="266">
        <f>'План НП'!C222</f>
        <v>0</v>
      </c>
      <c r="N218" s="266">
        <f>'План НП'!D222</f>
        <v>0</v>
      </c>
      <c r="O218" s="248">
        <f>'План НП'!U222</f>
        <v>0</v>
      </c>
      <c r="P218" s="198" t="str">
        <f>'Основні дані'!$B$1</f>
        <v>МІТ-М223</v>
      </c>
    </row>
    <row r="219" spans="1:16" s="135" customFormat="1" ht="15.75" hidden="1" x14ac:dyDescent="0.25">
      <c r="A219" s="244" t="str">
        <f>'План НП'!A223</f>
        <v>ВП16.9</v>
      </c>
      <c r="B219" s="263">
        <f>'План НП'!B223</f>
        <v>0</v>
      </c>
      <c r="C219" s="268">
        <f>'План НП'!F223</f>
        <v>0</v>
      </c>
      <c r="D219" s="268">
        <f>'План НП'!G223</f>
        <v>0</v>
      </c>
      <c r="E219" s="245"/>
      <c r="F219" s="246"/>
      <c r="G219" s="246"/>
      <c r="H219" s="246"/>
      <c r="I219" s="246"/>
      <c r="J219" s="246"/>
      <c r="K219" s="246"/>
      <c r="L219" s="247"/>
      <c r="M219" s="266">
        <f>'План НП'!C223</f>
        <v>0</v>
      </c>
      <c r="N219" s="266">
        <f>'План НП'!D223</f>
        <v>0</v>
      </c>
      <c r="O219" s="248">
        <f>'План НП'!U223</f>
        <v>0</v>
      </c>
      <c r="P219" s="198" t="str">
        <f>'Основні дані'!$B$1</f>
        <v>МІТ-М223</v>
      </c>
    </row>
    <row r="220" spans="1:16" s="135" customFormat="1" ht="16.5" hidden="1" thickBot="1" x14ac:dyDescent="0.3">
      <c r="A220" s="244" t="str">
        <f>'План НП'!A224</f>
        <v>ВП16.10</v>
      </c>
      <c r="B220" s="263">
        <f>'План НП'!B224</f>
        <v>0</v>
      </c>
      <c r="C220" s="268">
        <f>'План НП'!F224</f>
        <v>0</v>
      </c>
      <c r="D220" s="268">
        <f>'План НП'!G224</f>
        <v>0</v>
      </c>
      <c r="E220" s="245"/>
      <c r="F220" s="246"/>
      <c r="G220" s="246"/>
      <c r="H220" s="246"/>
      <c r="I220" s="246"/>
      <c r="J220" s="246"/>
      <c r="K220" s="246"/>
      <c r="L220" s="247"/>
      <c r="M220" s="266">
        <f>'План НП'!C224</f>
        <v>0</v>
      </c>
      <c r="N220" s="266">
        <f>'План НП'!D224</f>
        <v>0</v>
      </c>
      <c r="O220" s="248">
        <f>'План НП'!U224</f>
        <v>0</v>
      </c>
      <c r="P220" s="198" t="str">
        <f>'Основні дані'!$B$1</f>
        <v>МІТ-М223</v>
      </c>
    </row>
    <row r="221" spans="1:16" ht="45.75" hidden="1" customHeight="1" thickBot="1" x14ac:dyDescent="0.25">
      <c r="A221" s="499" t="str">
        <f>'План НП'!A225</f>
        <v>4.2</v>
      </c>
      <c r="B221" s="500" t="str">
        <f>'План НП'!B225</f>
        <v xml:space="preserve">Дисципліни вільного вибору  профільної підготовки згідно переліку  (перелік додається) </v>
      </c>
      <c r="C221" s="501">
        <f>'План НП'!F225</f>
        <v>0</v>
      </c>
      <c r="D221" s="501">
        <f>'План НП'!G225</f>
        <v>0</v>
      </c>
      <c r="E221" s="502"/>
      <c r="F221" s="503"/>
      <c r="G221" s="503"/>
      <c r="H221" s="503"/>
      <c r="I221" s="503"/>
      <c r="J221" s="503"/>
      <c r="K221" s="503"/>
      <c r="L221" s="504"/>
      <c r="M221" s="522">
        <f>'План НП'!C225</f>
        <v>0</v>
      </c>
      <c r="N221" s="521">
        <f>'План НП'!D225</f>
        <v>0</v>
      </c>
      <c r="O221" s="565">
        <f t="shared" ref="O221:O222" si="0">C221/120</f>
        <v>0</v>
      </c>
      <c r="P221" s="198" t="str">
        <f>'Основні дані'!$B$1</f>
        <v>МІТ-М223</v>
      </c>
    </row>
    <row r="222" spans="1:16" ht="45.75" hidden="1" customHeight="1" x14ac:dyDescent="0.2">
      <c r="A222" s="499" t="str">
        <f>'План НП'!A226</f>
        <v>4.3</v>
      </c>
      <c r="B222" s="500" t="str">
        <f>'План НП'!B226</f>
        <v>Дисципліни правового та психологічного спрямування згідно переліку (перелік дисциплін додається)</v>
      </c>
      <c r="C222" s="501">
        <f>'План НП'!F226</f>
        <v>0</v>
      </c>
      <c r="D222" s="501">
        <f>'План НП'!G226</f>
        <v>0</v>
      </c>
      <c r="E222" s="502"/>
      <c r="F222" s="503"/>
      <c r="G222" s="503"/>
      <c r="H222" s="503"/>
      <c r="I222" s="503"/>
      <c r="J222" s="503"/>
      <c r="K222" s="503"/>
      <c r="L222" s="504"/>
      <c r="M222" s="522">
        <f>'План НП'!C226</f>
        <v>0</v>
      </c>
      <c r="N222" s="521">
        <f>'План НП'!D226</f>
        <v>0</v>
      </c>
      <c r="O222" s="566">
        <f t="shared" si="0"/>
        <v>0</v>
      </c>
      <c r="P222" s="198" t="str">
        <f>'Основні дані'!$B$1</f>
        <v>МІТ-М223</v>
      </c>
    </row>
    <row r="223" spans="1:16" s="135" customFormat="1" ht="15.75" hidden="1" x14ac:dyDescent="0.25">
      <c r="A223" s="244" t="str">
        <f>'План НП'!A227</f>
        <v>2.3.1</v>
      </c>
      <c r="B223" s="538" t="str">
        <f>'План НП'!B227</f>
        <v xml:space="preserve">Дисципліна психологічнго спрямування </v>
      </c>
      <c r="C223" s="268">
        <f>'План НП'!F227</f>
        <v>0</v>
      </c>
      <c r="D223" s="268">
        <f>'План НП'!G227</f>
        <v>0</v>
      </c>
      <c r="E223" s="245"/>
      <c r="F223" s="246"/>
      <c r="G223" s="246"/>
      <c r="H223" s="246"/>
      <c r="I223" s="246"/>
      <c r="J223" s="246"/>
      <c r="K223" s="246"/>
      <c r="L223" s="247"/>
      <c r="M223" s="266">
        <f>'План НП'!C227</f>
        <v>0</v>
      </c>
      <c r="N223" s="266">
        <f>'План НП'!D227</f>
        <v>0</v>
      </c>
      <c r="O223" s="248">
        <f>'План НП'!U227</f>
        <v>301</v>
      </c>
      <c r="P223" s="198" t="str">
        <f>'Основні дані'!$B$1</f>
        <v>МІТ-М223</v>
      </c>
    </row>
    <row r="224" spans="1:16" s="135" customFormat="1" ht="16.5" hidden="1" thickBot="1" x14ac:dyDescent="0.3">
      <c r="A224" s="539" t="str">
        <f>'План НП'!A228</f>
        <v>2.3.2</v>
      </c>
      <c r="B224" s="540" t="str">
        <f>'План НП'!B228</f>
        <v xml:space="preserve">Дисципліна правового спрямування </v>
      </c>
      <c r="C224" s="541">
        <f>'План НП'!F228</f>
        <v>0</v>
      </c>
      <c r="D224" s="541">
        <f>'План НП'!G228</f>
        <v>0</v>
      </c>
      <c r="E224" s="542"/>
      <c r="F224" s="543"/>
      <c r="G224" s="543"/>
      <c r="H224" s="543"/>
      <c r="I224" s="543"/>
      <c r="J224" s="543"/>
      <c r="K224" s="543"/>
      <c r="L224" s="544"/>
      <c r="M224" s="545">
        <f>'План НП'!C228</f>
        <v>0</v>
      </c>
      <c r="N224" s="545">
        <f>'План НП'!D228</f>
        <v>0</v>
      </c>
      <c r="O224" s="546">
        <f>'План НП'!U228</f>
        <v>306</v>
      </c>
      <c r="P224" s="198" t="str">
        <f>'Основні дані'!$B$1</f>
        <v>МІТ-М223</v>
      </c>
    </row>
    <row r="225" spans="1:16" ht="45.75" customHeight="1" thickBot="1" x14ac:dyDescent="0.25">
      <c r="A225" s="499" t="str">
        <f>'План НП'!A229</f>
        <v>2.4</v>
      </c>
      <c r="B225" s="500" t="str">
        <f>'План НП'!B229</f>
        <v>Дисципліни  вільного вибору профільної підготовки згідно переліку (перелік додається)</v>
      </c>
      <c r="C225" s="501">
        <f>'План НП'!F229</f>
        <v>8</v>
      </c>
      <c r="D225" s="501">
        <f>'План НП'!G229</f>
        <v>240</v>
      </c>
      <c r="E225" s="502"/>
      <c r="F225" s="503"/>
      <c r="G225" s="503"/>
      <c r="H225" s="503"/>
      <c r="I225" s="503"/>
      <c r="J225" s="503"/>
      <c r="K225" s="503"/>
      <c r="L225" s="504"/>
      <c r="M225" s="522">
        <f>'План НП'!C229</f>
        <v>0</v>
      </c>
      <c r="N225" s="521">
        <f>'План НП'!D229</f>
        <v>0</v>
      </c>
      <c r="O225" s="566">
        <f>C225/120</f>
        <v>6.6666666666666666E-2</v>
      </c>
      <c r="P225" s="198" t="str">
        <f>'Основні дані'!$B$1</f>
        <v>МІТ-М223</v>
      </c>
    </row>
    <row r="226" spans="1:16" s="135" customFormat="1" ht="15.75" hidden="1" x14ac:dyDescent="0.25">
      <c r="A226" s="244" t="str">
        <f>'План НП'!A230</f>
        <v>2.4.1</v>
      </c>
      <c r="B226" s="538" t="str">
        <f>'План НП'!B230</f>
        <v>Дисципліна НПС1</v>
      </c>
      <c r="C226" s="268">
        <f>'План НП'!F230</f>
        <v>0</v>
      </c>
      <c r="D226" s="268">
        <f>'План НП'!G230</f>
        <v>0</v>
      </c>
      <c r="E226" s="245"/>
      <c r="F226" s="246"/>
      <c r="G226" s="246"/>
      <c r="H226" s="246"/>
      <c r="I226" s="246"/>
      <c r="J226" s="246"/>
      <c r="K226" s="246"/>
      <c r="L226" s="247"/>
      <c r="M226" s="266">
        <f>'План НП'!C230</f>
        <v>0</v>
      </c>
      <c r="N226" s="266">
        <f>'План НП'!D230</f>
        <v>0</v>
      </c>
      <c r="O226" s="248">
        <f>'План НП'!U230</f>
        <v>0</v>
      </c>
      <c r="P226" s="198" t="str">
        <f>'Основні дані'!$B$1</f>
        <v>МІТ-М223</v>
      </c>
    </row>
    <row r="227" spans="1:16" s="135" customFormat="1" ht="15.75" hidden="1" x14ac:dyDescent="0.25">
      <c r="A227" s="244" t="str">
        <f>'План НП'!A231</f>
        <v>2.4.2</v>
      </c>
      <c r="B227" s="538" t="str">
        <f>'План НП'!B231</f>
        <v>Дисципліна НПС2</v>
      </c>
      <c r="C227" s="268">
        <f>'План НП'!F231</f>
        <v>0</v>
      </c>
      <c r="D227" s="268">
        <f>'План НП'!G231</f>
        <v>0</v>
      </c>
      <c r="E227" s="245"/>
      <c r="F227" s="246"/>
      <c r="G227" s="246"/>
      <c r="H227" s="246"/>
      <c r="I227" s="246"/>
      <c r="J227" s="246"/>
      <c r="K227" s="246"/>
      <c r="L227" s="247"/>
      <c r="M227" s="266">
        <f>'План НП'!C231</f>
        <v>0</v>
      </c>
      <c r="N227" s="266">
        <f>'План НП'!D231</f>
        <v>0</v>
      </c>
      <c r="O227" s="248">
        <f>'План НП'!U231</f>
        <v>0</v>
      </c>
      <c r="P227" s="198" t="str">
        <f>'Основні дані'!$B$1</f>
        <v>МІТ-М223</v>
      </c>
    </row>
    <row r="228" spans="1:16" s="135" customFormat="1" ht="16.5" hidden="1" thickBot="1" x14ac:dyDescent="0.3">
      <c r="A228" s="539" t="str">
        <f>'План НП'!A232</f>
        <v>2.4.3</v>
      </c>
      <c r="B228" s="540" t="str">
        <f>'План НП'!B232</f>
        <v>Дисципліна НПС3</v>
      </c>
      <c r="C228" s="541">
        <f>'План НП'!F232</f>
        <v>0</v>
      </c>
      <c r="D228" s="541">
        <f>'План НП'!G232</f>
        <v>0</v>
      </c>
      <c r="E228" s="542"/>
      <c r="F228" s="543"/>
      <c r="G228" s="543"/>
      <c r="H228" s="543"/>
      <c r="I228" s="543"/>
      <c r="J228" s="543"/>
      <c r="K228" s="543"/>
      <c r="L228" s="544"/>
      <c r="M228" s="545">
        <f>'План НП'!C232</f>
        <v>0</v>
      </c>
      <c r="N228" s="545">
        <f>'План НП'!D232</f>
        <v>0</v>
      </c>
      <c r="O228" s="546">
        <f>'План НП'!U232</f>
        <v>0</v>
      </c>
      <c r="P228" s="198" t="str">
        <f>'Основні дані'!$B$1</f>
        <v>МІТ-М223</v>
      </c>
    </row>
    <row r="229" spans="1:16" s="204" customFormat="1" ht="21" thickBot="1" x14ac:dyDescent="0.35">
      <c r="A229" s="389">
        <f>'План НП'!A233</f>
        <v>0</v>
      </c>
      <c r="B229" s="390" t="str">
        <f>'План НП'!B233</f>
        <v>Загальна кількість за термін підготовки</v>
      </c>
      <c r="C229" s="391">
        <f>'План НП'!F233</f>
        <v>90</v>
      </c>
      <c r="D229" s="391">
        <f>'План НП'!G233</f>
        <v>2700</v>
      </c>
      <c r="E229" s="392"/>
      <c r="F229" s="393"/>
      <c r="G229" s="393"/>
      <c r="H229" s="393"/>
      <c r="I229" s="393"/>
      <c r="J229" s="393"/>
      <c r="K229" s="393"/>
      <c r="L229" s="394"/>
      <c r="M229" s="395">
        <f>'План НП'!C233</f>
        <v>0</v>
      </c>
      <c r="N229" s="396">
        <f>'План НП'!D233</f>
        <v>0</v>
      </c>
      <c r="O229" s="397">
        <f>'План НП'!U233</f>
        <v>0</v>
      </c>
      <c r="P229" s="198" t="str">
        <f>'Основні дані'!$B$1</f>
        <v>МІТ-М223</v>
      </c>
    </row>
  </sheetData>
  <autoFilter ref="A9:P221" xr:uid="{00000000-0009-0000-0000-000007000000}"/>
  <mergeCells count="16">
    <mergeCell ref="A1:B1"/>
    <mergeCell ref="M5:O5"/>
    <mergeCell ref="M7:N7"/>
    <mergeCell ref="C2:O2"/>
    <mergeCell ref="A6:A8"/>
    <mergeCell ref="B6:B8"/>
    <mergeCell ref="O6:O8"/>
    <mergeCell ref="C4:D4"/>
    <mergeCell ref="C6:N6"/>
    <mergeCell ref="C7:C8"/>
    <mergeCell ref="D7:D8"/>
    <mergeCell ref="C5:D5"/>
    <mergeCell ref="C1:O1"/>
    <mergeCell ref="M3:O3"/>
    <mergeCell ref="C3:D3"/>
    <mergeCell ref="M4:O4"/>
  </mergeCells>
  <phoneticPr fontId="28" type="noConversion"/>
  <pageMargins left="0.39370078740157483" right="0.39370078740157483" top="0.19685039370078741" bottom="0.59055118110236227" header="0" footer="0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/>
  <dimension ref="A1:Q79"/>
  <sheetViews>
    <sheetView view="pageBreakPreview" topLeftCell="A25" workbookViewId="0">
      <selection activeCell="I48" sqref="I48"/>
    </sheetView>
  </sheetViews>
  <sheetFormatPr defaultRowHeight="12.75" x14ac:dyDescent="0.2"/>
  <sheetData>
    <row r="1" spans="1:17" ht="20.25" customHeight="1" x14ac:dyDescent="0.3">
      <c r="A1" s="934" t="s">
        <v>824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</row>
    <row r="2" spans="1:17" ht="15.75" x14ac:dyDescent="0.25">
      <c r="A2" s="135"/>
    </row>
    <row r="3" spans="1:17" ht="15.75" x14ac:dyDescent="0.25">
      <c r="A3" s="135" t="s">
        <v>825</v>
      </c>
    </row>
    <row r="4" spans="1:17" ht="15.75" x14ac:dyDescent="0.25">
      <c r="A4" s="150" t="s">
        <v>826</v>
      </c>
      <c r="B4" s="852" t="s">
        <v>827</v>
      </c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</row>
    <row r="5" spans="1:17" ht="15.75" x14ac:dyDescent="0.25">
      <c r="A5" s="151" t="s">
        <v>828</v>
      </c>
    </row>
    <row r="6" spans="1:17" ht="15.75" x14ac:dyDescent="0.25">
      <c r="A6" s="150" t="s">
        <v>829</v>
      </c>
      <c r="B6" s="484" t="s">
        <v>830</v>
      </c>
    </row>
    <row r="7" spans="1:17" ht="15.75" x14ac:dyDescent="0.25">
      <c r="A7" s="150" t="s">
        <v>831</v>
      </c>
      <c r="B7" s="135" t="s">
        <v>832</v>
      </c>
    </row>
    <row r="8" spans="1:17" ht="15.75" x14ac:dyDescent="0.25">
      <c r="A8" s="150" t="s">
        <v>833</v>
      </c>
      <c r="B8" s="135" t="s">
        <v>834</v>
      </c>
    </row>
    <row r="9" spans="1:17" ht="15.75" x14ac:dyDescent="0.25">
      <c r="A9" s="150" t="s">
        <v>835</v>
      </c>
      <c r="B9" s="135" t="s">
        <v>836</v>
      </c>
    </row>
    <row r="10" spans="1:17" ht="15.75" x14ac:dyDescent="0.25">
      <c r="A10" s="150" t="s">
        <v>833</v>
      </c>
      <c r="B10" s="135" t="s">
        <v>837</v>
      </c>
    </row>
    <row r="11" spans="1:17" ht="15.75" x14ac:dyDescent="0.25">
      <c r="A11" s="150" t="s">
        <v>835</v>
      </c>
      <c r="B11" s="135" t="s">
        <v>838</v>
      </c>
    </row>
    <row r="12" spans="1:17" ht="15.75" x14ac:dyDescent="0.25">
      <c r="A12" s="150" t="s">
        <v>839</v>
      </c>
      <c r="B12" s="135" t="s">
        <v>840</v>
      </c>
    </row>
    <row r="13" spans="1:17" ht="15.75" x14ac:dyDescent="0.25">
      <c r="A13" s="150" t="s">
        <v>841</v>
      </c>
      <c r="B13" s="135" t="s">
        <v>842</v>
      </c>
    </row>
    <row r="14" spans="1:17" ht="15.75" x14ac:dyDescent="0.25">
      <c r="A14" s="150" t="s">
        <v>843</v>
      </c>
      <c r="B14" s="135" t="s">
        <v>844</v>
      </c>
    </row>
    <row r="15" spans="1:17" ht="15.75" x14ac:dyDescent="0.25">
      <c r="A15" s="150" t="s">
        <v>845</v>
      </c>
      <c r="B15" s="135" t="s">
        <v>846</v>
      </c>
    </row>
    <row r="16" spans="1:17" ht="29.25" customHeight="1" x14ac:dyDescent="0.25">
      <c r="A16" s="150" t="s">
        <v>847</v>
      </c>
      <c r="B16" s="135" t="s">
        <v>848</v>
      </c>
    </row>
    <row r="17" spans="1:16" ht="15.75" x14ac:dyDescent="0.25">
      <c r="A17" s="150" t="s">
        <v>849</v>
      </c>
      <c r="B17" s="135" t="s">
        <v>850</v>
      </c>
    </row>
    <row r="18" spans="1:16" ht="30.75" customHeight="1" x14ac:dyDescent="0.25">
      <c r="A18" s="152" t="s">
        <v>851</v>
      </c>
    </row>
    <row r="19" spans="1:16" ht="13.5" x14ac:dyDescent="0.25">
      <c r="A19" s="936" t="s">
        <v>852</v>
      </c>
      <c r="B19" s="937"/>
      <c r="C19" s="937"/>
      <c r="D19" s="937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</row>
    <row r="20" spans="1:16" ht="15.75" customHeight="1" x14ac:dyDescent="0.25">
      <c r="A20" s="151" t="s">
        <v>853</v>
      </c>
    </row>
    <row r="21" spans="1:16" ht="15.75" x14ac:dyDescent="0.25">
      <c r="A21" s="151" t="s">
        <v>854</v>
      </c>
    </row>
    <row r="22" spans="1:16" ht="13.5" x14ac:dyDescent="0.25">
      <c r="A22" s="936" t="s">
        <v>855</v>
      </c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</row>
    <row r="23" spans="1:16" ht="15.75" x14ac:dyDescent="0.25">
      <c r="A23" s="151" t="s">
        <v>856</v>
      </c>
    </row>
    <row r="24" spans="1:16" ht="15.75" x14ac:dyDescent="0.25">
      <c r="A24" s="151" t="s">
        <v>857</v>
      </c>
    </row>
    <row r="25" spans="1:16" ht="15.75" x14ac:dyDescent="0.25">
      <c r="A25" s="151" t="s">
        <v>858</v>
      </c>
    </row>
    <row r="26" spans="1:16" ht="15.75" x14ac:dyDescent="0.25">
      <c r="A26" s="151" t="s">
        <v>859</v>
      </c>
    </row>
    <row r="27" spans="1:16" ht="15.75" x14ac:dyDescent="0.25">
      <c r="A27" s="151" t="s">
        <v>860</v>
      </c>
    </row>
    <row r="28" spans="1:16" ht="15.75" x14ac:dyDescent="0.25">
      <c r="A28" s="151" t="s">
        <v>861</v>
      </c>
    </row>
    <row r="29" spans="1:16" ht="15.75" x14ac:dyDescent="0.25">
      <c r="A29" s="151" t="s">
        <v>862</v>
      </c>
    </row>
    <row r="30" spans="1:16" ht="15.75" x14ac:dyDescent="0.25">
      <c r="A30" s="151" t="s">
        <v>863</v>
      </c>
    </row>
    <row r="31" spans="1:16" ht="15.75" x14ac:dyDescent="0.25">
      <c r="A31" s="151" t="s">
        <v>864</v>
      </c>
    </row>
    <row r="32" spans="1:16" ht="15.75" x14ac:dyDescent="0.25">
      <c r="A32" s="151" t="s">
        <v>865</v>
      </c>
    </row>
    <row r="33" spans="1:16" ht="13.5" x14ac:dyDescent="0.25">
      <c r="A33" s="929" t="s">
        <v>866</v>
      </c>
      <c r="B33" s="930"/>
      <c r="C33" s="930"/>
      <c r="D33" s="930"/>
      <c r="E33" s="930"/>
      <c r="F33" s="930"/>
      <c r="G33" s="930"/>
      <c r="H33" s="930"/>
      <c r="I33" s="930"/>
      <c r="J33" s="930"/>
      <c r="K33" s="930"/>
      <c r="L33" s="930"/>
      <c r="M33" s="930"/>
      <c r="N33" s="930"/>
      <c r="O33" s="930"/>
      <c r="P33" s="930"/>
    </row>
    <row r="34" spans="1:16" ht="13.5" x14ac:dyDescent="0.25">
      <c r="A34" s="931" t="s">
        <v>867</v>
      </c>
      <c r="B34" s="852"/>
      <c r="C34" s="852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</row>
    <row r="35" spans="1:16" ht="13.5" x14ac:dyDescent="0.25">
      <c r="A35" s="932" t="s">
        <v>868</v>
      </c>
      <c r="B35" s="933"/>
      <c r="C35" s="933"/>
      <c r="D35" s="933"/>
      <c r="E35" s="933"/>
      <c r="F35" s="933"/>
      <c r="G35" s="933"/>
      <c r="H35" s="933"/>
      <c r="I35" s="933"/>
      <c r="J35" s="933"/>
      <c r="K35" s="933"/>
      <c r="L35" s="933"/>
      <c r="M35" s="933"/>
      <c r="N35" s="933"/>
      <c r="O35" s="933"/>
      <c r="P35" s="933"/>
    </row>
    <row r="36" spans="1:16" ht="15.75" x14ac:dyDescent="0.25">
      <c r="A36" s="151" t="s">
        <v>869</v>
      </c>
    </row>
    <row r="37" spans="1:16" ht="15.75" x14ac:dyDescent="0.25">
      <c r="A37" s="151" t="s">
        <v>870</v>
      </c>
    </row>
    <row r="38" spans="1:16" ht="15.75" x14ac:dyDescent="0.25">
      <c r="A38" s="151" t="s">
        <v>871</v>
      </c>
    </row>
    <row r="39" spans="1:16" ht="15.75" x14ac:dyDescent="0.25">
      <c r="A39" s="151" t="s">
        <v>872</v>
      </c>
    </row>
    <row r="40" spans="1:16" ht="15.75" x14ac:dyDescent="0.25">
      <c r="A40" s="151" t="s">
        <v>873</v>
      </c>
    </row>
    <row r="41" spans="1:16" ht="15.75" x14ac:dyDescent="0.25">
      <c r="A41" s="151" t="s">
        <v>874</v>
      </c>
    </row>
    <row r="42" spans="1:16" ht="15.75" x14ac:dyDescent="0.25">
      <c r="A42" s="151"/>
    </row>
    <row r="43" spans="1:16" ht="15.75" x14ac:dyDescent="0.25">
      <c r="A43" s="151"/>
    </row>
    <row r="44" spans="1:16" ht="15.75" x14ac:dyDescent="0.25">
      <c r="A44" s="151"/>
    </row>
    <row r="45" spans="1:16" ht="15.75" x14ac:dyDescent="0.25">
      <c r="A45" s="151"/>
    </row>
    <row r="46" spans="1:16" ht="15.75" x14ac:dyDescent="0.25">
      <c r="A46" s="151"/>
    </row>
    <row r="47" spans="1:16" ht="15.75" x14ac:dyDescent="0.25">
      <c r="A47" s="151"/>
    </row>
    <row r="48" spans="1:16" ht="15.75" x14ac:dyDescent="0.25">
      <c r="A48" s="151"/>
    </row>
    <row r="49" spans="1:1" ht="15.75" x14ac:dyDescent="0.25">
      <c r="A49" s="151"/>
    </row>
    <row r="50" spans="1:1" ht="15.75" x14ac:dyDescent="0.25">
      <c r="A50" s="151"/>
    </row>
    <row r="51" spans="1:1" ht="15.75" x14ac:dyDescent="0.25">
      <c r="A51" s="151"/>
    </row>
    <row r="52" spans="1:1" ht="15.75" x14ac:dyDescent="0.25">
      <c r="A52" s="151"/>
    </row>
    <row r="53" spans="1:1" ht="15.75" x14ac:dyDescent="0.25">
      <c r="A53" s="151"/>
    </row>
    <row r="54" spans="1:1" ht="15.75" x14ac:dyDescent="0.25">
      <c r="A54" s="151"/>
    </row>
    <row r="55" spans="1:1" ht="15.75" x14ac:dyDescent="0.25">
      <c r="A55" s="151"/>
    </row>
    <row r="56" spans="1:1" ht="15.75" x14ac:dyDescent="0.25">
      <c r="A56" s="151"/>
    </row>
    <row r="57" spans="1:1" ht="15.75" x14ac:dyDescent="0.25">
      <c r="A57" s="151"/>
    </row>
    <row r="58" spans="1:1" ht="15.75" x14ac:dyDescent="0.25">
      <c r="A58" s="151"/>
    </row>
    <row r="59" spans="1:1" ht="15.75" x14ac:dyDescent="0.25">
      <c r="A59" s="151"/>
    </row>
    <row r="60" spans="1:1" ht="15.75" x14ac:dyDescent="0.25">
      <c r="A60" s="151"/>
    </row>
    <row r="61" spans="1:1" ht="15.75" x14ac:dyDescent="0.25">
      <c r="A61" s="151"/>
    </row>
    <row r="62" spans="1:1" ht="15.75" x14ac:dyDescent="0.25">
      <c r="A62" s="151"/>
    </row>
    <row r="63" spans="1:1" ht="15.75" x14ac:dyDescent="0.25">
      <c r="A63" s="151"/>
    </row>
    <row r="64" spans="1:1" ht="15.75" x14ac:dyDescent="0.25">
      <c r="A64" s="151"/>
    </row>
    <row r="65" spans="1:14" ht="15.75" x14ac:dyDescent="0.25">
      <c r="A65" s="151"/>
    </row>
    <row r="66" spans="1:14" ht="15.75" x14ac:dyDescent="0.25">
      <c r="A66" s="151"/>
    </row>
    <row r="67" spans="1:14" ht="15.75" x14ac:dyDescent="0.25">
      <c r="A67" s="151"/>
    </row>
    <row r="68" spans="1:14" ht="15.75" x14ac:dyDescent="0.25">
      <c r="A68" s="151"/>
    </row>
    <row r="69" spans="1:14" ht="15.75" x14ac:dyDescent="0.25">
      <c r="A69" s="151"/>
    </row>
    <row r="70" spans="1:14" ht="15.75" x14ac:dyDescent="0.25">
      <c r="A70" s="151"/>
    </row>
    <row r="71" spans="1:14" ht="15.75" x14ac:dyDescent="0.25">
      <c r="A71" s="151"/>
    </row>
    <row r="72" spans="1:14" ht="15.75" x14ac:dyDescent="0.25">
      <c r="A72" s="151"/>
    </row>
    <row r="73" spans="1:14" ht="15.75" x14ac:dyDescent="0.25">
      <c r="A73" s="151"/>
    </row>
    <row r="74" spans="1:14" ht="15.75" x14ac:dyDescent="0.25">
      <c r="A74" s="151"/>
    </row>
    <row r="75" spans="1:14" ht="15.75" x14ac:dyDescent="0.25">
      <c r="A75" s="151"/>
    </row>
    <row r="76" spans="1:14" ht="15.75" x14ac:dyDescent="0.25">
      <c r="A76" s="212"/>
      <c r="B76" s="213"/>
      <c r="C76" s="213"/>
      <c r="D76" s="213"/>
      <c r="E76" s="213"/>
      <c r="F76" s="213"/>
      <c r="G76" s="213"/>
      <c r="H76" s="213"/>
    </row>
    <row r="77" spans="1:14" ht="15.75" x14ac:dyDescent="0.25">
      <c r="A77" s="151"/>
    </row>
    <row r="78" spans="1:14" ht="15.75" x14ac:dyDescent="0.25">
      <c r="A78" s="164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4" ht="15.75" x14ac:dyDescent="0.25">
      <c r="A79" s="151"/>
    </row>
  </sheetData>
  <mergeCells count="7">
    <mergeCell ref="A33:P33"/>
    <mergeCell ref="A34:P34"/>
    <mergeCell ref="A35:P35"/>
    <mergeCell ref="A1:P1"/>
    <mergeCell ref="B4:Q4"/>
    <mergeCell ref="A19:P19"/>
    <mergeCell ref="A22:P22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EE7C213460044DAA0718B7E65EFFC6" ma:contentTypeVersion="9" ma:contentTypeDescription="Створення нового документа." ma:contentTypeScope="" ma:versionID="1d7592f104c9ad5c72a25af97c3ad2c0">
  <xsd:schema xmlns:xsd="http://www.w3.org/2001/XMLSchema" xmlns:xs="http://www.w3.org/2001/XMLSchema" xmlns:p="http://schemas.microsoft.com/office/2006/metadata/properties" xmlns:ns2="46cb61f4-40c4-4429-8350-b578e74965cf" xmlns:ns3="0fb7478a-7dce-48ab-a672-f6e8761f59a0" targetNamespace="http://schemas.microsoft.com/office/2006/metadata/properties" ma:root="true" ma:fieldsID="ff5a1f00a969126a599fa67fc03cc30c" ns2:_="" ns3:_="">
    <xsd:import namespace="46cb61f4-40c4-4429-8350-b578e74965cf"/>
    <xsd:import namespace="0fb7478a-7dce-48ab-a672-f6e8761f59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b61f4-40c4-4429-8350-b578e7496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72d1bc2c-129e-4a41-add9-4f9a437dcc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7478a-7dce-48ab-a672-f6e8761f59a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72bf3-333a-4208-a874-47007d43c61e}" ma:internalName="TaxCatchAll" ma:showField="CatchAllData" ma:web="0fb7478a-7dce-48ab-a672-f6e8761f59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cb61f4-40c4-4429-8350-b578e74965cf">
      <Terms xmlns="http://schemas.microsoft.com/office/infopath/2007/PartnerControls"/>
    </lcf76f155ced4ddcb4097134ff3c332f>
    <TaxCatchAll xmlns="0fb7478a-7dce-48ab-a672-f6e8761f59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95294-F615-4DCD-BFAF-D0BB6FA6F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b61f4-40c4-4429-8350-b578e74965cf"/>
    <ds:schemaRef ds:uri="0fb7478a-7dce-48ab-a672-f6e8761f5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3E12C1-875F-49B3-B66A-1E567ADC4E3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6cb61f4-40c4-4429-8350-b578e74965c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fb7478a-7dce-48ab-a672-f6e8761f59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DF8D68-D67F-4B86-A8C9-CED71CF98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Довідник</vt:lpstr>
      <vt:lpstr>Освітні програми</vt:lpstr>
      <vt:lpstr>Основні дані</vt:lpstr>
      <vt:lpstr>Титул</vt:lpstr>
      <vt:lpstr>План НП</vt:lpstr>
      <vt:lpstr>Перелік  дисц</vt:lpstr>
      <vt:lpstr>Перелік  дисц 2</vt:lpstr>
      <vt:lpstr>Зміст</vt:lpstr>
      <vt:lpstr>Інструкція</vt:lpstr>
      <vt:lpstr>Зміст!Заголовки_для_печати</vt:lpstr>
      <vt:lpstr>'Перелік  дисц'!Заголовки_для_печати</vt:lpstr>
      <vt:lpstr>'Перелік  дисц 2'!Заголовки_для_печати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'Перелік  дисц'!Область_печати</vt:lpstr>
      <vt:lpstr>'Перелік  дисц 2'!Область_печати</vt:lpstr>
      <vt:lpstr>'План НП'!Область_печати</vt:lpstr>
      <vt:lpstr>Титул!Область_печати</vt:lpstr>
    </vt:vector>
  </TitlesOfParts>
  <Manager/>
  <Company>НТУ "ХПІ"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subject/>
  <dc:creator>Бичкова Т.А.</dc:creator>
  <cp:keywords/>
  <dc:description/>
  <cp:lastModifiedBy>Пользователь</cp:lastModifiedBy>
  <cp:revision/>
  <cp:lastPrinted>2023-12-11T10:50:11Z</cp:lastPrinted>
  <dcterms:created xsi:type="dcterms:W3CDTF">2002-01-25T08:51:42Z</dcterms:created>
  <dcterms:modified xsi:type="dcterms:W3CDTF">2023-12-15T21:52:35Z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0x01010088EE7C213460044DAA0718B7E65EFFC6</vt:lpwstr>
  </property>
</Properties>
</file>