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25" windowWidth="11955" windowHeight="3045" tabRatio="598" firstSheet="1" activeTab="4"/>
  </bookViews>
  <sheets>
    <sheet name="Довідник" sheetId="1" r:id="rId1"/>
    <sheet name="Основні дані" sheetId="2" r:id="rId2"/>
    <sheet name="Титул" sheetId="3" r:id="rId3"/>
    <sheet name="План НП" sheetId="4" r:id="rId4"/>
    <sheet name="Зміст" sheetId="5" r:id="rId5"/>
    <sheet name="Інструкція" sheetId="6" r:id="rId6"/>
  </sheets>
  <definedNames>
    <definedName name="_xlnm.Print_Titles" localSheetId="4">'Зміст'!$8:$8</definedName>
    <definedName name="_xlnm.Print_Titles" localSheetId="3">'План НП'!$11:$11</definedName>
    <definedName name="_xlnm.Print_Area" localSheetId="4">'Зміст'!$A$1:$O$130</definedName>
    <definedName name="_xlnm.Print_Area" localSheetId="5">'Інструкція'!$A$1:$Q$85</definedName>
    <definedName name="_xlnm.Print_Area" localSheetId="3">'План НП'!$A$1:$AC$162</definedName>
    <definedName name="_xlnm.Print_Area" localSheetId="2">'Титул'!$A$1:$BA$40</definedName>
  </definedNames>
  <calcPr fullCalcOnLoad="1"/>
</workbook>
</file>

<file path=xl/comments2.xml><?xml version="1.0" encoding="utf-8"?>
<comments xmlns="http://schemas.openxmlformats.org/spreadsheetml/2006/main">
  <authors>
    <author>alla</author>
  </authors>
  <commentList>
    <comment ref="B1" authorId="0">
      <text>
        <r>
          <rPr>
            <b/>
            <sz val="12"/>
            <rFont val="Tahoma"/>
            <family val="2"/>
          </rPr>
          <t xml:space="preserve">номера подряд:факультет кафедра напрям спеціальність спеціалізація (а,б,в,г).xls 
приклад:
</t>
        </r>
        <r>
          <rPr>
            <b/>
            <sz val="12"/>
            <color indexed="10"/>
            <rFont val="Tahoma"/>
            <family val="2"/>
          </rPr>
          <t>200</t>
        </r>
        <r>
          <rPr>
            <b/>
            <sz val="12"/>
            <color indexed="12"/>
            <rFont val="Tahoma"/>
            <family val="2"/>
          </rPr>
          <t>206</t>
        </r>
        <r>
          <rPr>
            <b/>
            <sz val="12"/>
            <color indexed="16"/>
            <rFont val="Tahoma"/>
            <family val="2"/>
          </rPr>
          <t>090</t>
        </r>
        <r>
          <rPr>
            <b/>
            <sz val="12"/>
            <color indexed="12"/>
            <rFont val="Tahoma"/>
            <family val="2"/>
          </rPr>
          <t>1</t>
        </r>
        <r>
          <rPr>
            <b/>
            <sz val="12"/>
            <color indexed="17"/>
            <rFont val="Tahoma"/>
            <family val="2"/>
          </rPr>
          <t>90102</t>
        </r>
        <r>
          <rPr>
            <b/>
            <sz val="12"/>
            <rFont val="Tahoma"/>
            <family val="2"/>
          </rPr>
          <t>а.xls</t>
        </r>
      </text>
    </comment>
    <comment ref="B2" authorId="0">
      <text>
        <r>
          <rPr>
            <b/>
            <sz val="16"/>
            <rFont val="Tahoma"/>
            <family val="2"/>
          </rPr>
          <t>форма навчання: денна, заочна, дистанційна</t>
        </r>
      </text>
    </comment>
    <comment ref="B18" authorId="0">
      <text>
        <r>
          <rPr>
            <b/>
            <sz val="16"/>
            <rFont val="Tahoma"/>
            <family val="2"/>
          </rPr>
          <t>рік</t>
        </r>
      </text>
    </comment>
    <comment ref="B3" authorId="0">
      <text>
        <r>
          <rPr>
            <b/>
            <sz val="14"/>
            <rFont val="Tahoma"/>
            <family val="2"/>
          </rPr>
          <t>шифр факультету (см. Довідник)</t>
        </r>
      </text>
    </comment>
    <comment ref="B4" authorId="0">
      <text>
        <r>
          <rPr>
            <b/>
            <sz val="16"/>
            <rFont val="Tahoma"/>
            <family val="2"/>
          </rPr>
          <t>факультет (см. Довідник)</t>
        </r>
      </text>
    </comment>
    <comment ref="B5" authorId="0">
      <text>
        <r>
          <rPr>
            <b/>
            <sz val="14"/>
            <rFont val="Tahoma"/>
            <family val="2"/>
          </rPr>
          <t xml:space="preserve">шифр кафедри (см. Довідник) </t>
        </r>
      </text>
    </comment>
    <comment ref="B6" authorId="0">
      <text>
        <r>
          <rPr>
            <sz val="18"/>
            <rFont val="Tahoma"/>
            <family val="2"/>
          </rPr>
          <t>кафедра (см. Довідник)</t>
        </r>
      </text>
    </comment>
  </commentList>
</comments>
</file>

<file path=xl/sharedStrings.xml><?xml version="1.0" encoding="utf-8"?>
<sst xmlns="http://schemas.openxmlformats.org/spreadsheetml/2006/main" count="844" uniqueCount="537">
  <si>
    <t>ЗАТВЕРДЖУЮ</t>
  </si>
  <si>
    <t>Всього</t>
  </si>
  <si>
    <t>Вид практики</t>
  </si>
  <si>
    <t>Семестр</t>
  </si>
  <si>
    <t xml:space="preserve">Форма навчання </t>
  </si>
  <si>
    <t>денна</t>
  </si>
  <si>
    <t xml:space="preserve">Кваліфікація  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</si>
  <si>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</si>
  <si>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</si>
  <si>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</si>
  <si>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</si>
  <si>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</si>
  <si>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</si>
  <si>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</si>
  <si>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</si>
  <si>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</si>
  <si>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</si>
  <si>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</si>
  <si>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</si>
  <si>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</si>
  <si>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_______________________________________</t>
  </si>
  <si>
    <t>НАВЧАЛЬНИЙ   ПЛАН</t>
  </si>
  <si>
    <t>І. Графік навчального процесу</t>
  </si>
  <si>
    <t>Позначення:</t>
  </si>
  <si>
    <t>Канікули</t>
  </si>
  <si>
    <t>К</t>
  </si>
  <si>
    <t>П</t>
  </si>
  <si>
    <t>Тривалість      (у тижнях)</t>
  </si>
  <si>
    <t>-</t>
  </si>
  <si>
    <t>НАЦІОНАЛЬНИЙ ТЕХНІЧНИЙ УНІВЕРСИТЕТ "ХАРКІВСЬКИЙ ПОЛІТЕХНІЧНИЙ ІНСТИТУТ"</t>
  </si>
  <si>
    <t>Ректор НТУ "ХПІ"</t>
  </si>
  <si>
    <t>С</t>
  </si>
  <si>
    <t>Д</t>
  </si>
  <si>
    <t>Практика</t>
  </si>
  <si>
    <t>Екзамен. сесія</t>
  </si>
  <si>
    <t>практичні</t>
  </si>
  <si>
    <t xml:space="preserve">підготовки </t>
  </si>
  <si>
    <t>з галузі знань</t>
  </si>
  <si>
    <t>(шифр і назва галузі знань)</t>
  </si>
  <si>
    <t>4 роки</t>
  </si>
  <si>
    <t>Строк навчання</t>
  </si>
  <si>
    <t>на основі</t>
  </si>
  <si>
    <t>повної середньої освіти</t>
  </si>
  <si>
    <t>ІІ. Зведені бюджети часу (у тижнях)</t>
  </si>
  <si>
    <t>Шифр за ОПП</t>
  </si>
  <si>
    <t>Назва навчальної дисципліни</t>
  </si>
  <si>
    <t>Розподіл за семестрами</t>
  </si>
  <si>
    <t>Екзамени</t>
  </si>
  <si>
    <t>Заліки</t>
  </si>
  <si>
    <t>Кількість  кредитів ЕCTS</t>
  </si>
  <si>
    <t>Кількість годин</t>
  </si>
  <si>
    <t>Загальний обсяг</t>
  </si>
  <si>
    <t>Аудиторних</t>
  </si>
  <si>
    <t>у тому числі</t>
  </si>
  <si>
    <t>Самостійна робота</t>
  </si>
  <si>
    <t>І курс</t>
  </si>
  <si>
    <t>ІІ курс</t>
  </si>
  <si>
    <t>ІІІ курс</t>
  </si>
  <si>
    <t>IV курс</t>
  </si>
  <si>
    <t>С е м е с т р и</t>
  </si>
  <si>
    <t>Кількість тижнів в семестрі</t>
  </si>
  <si>
    <t>лекції</t>
  </si>
  <si>
    <t>лабораторні</t>
  </si>
  <si>
    <t>Індивідуальні завдання</t>
  </si>
  <si>
    <t>I</t>
  </si>
  <si>
    <t>II</t>
  </si>
  <si>
    <t>III</t>
  </si>
  <si>
    <t>IV</t>
  </si>
  <si>
    <t>Теоретичне навчання</t>
  </si>
  <si>
    <t>Екзаменаційна сесія</t>
  </si>
  <si>
    <t>Дипломний проект</t>
  </si>
  <si>
    <t>III. Практика</t>
  </si>
  <si>
    <t>Виконання дипломного проекту (роботи)</t>
  </si>
  <si>
    <t>Кількість кредитів ECTS</t>
  </si>
  <si>
    <t>Разом</t>
  </si>
  <si>
    <t>Кафедра</t>
  </si>
  <si>
    <t>Загальна кількість за термін підготовки</t>
  </si>
  <si>
    <t>Кількість годин на тиждень</t>
  </si>
  <si>
    <t>Кількість екзаменів</t>
  </si>
  <si>
    <t>Кількість заліків</t>
  </si>
  <si>
    <t>РЕ</t>
  </si>
  <si>
    <t>Р</t>
  </si>
  <si>
    <t>А</t>
  </si>
  <si>
    <t>Завідувач кафедри</t>
  </si>
  <si>
    <t xml:space="preserve">V. ПЛАН НАВЧАЛЬНОГО ПРОЦЕСУ </t>
  </si>
  <si>
    <t>Розрахункове завдання</t>
  </si>
  <si>
    <t>РГ</t>
  </si>
  <si>
    <t>Розрахунково-графічне завдання</t>
  </si>
  <si>
    <t>Реферат</t>
  </si>
  <si>
    <t>КП</t>
  </si>
  <si>
    <t>КР</t>
  </si>
  <si>
    <t>Аудиторні години</t>
  </si>
  <si>
    <t>Кредити ECTS</t>
  </si>
  <si>
    <t>Кількість курсових проектів (робіт)</t>
  </si>
  <si>
    <t>Курсовий проект</t>
  </si>
  <si>
    <t>Курсова робота</t>
  </si>
  <si>
    <t>Фізичне виховання</t>
  </si>
  <si>
    <t>2</t>
  </si>
  <si>
    <t>Переддипломна</t>
  </si>
  <si>
    <t>ЗМІСТ НАВЧАЛЬНОГО ПЛАНУ</t>
  </si>
  <si>
    <t>Назва дисципліни</t>
  </si>
  <si>
    <t>Загальна кількість</t>
  </si>
  <si>
    <t xml:space="preserve"> Код кафедри</t>
  </si>
  <si>
    <t>Годин</t>
  </si>
  <si>
    <t xml:space="preserve">Разом </t>
  </si>
  <si>
    <t>Кредитів ECTS</t>
  </si>
  <si>
    <t>Семестри</t>
  </si>
  <si>
    <t>Екз</t>
  </si>
  <si>
    <t>Зал</t>
  </si>
  <si>
    <t>З</t>
  </si>
  <si>
    <t>Заліковий тиждень</t>
  </si>
  <si>
    <t>НАВЧАЛЬНИЙ ПЛАН №</t>
  </si>
  <si>
    <t>Форма навчання</t>
  </si>
  <si>
    <t>Шифр факультету</t>
  </si>
  <si>
    <t>Назва факультету</t>
  </si>
  <si>
    <t>Шифр кафедри</t>
  </si>
  <si>
    <t>Назва кафедри</t>
  </si>
  <si>
    <t>Рік</t>
  </si>
  <si>
    <t>Відповідальний за інформацію, телефон</t>
  </si>
  <si>
    <t>Шифр відділу</t>
  </si>
  <si>
    <t>Назва відділу НТУ "ХПІ"</t>
  </si>
  <si>
    <t>Кафедра «Політична історія»</t>
  </si>
  <si>
    <t>Кафедра «Загальна економічна теорія»</t>
  </si>
  <si>
    <t>Кафедра «Етика, естетика та історія культури»</t>
  </si>
  <si>
    <t>МЕХАНІКО-ТЕХНОЛОГІЧНИЙ ФАКУЛЬТЕТ</t>
  </si>
  <si>
    <t>Кафедра «Обробка металів тиском»</t>
  </si>
  <si>
    <t>Кафедра «Охорона праці і навколишнього середовища»</t>
  </si>
  <si>
    <t>МАШИНОБУДІВНИЙ ФАКУЛЬТЕТ</t>
  </si>
  <si>
    <t>Кафедра «Технологія машинобудування та металорізальні верстати»</t>
  </si>
  <si>
    <t>Кафедра «Гідропневмоавтоматика та гідропривод»</t>
  </si>
  <si>
    <t>Кафедра «Інтегровані технології машинобудування ім. М.Ф. Семка»</t>
  </si>
  <si>
    <t>Кафедра «Вища математика»</t>
  </si>
  <si>
    <t>Кафедра «Підйомно-транспортні машини і обладнання»</t>
  </si>
  <si>
    <t>ЕНЕРГОМАШИНОБУДІВНИЙ ФАКУЛЬТЕТ</t>
  </si>
  <si>
    <t>Кафедра «Парогенераторобудування»</t>
  </si>
  <si>
    <t>Кафедра «Турбінобудування»</t>
  </si>
  <si>
    <t>Кафедра «Гідравлічні машини»</t>
  </si>
  <si>
    <t>ФАКУЛЬТЕТ ТРАНСПОРТНОГО МАШИНОБУДУВАННЯ</t>
  </si>
  <si>
    <t>Кафедра «Автомобіле- та тракторобудування»</t>
  </si>
  <si>
    <t>Кафедра «Двигуни внутрішнього згоряння»</t>
  </si>
  <si>
    <t>Кафедра «Електричний транспорт та тепловозобудування»</t>
  </si>
  <si>
    <t>ІНЖЕНЕРНО-ФІЗИЧНИЙ ФАКУЛЬТЕТ</t>
  </si>
  <si>
    <t>Кафедра «Динаміка та міцність машин»</t>
  </si>
  <si>
    <t>Кафедра «Системи та процеси управління»</t>
  </si>
  <si>
    <t>Кафедра «Теоретична механіка»</t>
  </si>
  <si>
    <t>Кафедра «Прикладна математика»</t>
  </si>
  <si>
    <t>Кафедра «Опір матеріалів»</t>
  </si>
  <si>
    <t>Кафедра «Газогідромеханіка і тепломасообмін»</t>
  </si>
  <si>
    <t>ЕЛЕКТРОМАШИНОБУДІВНИЙ ФАКУЛЬТЕТ</t>
  </si>
  <si>
    <t>Кафедра «Електричні машини»</t>
  </si>
  <si>
    <t>Кафедра «Електричні апарати»</t>
  </si>
  <si>
    <t>Кафедра «Загальна електротехніка»</t>
  </si>
  <si>
    <t>ЕЛЕКТРОЕНЕРГЕТИЧНИЙ ФАКУЛЬТЕТ</t>
  </si>
  <si>
    <t>Кафедра «Електричні станції»</t>
  </si>
  <si>
    <t>Кафедра «Автоматизація енергосистем»</t>
  </si>
  <si>
    <t>ФАКУЛЬТЕТ «АВТОМАТИКА ТА ПРИЛАДОБУДУВАННЯ»</t>
  </si>
  <si>
    <t>Кафедра «Теоретичні основи електротехніки»</t>
  </si>
  <si>
    <t>Кафедра «Радіоелектроніка»</t>
  </si>
  <si>
    <t>ФІЗИКО-ТЕХНІЧНИЙ ФАКУЛЬТЕТ</t>
  </si>
  <si>
    <t>Кафедра «Фізика металів і напівпровідників»</t>
  </si>
  <si>
    <t>Кафедра «Технічна кріофізика»</t>
  </si>
  <si>
    <t>Кафедра «Інженерна електрофізика»</t>
  </si>
  <si>
    <t>Кафедра «Теоретична та експериментальна фізика»</t>
  </si>
  <si>
    <t>Кафедра «Загальна та експериментальна фізика»</t>
  </si>
  <si>
    <t>ФАКУЛЬТЕТ «ТЕХНОЛОГІЯ НЕОРГАНІЧНИХ РЕЧОВИН»</t>
  </si>
  <si>
    <t>Кафедра «Хімічна технологія неорганічних речовин каталізу і екології»</t>
  </si>
  <si>
    <t>Кафедра «Технічна електрохімія»</t>
  </si>
  <si>
    <t>Кафедра «Технологія кераміки, вогнетривів, скла та емалей»</t>
  </si>
  <si>
    <t>Кафедра «Загальна та неорганічна хімія»</t>
  </si>
  <si>
    <t>ФАКУЛЬТЕТ «ТЕХНОЛОГІЯ ОРГАНІЧНИХ РЕЧОВИН»</t>
  </si>
  <si>
    <t>ФАКУЛЬТЕТ «ІНТЕГРОВАНІ ТЕХНОЛОГІЇ ТА ХІМІЧНА ТЕХНІКА»</t>
  </si>
  <si>
    <t>Кафедра «Інтегровані технології, процеси і апарати»</t>
  </si>
  <si>
    <t>ЕКОНОМІЧНИЙ ФАКУЛЬТЕТ</t>
  </si>
  <si>
    <t>Кафедра «Економіка та маркетинг»</t>
  </si>
  <si>
    <t>Кафедра «Організація виробництва і управління персоналом»</t>
  </si>
  <si>
    <t>Кафедра «Економічний аналіз і облік»</t>
  </si>
  <si>
    <t>Кафедра гуманітарних наук</t>
  </si>
  <si>
    <t>Кафедра соціально-економічних наук</t>
  </si>
  <si>
    <t>Кафедра «Системний аналіз і управління»</t>
  </si>
  <si>
    <t>Кафедра «Педагогіка та психологія управління соціальними системами»</t>
  </si>
  <si>
    <t>Кафедра «Стратегічне управління»</t>
  </si>
  <si>
    <t>Кафедра «Фізичне виховання»</t>
  </si>
  <si>
    <t>Кафедра «Комп’ютерна математика та математичне моделювання»</t>
  </si>
  <si>
    <t>ФАКУЛЬТЕТ «БІЗНЕС ТА ФІНАНСИ»</t>
  </si>
  <si>
    <t>Кафедра «Соціологія та політологія»</t>
  </si>
  <si>
    <t>Кафедра «Обчислювальна техніка та програмування»</t>
  </si>
  <si>
    <t>Кафедра «Системи інформації»</t>
  </si>
  <si>
    <t>Кафедра «Інформатика та інтелектуальна власність»</t>
  </si>
  <si>
    <t>Кафедра «Електроізоляційна та кабельна техніка»</t>
  </si>
  <si>
    <t>ФАКУЛЬТЕТ МІЖНАРОДНОЇ ОСВІТИ</t>
  </si>
  <si>
    <t>Кафедра «Право»</t>
  </si>
  <si>
    <t>Кафедра «Філософія»</t>
  </si>
  <si>
    <t>ФАКУЛЬТЕТ ЕКОНОМІЧНОЇ ІНФОРМАТИКИ ТА МЕНЕДЖМЕНТУ</t>
  </si>
  <si>
    <t>Кафедра «Міжкультурна комунікація та іноземна мова»</t>
  </si>
  <si>
    <t>Кафедра «Ділова іноземна мова та переклад»</t>
  </si>
  <si>
    <t>Кафедра «Інтелектуальні комп’ютерні системи»</t>
  </si>
  <si>
    <t>Кафедра «Історія науки і техніки»</t>
  </si>
  <si>
    <t>Кафедра іноземних мов</t>
  </si>
  <si>
    <t xml:space="preserve">Розподіл аудиторних годин на тиждень та  кредитів ECTS за семестрами </t>
  </si>
  <si>
    <r>
      <t>підготовки бакалавра:</t>
    </r>
    <r>
      <rPr>
        <b/>
        <sz val="20"/>
        <rFont val="Arial"/>
        <family val="2"/>
      </rPr>
      <t xml:space="preserve">
</t>
    </r>
    <r>
      <rPr>
        <b/>
        <sz val="12"/>
        <rFont val="Arial"/>
        <family val="2"/>
      </rPr>
      <t>за напрямом</t>
    </r>
  </si>
  <si>
    <t>Шифр галузі знань</t>
  </si>
  <si>
    <t>Назва галузі</t>
  </si>
  <si>
    <t>Кваліфікація:</t>
  </si>
  <si>
    <t>за спеціальністю</t>
  </si>
  <si>
    <t>Шифр спеціальністі</t>
  </si>
  <si>
    <t>Назва спеціальністі</t>
  </si>
  <si>
    <t>IV. Атестація</t>
  </si>
  <si>
    <t>Атестація</t>
  </si>
  <si>
    <t>Кафедра «Зварювання»</t>
  </si>
  <si>
    <t>Кафедра «Деталі машин і прикладна механіка»</t>
  </si>
  <si>
    <t>Кафедра «Промислова і біомедична електроніка»</t>
  </si>
  <si>
    <t>Кафедра «Прилади та методи неруйнівного контролю»</t>
  </si>
  <si>
    <t>Кафедра «Інформаційно-вимірювальні технології і системи»</t>
  </si>
  <si>
    <t>Кафедра «Технологія полімерних композиційних матеріалів та покриттів»</t>
  </si>
  <si>
    <t>Кафедра «Технологія жирів та продуктів бродіння»</t>
  </si>
  <si>
    <t>Кафедра «Технологіі переробки нафти, газу та твердого палива»</t>
  </si>
  <si>
    <t>Кафедра «Видобування нафти, газу та конденсату»</t>
  </si>
  <si>
    <t>Кафедра «Хімічна техніка та промислова екологія»</t>
  </si>
  <si>
    <t>Кафедра «Технологія пластичних мас і біологічески активних полімерів»</t>
  </si>
  <si>
    <t>Кафедра «Автоматизація хіміко-технологічних систем та екологічний моніторинг»</t>
  </si>
  <si>
    <t>Кафедра природничих наук</t>
  </si>
  <si>
    <t>Кафедра «Менеджмент та оподаткування»</t>
  </si>
  <si>
    <t>Кафедра «Мультимедійні інформаційні технології і системи»</t>
  </si>
  <si>
    <t xml:space="preserve">НІМЕЦЬКО-ТЕХНІЧНИЙ ФАКУЛЬТЕТ </t>
  </si>
  <si>
    <t>Заходи</t>
  </si>
  <si>
    <t>1. Дипломне проектування</t>
  </si>
  <si>
    <t>2. Форми атестації</t>
  </si>
  <si>
    <t>- захист дипломного проекту</t>
  </si>
  <si>
    <t>- екзамени</t>
  </si>
  <si>
    <r>
      <t xml:space="preserve">Починати формування навчального плану необхідно з заповнення </t>
    </r>
    <r>
      <rPr>
        <u val="single"/>
        <sz val="12"/>
        <rFont val="Times New Roman"/>
        <family val="1"/>
      </rPr>
      <t>другого рядка</t>
    </r>
    <r>
      <rPr>
        <sz val="12"/>
        <rFont val="Times New Roman"/>
        <family val="1"/>
      </rPr>
      <t xml:space="preserve"> листа «Основні дані» , а саме: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</si>
  <si>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2"/>
        <rFont val="Times New Roman"/>
        <family val="1"/>
      </rPr>
      <t>форма навчання;</t>
    </r>
  </si>
  <si>
    <t>і далі</t>
  </si>
  <si>
    <r>
      <t>-</t>
    </r>
    <r>
      <rPr>
        <sz val="7"/>
        <rFont val="Times New Roman"/>
        <family val="1"/>
      </rPr>
      <t xml:space="preserve">          </t>
    </r>
    <r>
      <rPr>
        <sz val="12"/>
        <rFont val="Times New Roman"/>
        <family val="1"/>
      </rPr>
      <t>шифр факультету;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</si>
  <si>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2"/>
        <rFont val="Times New Roman"/>
        <family val="1"/>
      </rPr>
      <t>назва факультету;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</si>
  <si>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2"/>
        <rFont val="Times New Roman"/>
        <family val="1"/>
      </rPr>
      <t>шифр кафедри;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</si>
  <si>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2"/>
        <rFont val="Times New Roman"/>
        <family val="1"/>
      </rPr>
      <t>назва кафедри;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</si>
  <si>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2"/>
        <rFont val="Times New Roman"/>
        <family val="1"/>
      </rPr>
      <t>шифр галузі знань;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</si>
  <si>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2"/>
        <rFont val="Times New Roman"/>
        <family val="1"/>
      </rPr>
      <t>назва галузі;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</si>
  <si>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2"/>
        <rFont val="Times New Roman"/>
        <family val="1"/>
      </rPr>
      <t>код напряму;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</si>
  <si>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2"/>
        <rFont val="Times New Roman"/>
        <family val="1"/>
      </rPr>
      <t>назва напряму;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</si>
  <si>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2"/>
        <rFont val="Times New Roman"/>
        <family val="1"/>
      </rPr>
      <t>освітньо-кваліфікаційний рівень ;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</si>
  <si>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2"/>
        <rFont val="Times New Roman"/>
        <family val="1"/>
      </rPr>
      <t>кваліфікація;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</si>
  <si>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2"/>
        <rFont val="Times New Roman"/>
        <family val="1"/>
      </rPr>
      <t>шифр спеціальності;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</si>
  <si>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2"/>
        <rFont val="Times New Roman"/>
        <family val="1"/>
      </rPr>
      <t>назва спеціальності;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</si>
  <si>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2"/>
        <rFont val="Times New Roman"/>
        <family val="1"/>
      </rPr>
      <t>рік;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</si>
  <si>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2"/>
        <rFont val="Times New Roman"/>
        <family val="1"/>
      </rPr>
      <t>відповідальний за інформацію, телефон.</t>
    </r>
  </si>
  <si>
    <r>
      <t>Усі поля обов’язкові до заповнення</t>
    </r>
    <r>
      <rPr>
        <sz val="12"/>
        <rFont val="Times New Roman"/>
        <family val="1"/>
      </rPr>
      <t xml:space="preserve">. </t>
    </r>
  </si>
  <si>
    <t>Шифри і назви факультету і кафедри можна звірити з «Довідником» (перший лист електронної форми навчального плану).</t>
  </si>
  <si>
    <t>Після заповнення листа «Основні дані» автоматично заповнюються відповідні поля у листах «Титул», «План НП» і «Зміст».</t>
  </si>
  <si>
    <t>У графи I, II, III, IV вносити зміни заборонено!</t>
  </si>
  <si>
    <t>Якщо графік має відмінності – звертайтесь до відповідального методисту навчального відділу (к.30 Ректорського корпусу або за тел.707-64-80)</t>
  </si>
  <si>
    <t>Заповнення розділу V- лист «План НП»:</t>
  </si>
  <si>
    <t>№ з/п</t>
  </si>
  <si>
    <t>МІНІСТЕРСТВО ОСВІТИ І НАУКИ УКРАЇНИ</t>
  </si>
  <si>
    <t>Інструкція з формування навчального плану в електронному вигляді.</t>
  </si>
  <si>
    <t>Військова підготовка</t>
  </si>
  <si>
    <t>5. - 8.</t>
  </si>
  <si>
    <t>колонка 2 - назва дисципліни;</t>
  </si>
  <si>
    <r>
      <t xml:space="preserve">колонки 3, 4 – </t>
    </r>
    <r>
      <rPr>
        <b/>
        <i/>
        <sz val="12"/>
        <rFont val="Times New Roman"/>
        <family val="1"/>
      </rPr>
      <t>номер</t>
    </r>
    <r>
      <rPr>
        <sz val="12"/>
        <rFont val="Times New Roman"/>
        <family val="1"/>
      </rPr>
      <t xml:space="preserve"> семестру, в якому складається екзамен чи залік;</t>
    </r>
  </si>
  <si>
    <r>
      <t xml:space="preserve">колонки 14, 16, 18…. – кредити EKTS </t>
    </r>
    <r>
      <rPr>
        <b/>
        <i/>
        <sz val="12"/>
        <rFont val="Times New Roman"/>
        <family val="1"/>
      </rPr>
      <t>за семестр</t>
    </r>
    <r>
      <rPr>
        <sz val="12"/>
        <rFont val="Times New Roman"/>
        <family val="1"/>
      </rPr>
      <t>, кількість має бути кратна 0,5;</t>
    </r>
  </si>
  <si>
    <r>
      <t xml:space="preserve">колонки 13, 15, 17…. – аудиторні години </t>
    </r>
    <r>
      <rPr>
        <b/>
        <i/>
        <sz val="12"/>
        <rFont val="Times New Roman"/>
        <family val="1"/>
      </rPr>
      <t>за тиждень</t>
    </r>
    <r>
      <rPr>
        <sz val="12"/>
        <rFont val="Times New Roman"/>
        <family val="1"/>
      </rPr>
      <t xml:space="preserve"> - цілі числа, тільки в деяких випадках  їх кількість буде кратна 0,5;</t>
    </r>
  </si>
  <si>
    <r>
      <t xml:space="preserve">колонки 9, 10, 11 – розподіл загальної кількості аудиторних годин за видами </t>
    </r>
    <r>
      <rPr>
        <b/>
        <i/>
        <sz val="12"/>
        <rFont val="Times New Roman"/>
        <family val="1"/>
      </rPr>
      <t>за семестр</t>
    </r>
    <r>
      <rPr>
        <sz val="12"/>
        <rFont val="Times New Roman"/>
        <family val="1"/>
      </rPr>
      <t xml:space="preserve"> або декілька семестрів;</t>
    </r>
  </si>
  <si>
    <t>колонка 29 – код кафедри, яка викладає.</t>
  </si>
  <si>
    <t>Якщо сумарна кількість аудиторних годин за видами (графи 9, 10, 11) не дорівнюватиме сумі аудиторних годин за тижнями (графа 8), у графі 12 з'явиться напис «ошибка».</t>
  </si>
  <si>
    <t>І не в якому разі кількість аудиторних годин з певної дисципліни за семестр не повинна перевищувати кількість кредитів у цьому семестрі, крім семестрів з практикою.</t>
  </si>
  <si>
    <t>Усі види практик вже занесені згідно з графіком навчального процесу.</t>
  </si>
  <si>
    <t>Далі треба заповнити рядки «Кількість екзаменів», «Кількість заліків», «Кількість курсових проектів (робіт)».</t>
  </si>
  <si>
    <t>Заповнювати потрібно тільки білі поля, усі зафарбовані містять формули, тому їх торкатися не треба.</t>
  </si>
  <si>
    <t>Зміни у формули не вносити!</t>
  </si>
  <si>
    <t>Після заповнення цього листа буде заповнено лист «Зміст».</t>
  </si>
  <si>
    <r>
      <t xml:space="preserve">        </t>
    </r>
    <r>
      <rPr>
        <b/>
        <i/>
        <sz val="12"/>
        <rFont val="Times New Roman"/>
        <family val="1"/>
      </rPr>
      <t>Рядки, які залишилися незаповненими у «Плані НП» та «Змісті», потрібно прибрати не видаляючи , а приховуючи їх!</t>
    </r>
  </si>
  <si>
    <t>колонка 5 – вид індивідуального завдання, для багатосеместрових з вказівкою семестру, в якому воно виконується;</t>
  </si>
  <si>
    <t xml:space="preserve"> При цьому сума кредитів ЕCTS повинна дорівнювати 30.</t>
  </si>
  <si>
    <t>сум</t>
  </si>
  <si>
    <t>буквы укр</t>
  </si>
  <si>
    <t>Т теор.навчання</t>
  </si>
  <si>
    <t>С сесія</t>
  </si>
  <si>
    <t>П практика</t>
  </si>
  <si>
    <t>Д диплом.проект</t>
  </si>
  <si>
    <t>К каникули</t>
  </si>
  <si>
    <t>А атестація</t>
  </si>
  <si>
    <t>Т</t>
  </si>
  <si>
    <t>Е</t>
  </si>
  <si>
    <t>Комплексний іспит</t>
  </si>
  <si>
    <t>Шифр спеціалізації</t>
  </si>
  <si>
    <t>Назва спеціалізації</t>
  </si>
  <si>
    <t>Рівень вищої освіти: </t>
  </si>
  <si>
    <t>2016</t>
  </si>
  <si>
    <t>Сокол Є.І.</t>
  </si>
  <si>
    <t>(рівень вищої освіти)</t>
  </si>
  <si>
    <t>за спеціалізацією</t>
  </si>
  <si>
    <t>"___"_______________ 2016 р.</t>
  </si>
  <si>
    <t>Загальна підготовка</t>
  </si>
  <si>
    <t>Професійна підготовка</t>
  </si>
  <si>
    <t>Професійна підготовка за спеціальністю</t>
  </si>
  <si>
    <t>Професійна підготовка за спеціалізацією</t>
  </si>
  <si>
    <t>В 2</t>
  </si>
  <si>
    <t>В 3</t>
  </si>
  <si>
    <t>Дипломне проектування</t>
  </si>
  <si>
    <r>
      <t xml:space="preserve"> </t>
    </r>
    <r>
      <rPr>
        <sz val="12"/>
        <rFont val="Times New Roman"/>
        <family val="1"/>
      </rPr>
      <t>шифр факультету;</t>
    </r>
  </si>
  <si>
    <t>назва факультету;</t>
  </si>
  <si>
    <r>
      <t xml:space="preserve"> </t>
    </r>
    <r>
      <rPr>
        <sz val="12"/>
        <rFont val="Times New Roman"/>
        <family val="1"/>
      </rPr>
      <t>шифр кафедри;</t>
    </r>
  </si>
  <si>
    <t>назва кафедри;</t>
  </si>
  <si>
    <t>шифр галузі знань;</t>
  </si>
  <si>
    <t>назва галузі;</t>
  </si>
  <si>
    <t>кваліфікація;</t>
  </si>
  <si>
    <t>шифр спеціальності;</t>
  </si>
  <si>
    <t>назва спеціальності;</t>
  </si>
  <si>
    <t>рік;</t>
  </si>
  <si>
    <t>відповідальний за інформацію, телефон.</t>
  </si>
  <si>
    <t>рівень вищої освіти ;</t>
  </si>
  <si>
    <t>Далі потрібно ретельно звірити відповідність графіка навчального процесу на листі «Титул» тієї спеціальності, для якої формується цей навчальний план. Формули, за якими проводяться підрахунки в плані навчального процесу, безпосередньо залежать від графіку навчального процесу.</t>
  </si>
  <si>
    <t>ЗП 1</t>
  </si>
  <si>
    <t>ЗП 2</t>
  </si>
  <si>
    <t>ЗП 3</t>
  </si>
  <si>
    <t>ЗП 4</t>
  </si>
  <si>
    <t>ЗП 5</t>
  </si>
  <si>
    <t>ЗП 6</t>
  </si>
  <si>
    <t>ЗП 7</t>
  </si>
  <si>
    <t>ЗП 8</t>
  </si>
  <si>
    <t>ЗП 9</t>
  </si>
  <si>
    <t>ЗП 10</t>
  </si>
  <si>
    <t>ЗП 11</t>
  </si>
  <si>
    <t>ЗП 12</t>
  </si>
  <si>
    <t>ЗП 13</t>
  </si>
  <si>
    <t>ЗП 14</t>
  </si>
  <si>
    <t>ЗП 15</t>
  </si>
  <si>
    <t>ЗП 16</t>
  </si>
  <si>
    <t>ЗП 17</t>
  </si>
  <si>
    <t>ЗП 18</t>
  </si>
  <si>
    <t>ЗП 19</t>
  </si>
  <si>
    <t>ЗП 20</t>
  </si>
  <si>
    <t>ЗП 21</t>
  </si>
  <si>
    <t>ЗП 22</t>
  </si>
  <si>
    <t>ЗП 23</t>
  </si>
  <si>
    <t>ЗП 24</t>
  </si>
  <si>
    <t>ЗП 25</t>
  </si>
  <si>
    <t>ЗП 26</t>
  </si>
  <si>
    <t>ЗП 27</t>
  </si>
  <si>
    <t>ЗП 28</t>
  </si>
  <si>
    <t>ЗП 29</t>
  </si>
  <si>
    <t>ПП</t>
  </si>
  <si>
    <t>ПП 1</t>
  </si>
  <si>
    <t>ПП 2</t>
  </si>
  <si>
    <t>ПП 3</t>
  </si>
  <si>
    <t>ПП 4</t>
  </si>
  <si>
    <t>ПП 5</t>
  </si>
  <si>
    <t>ПП 6</t>
  </si>
  <si>
    <t>ПП 7</t>
  </si>
  <si>
    <t>ПП 8</t>
  </si>
  <si>
    <t>ПП 9</t>
  </si>
  <si>
    <t>ПП 10</t>
  </si>
  <si>
    <t>ПП 12</t>
  </si>
  <si>
    <t>ПП 14</t>
  </si>
  <si>
    <t>ПП 15</t>
  </si>
  <si>
    <t>ПП 16</t>
  </si>
  <si>
    <t>ПП 17</t>
  </si>
  <si>
    <t>ПП 18</t>
  </si>
  <si>
    <t>ПП 19</t>
  </si>
  <si>
    <t>ПП 20</t>
  </si>
  <si>
    <t>ПП 21</t>
  </si>
  <si>
    <t>ПП 22</t>
  </si>
  <si>
    <t>ПП 23</t>
  </si>
  <si>
    <t>ПП 24</t>
  </si>
  <si>
    <t>ПП 25</t>
  </si>
  <si>
    <t>ПП 26</t>
  </si>
  <si>
    <t>ПП 27</t>
  </si>
  <si>
    <t>ПП 28</t>
  </si>
  <si>
    <t>ПП 29</t>
  </si>
  <si>
    <t>ПП 30</t>
  </si>
  <si>
    <t>ППс</t>
  </si>
  <si>
    <t>ППс 1</t>
  </si>
  <si>
    <t>ППс 2</t>
  </si>
  <si>
    <t>ППс 3</t>
  </si>
  <si>
    <t>ППс 4</t>
  </si>
  <si>
    <t>ППс 5</t>
  </si>
  <si>
    <t>ППс 6</t>
  </si>
  <si>
    <t>ППс 7</t>
  </si>
  <si>
    <t>ППс 8</t>
  </si>
  <si>
    <t>ППс 9</t>
  </si>
  <si>
    <t>ППс 10</t>
  </si>
  <si>
    <t>ППс 11</t>
  </si>
  <si>
    <t>ППс 12</t>
  </si>
  <si>
    <t>ППс 13</t>
  </si>
  <si>
    <t>ППс 14</t>
  </si>
  <si>
    <t>ППс 15</t>
  </si>
  <si>
    <t>ППс 16</t>
  </si>
  <si>
    <t>ППс 17</t>
  </si>
  <si>
    <t>ППс 18</t>
  </si>
  <si>
    <t>ППс 19</t>
  </si>
  <si>
    <t>ППс 20</t>
  </si>
  <si>
    <t>ППс 21</t>
  </si>
  <si>
    <t>ППс 22</t>
  </si>
  <si>
    <t>ППс 23</t>
  </si>
  <si>
    <t>ППс 24</t>
  </si>
  <si>
    <t>ППс 25</t>
  </si>
  <si>
    <t>ППс 26</t>
  </si>
  <si>
    <t>ППс 27</t>
  </si>
  <si>
    <t>ППс 28</t>
  </si>
  <si>
    <t>ППс 29</t>
  </si>
  <si>
    <t>ППс 30</t>
  </si>
  <si>
    <t>Кафедра «Ливарного виробництва»</t>
  </si>
  <si>
    <t>Кафедра «Матеріалознавства»</t>
  </si>
  <si>
    <t>Кафедра «Геометричного моделювання та комп'ютерної графіки»</t>
  </si>
  <si>
    <t>Кафедра «Теплотехніки та енергоефективних технологій»</t>
  </si>
  <si>
    <t>Кафедра «Теорій і систем автоматизованного проектування механізмів і машин»</t>
  </si>
  <si>
    <t>Кафедра «Інформаційних технологій і систем колісних та гусеничних машин ім. О.О. Морозова»</t>
  </si>
  <si>
    <t>Кафедра «Автоматизованих електромеханічних систем»</t>
  </si>
  <si>
    <t>Кафедра «Передача електроенергії»</t>
  </si>
  <si>
    <t>Кафедра «Автоматики та управління в технічних системах»</t>
  </si>
  <si>
    <t>Кафедра «Фізичного матеріалознавства для електроніки та гєліоенергетики»</t>
  </si>
  <si>
    <t>Кафедра «Органічного синтезу і нанотехнологій»</t>
  </si>
  <si>
    <t>Кафедра «Органічної хімії, біохімії та мікробіології»</t>
  </si>
  <si>
    <t>Кафедра «Біотехнологія, біофізика та аналітична хімія»</t>
  </si>
  <si>
    <t>Кафедра «Фізичної хімії»</t>
  </si>
  <si>
    <t>Кафедра «Економічної кібернетики та маркетингового менеджменту»</t>
  </si>
  <si>
    <t>Кафедра «Комп'ютерного моніторингу і логістики»</t>
  </si>
  <si>
    <t>ФАКУЛЬТЕТ «КОМП'ЮТЕРНИХ НАУК І ПРОГРАМНОЇ ІНЖЕНЕРІЇ»</t>
  </si>
  <si>
    <t>Кафедра «Програмної інженерії та інформаційних технологій управління»</t>
  </si>
  <si>
    <t>Кафедра «Менеджмент зовнішньоекономічної діяльності та фінансів»</t>
  </si>
  <si>
    <t>ФАКУЛЬТЕТ «КОМП'ЮТЕРНИХ ТА ІНФОРМАЦІЙНИХ ТЕХНОЛОГІЙ»</t>
  </si>
  <si>
    <t>Кафедра української і російської мов і прикладної лінгвістики</t>
  </si>
  <si>
    <t>ФАКУЛЬТЕТ «СОЦІАЛЬНО ГУМАНІТАРНИХ ТЕХНОЛОГІЙ»</t>
  </si>
  <si>
    <t>1 - 6</t>
  </si>
  <si>
    <t xml:space="preserve">Дисципліни вільного вибору студента   </t>
  </si>
  <si>
    <t>Дисципліна 1</t>
  </si>
  <si>
    <t>Дисципліна 2</t>
  </si>
  <si>
    <t>Дисципліна 3</t>
  </si>
  <si>
    <t>шифр спеціалізації;</t>
  </si>
  <si>
    <t>назва спеціалізації;</t>
  </si>
  <si>
    <t xml:space="preserve">З шифра факультету, кафедри, кода спеціальності та спеціалізації автоматично формується  № навчального плану (перше, зелене поле). Саме так потрібно назвати і файл з навчальним планом в електронному вигляді. </t>
  </si>
  <si>
    <t xml:space="preserve">Кількість дисциплін у семестрі </t>
  </si>
  <si>
    <t>першого (бакалаврського) рівня</t>
  </si>
  <si>
    <t>ЗП 30</t>
  </si>
  <si>
    <t>ЗП 31</t>
  </si>
  <si>
    <t>ЗП 32</t>
  </si>
  <si>
    <t>ЗП 33</t>
  </si>
  <si>
    <t>ЗП 34</t>
  </si>
  <si>
    <t>ЗП 35</t>
  </si>
  <si>
    <t>ЗП 36</t>
  </si>
  <si>
    <t>ЗП 37</t>
  </si>
  <si>
    <t>ЗП 38</t>
  </si>
  <si>
    <t>ЗП 39</t>
  </si>
  <si>
    <t>ЗП 40</t>
  </si>
  <si>
    <t>ЗП 41</t>
  </si>
  <si>
    <t>ЗП 42</t>
  </si>
  <si>
    <t>ЗП 43</t>
  </si>
  <si>
    <t>ЗП 44</t>
  </si>
  <si>
    <t>ЗП 45</t>
  </si>
  <si>
    <t>ЗП 46</t>
  </si>
  <si>
    <t>ЗП 47</t>
  </si>
  <si>
    <t>В 1</t>
  </si>
  <si>
    <t xml:space="preserve">ЗП </t>
  </si>
  <si>
    <t>14</t>
  </si>
  <si>
    <t>Електрична інженерія</t>
  </si>
  <si>
    <t>Форма Б1-16  м2</t>
  </si>
  <si>
    <t>підпис                                                                 ПІБ</t>
  </si>
  <si>
    <t>Затверджено Вченою радою НТУ "ХПІ"</t>
  </si>
  <si>
    <t>Голова науково-методичної комісії зі спеціальності</t>
  </si>
  <si>
    <t>Проректор з науково-педагогічної роботи</t>
  </si>
  <si>
    <t>200</t>
  </si>
  <si>
    <t>Фізико-технічний</t>
  </si>
  <si>
    <t>202</t>
  </si>
  <si>
    <t>Технічна кріофізика</t>
  </si>
  <si>
    <t>142</t>
  </si>
  <si>
    <t>Енергетичне машинобудування</t>
  </si>
  <si>
    <t>бакалавр з енергетичного машинобудування</t>
  </si>
  <si>
    <t>Кріогенна та холодильна техніка</t>
  </si>
  <si>
    <t>Лубяний Леонід Захарович; Борщ Олег Євгенович; т. 70-76-730</t>
  </si>
  <si>
    <t>8</t>
  </si>
  <si>
    <t>Українська мова</t>
  </si>
  <si>
    <t>1</t>
  </si>
  <si>
    <t>Історія України</t>
  </si>
  <si>
    <t>Історія української культури</t>
  </si>
  <si>
    <t>3</t>
  </si>
  <si>
    <t>Іноземна мова</t>
  </si>
  <si>
    <t>4</t>
  </si>
  <si>
    <t>1,2,3</t>
  </si>
  <si>
    <t>Філософія</t>
  </si>
  <si>
    <t>Основи економічної теорії</t>
  </si>
  <si>
    <t>Економіка підприємства</t>
  </si>
  <si>
    <t>6</t>
  </si>
  <si>
    <t>Вища математика. Частина 1</t>
  </si>
  <si>
    <t>Вища математика. Частина 2</t>
  </si>
  <si>
    <t>Вища математика. Частина 3</t>
  </si>
  <si>
    <t>Вища математика. Частина 4</t>
  </si>
  <si>
    <t>Загальна фізика. Частина 1</t>
  </si>
  <si>
    <t>Загальна фізика. Частина 2</t>
  </si>
  <si>
    <t>Загальна фізика. Частина 3</t>
  </si>
  <si>
    <t>Загальна хімія</t>
  </si>
  <si>
    <t xml:space="preserve">Екологія </t>
  </si>
  <si>
    <t>5</t>
  </si>
  <si>
    <t>Нарисна геометрія, інженерна та комп’ютерна графіка. Частина 1</t>
  </si>
  <si>
    <t>Нарисна геометрія, інженерна та комп’ютерна графіка. Частина 2</t>
  </si>
  <si>
    <t>Теоретична механіка</t>
  </si>
  <si>
    <t>Вступ до спеціальності</t>
  </si>
  <si>
    <t>Опір матеріалів</t>
  </si>
  <si>
    <t>Метрологія та стандартизація</t>
  </si>
  <si>
    <t>Основи конструювання</t>
  </si>
  <si>
    <t>Історія науки і техніки</t>
  </si>
  <si>
    <t>Основи професійної безпеки та здоров’я людини</t>
  </si>
  <si>
    <t>7</t>
  </si>
  <si>
    <t>Інформаційні технології в кріогенній та холодильній техніці. Частина 1</t>
  </si>
  <si>
    <t>Інформаційні технології в кріогенній та холодильній техніці. Частина 2</t>
  </si>
  <si>
    <t>Матеріалознавство та нанотехнології. Частина 1</t>
  </si>
  <si>
    <t>Матеріалознавство та нанотехнології. Частина 2</t>
  </si>
  <si>
    <t>Технічна термодинаміка при низьких температурах. Частина 1</t>
  </si>
  <si>
    <t>Технічна термодинаміка при низьких температурах. Частина 2</t>
  </si>
  <si>
    <t>Гідрогазодинаміка при низьких температурах</t>
  </si>
  <si>
    <t>Математичні методи та моделі енергетичного обладнання в розрахунках на ЕОМ</t>
  </si>
  <si>
    <t>Фізичні основи вакуумної техніки</t>
  </si>
  <si>
    <t>Тепломасообмін</t>
  </si>
  <si>
    <t>Компресорні машини</t>
  </si>
  <si>
    <t>Спеціальні питання тепломасообміну</t>
  </si>
  <si>
    <t xml:space="preserve">Розширювальні  машини та пристрої </t>
  </si>
  <si>
    <t>Теплотехнічні вимірювання та прилади</t>
  </si>
  <si>
    <t>Проектування теплообмінних апаратів</t>
  </si>
  <si>
    <t>Фізичні основи мікро і нанотехнологій</t>
  </si>
  <si>
    <t>Теоретичні основи холодильної та кріогенної техніки</t>
  </si>
  <si>
    <t>Методи дослідження в низькотемпературній техніці</t>
  </si>
  <si>
    <t>Основи цифрової та мікропроцесорної техніки</t>
  </si>
  <si>
    <t>Пристрої та автоматизація холодильних та кріогенних систем</t>
  </si>
  <si>
    <t>Кріогенні системи скраплення та розділення газових сумішей</t>
  </si>
  <si>
    <t>Монтаж, експлуатація та сервіс холодильних установок</t>
  </si>
  <si>
    <t>протокол № 4  від 29.04.2016 р.</t>
  </si>
  <si>
    <t xml:space="preserve">                       Мигущенко Р.П.</t>
  </si>
  <si>
    <t xml:space="preserve">                               Єфімов О.В.</t>
  </si>
  <si>
    <t>Декан фізико-технічного факультету</t>
  </si>
  <si>
    <t xml:space="preserve">                             Сіпатов О.Ю.</t>
  </si>
  <si>
    <t>"Технічна кріофізика"</t>
  </si>
  <si>
    <t>Електротехніка та електроніка</t>
  </si>
  <si>
    <t xml:space="preserve">                        Кудій Д.А.</t>
  </si>
  <si>
    <t>підпис                                                          ПІБ</t>
  </si>
  <si>
    <t>підпис                                                            ПІБ</t>
  </si>
  <si>
    <t>142.06</t>
  </si>
  <si>
    <t>P</t>
  </si>
  <si>
    <t>KP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</si>
</sst>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[$€-2]\ ###,000_);[Red]\([$€-2]\ ###,000\)"/>
    <numFmt numFmtId="185" formatCode="0.000"/>
    <numFmt numFmtId="186" formatCode="[$-422]d\ mmmm\ yyyy&quot; р.&quot;"/>
  </numFmts>
  <fonts count="12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36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2"/>
      <name val="Arial"/>
      <family val="2"/>
    </font>
    <font>
      <sz val="14"/>
      <name val="Arial Cyr"/>
      <family val="0"/>
    </font>
    <font>
      <sz val="18"/>
      <name val="Arial"/>
      <family val="2"/>
    </font>
    <font>
      <b/>
      <sz val="18"/>
      <name val="Arial"/>
      <family val="2"/>
    </font>
    <font>
      <b/>
      <sz val="14"/>
      <name val="Arial Cyr"/>
      <family val="0"/>
    </font>
    <font>
      <sz val="16"/>
      <name val="Arial"/>
      <family val="2"/>
    </font>
    <font>
      <sz val="16"/>
      <name val="Arial Cyr"/>
      <family val="0"/>
    </font>
    <font>
      <sz val="8"/>
      <name val="Arial Cyr"/>
      <family val="0"/>
    </font>
    <font>
      <sz val="22"/>
      <name val="Times New Roman"/>
      <family val="1"/>
    </font>
    <font>
      <sz val="10"/>
      <name val="Times New Roman"/>
      <family val="1"/>
    </font>
    <font>
      <sz val="18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color indexed="10"/>
      <name val="Arial"/>
      <family val="2"/>
    </font>
    <font>
      <b/>
      <sz val="22"/>
      <name val="Arial"/>
      <family val="2"/>
    </font>
    <font>
      <b/>
      <sz val="24"/>
      <color indexed="10"/>
      <name val="Arial"/>
      <family val="2"/>
    </font>
    <font>
      <b/>
      <sz val="16"/>
      <color indexed="12"/>
      <name val="Arial"/>
      <family val="2"/>
    </font>
    <font>
      <b/>
      <sz val="18"/>
      <color indexed="12"/>
      <name val="Arial Cyr"/>
      <family val="2"/>
    </font>
    <font>
      <b/>
      <sz val="16"/>
      <color indexed="16"/>
      <name val="Arial"/>
      <family val="2"/>
    </font>
    <font>
      <b/>
      <sz val="18"/>
      <color indexed="16"/>
      <name val="Arial Cyr"/>
      <family val="0"/>
    </font>
    <font>
      <b/>
      <sz val="16"/>
      <color indexed="59"/>
      <name val="Arial"/>
      <family val="2"/>
    </font>
    <font>
      <b/>
      <sz val="18"/>
      <color indexed="59"/>
      <name val="Arial Cyr"/>
      <family val="2"/>
    </font>
    <font>
      <b/>
      <sz val="16"/>
      <color indexed="59"/>
      <name val="Arial Cyr"/>
      <family val="2"/>
    </font>
    <font>
      <b/>
      <sz val="18"/>
      <color indexed="59"/>
      <name val="Arial"/>
      <family val="2"/>
    </font>
    <font>
      <b/>
      <sz val="18"/>
      <color indexed="12"/>
      <name val="Arial"/>
      <family val="2"/>
    </font>
    <font>
      <b/>
      <sz val="18"/>
      <name val="Arial Cyr"/>
      <family val="2"/>
    </font>
    <font>
      <b/>
      <sz val="18"/>
      <color indexed="16"/>
      <name val="Arial"/>
      <family val="2"/>
    </font>
    <font>
      <b/>
      <sz val="16"/>
      <color indexed="56"/>
      <name val="Arial"/>
      <family val="2"/>
    </font>
    <font>
      <b/>
      <sz val="18"/>
      <color indexed="56"/>
      <name val="Arial Cyr"/>
      <family val="2"/>
    </font>
    <font>
      <b/>
      <sz val="18"/>
      <color indexed="10"/>
      <name val="Arial"/>
      <family val="2"/>
    </font>
    <font>
      <b/>
      <sz val="16"/>
      <color indexed="12"/>
      <name val="Arial Cyr"/>
      <family val="2"/>
    </font>
    <font>
      <sz val="18"/>
      <name val="Arial Cyr"/>
      <family val="0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12"/>
      <color indexed="12"/>
      <name val="Tahoma"/>
      <family val="2"/>
    </font>
    <font>
      <b/>
      <sz val="12"/>
      <color indexed="16"/>
      <name val="Tahoma"/>
      <family val="2"/>
    </font>
    <font>
      <b/>
      <sz val="12"/>
      <color indexed="17"/>
      <name val="Tahoma"/>
      <family val="2"/>
    </font>
    <font>
      <b/>
      <sz val="16"/>
      <name val="Tahoma"/>
      <family val="2"/>
    </font>
    <font>
      <b/>
      <sz val="14"/>
      <name val="Tahoma"/>
      <family val="2"/>
    </font>
    <font>
      <sz val="18"/>
      <name val="Tahoma"/>
      <family val="2"/>
    </font>
    <font>
      <b/>
      <sz val="12"/>
      <color indexed="10"/>
      <name val="Arial"/>
      <family val="2"/>
    </font>
    <font>
      <sz val="16"/>
      <name val="Times New Roman"/>
      <family val="1"/>
    </font>
    <font>
      <sz val="22"/>
      <name val="Arial"/>
      <family val="2"/>
    </font>
    <font>
      <sz val="20"/>
      <name val="Arial"/>
      <family val="2"/>
    </font>
    <font>
      <b/>
      <sz val="21"/>
      <name val="Arial"/>
      <family val="2"/>
    </font>
    <font>
      <sz val="21"/>
      <name val="Arial"/>
      <family val="2"/>
    </font>
    <font>
      <sz val="21"/>
      <name val="Times New Roman"/>
      <family val="1"/>
    </font>
    <font>
      <b/>
      <sz val="16"/>
      <name val="Arial Cyr"/>
      <family val="0"/>
    </font>
    <font>
      <b/>
      <sz val="12"/>
      <name val="Arial Cyr"/>
      <family val="0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1"/>
      <name val="Arial Cyr"/>
      <family val="0"/>
    </font>
    <font>
      <b/>
      <sz val="10"/>
      <name val="Arial Cyr"/>
      <family val="0"/>
    </font>
    <font>
      <u val="single"/>
      <sz val="12"/>
      <name val="Times New Roman"/>
      <family val="1"/>
    </font>
    <font>
      <sz val="7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i/>
      <sz val="10"/>
      <name val="Arial Cyr"/>
      <family val="0"/>
    </font>
    <font>
      <b/>
      <sz val="12"/>
      <color indexed="12"/>
      <name val="Arial"/>
      <family val="2"/>
    </font>
    <font>
      <b/>
      <sz val="16"/>
      <name val="Times New Roman"/>
      <family val="1"/>
    </font>
    <font>
      <b/>
      <sz val="24"/>
      <name val="Arial"/>
      <family val="2"/>
    </font>
    <font>
      <b/>
      <sz val="26"/>
      <name val="Arial"/>
      <family val="2"/>
    </font>
    <font>
      <sz val="10"/>
      <color indexed="12"/>
      <name val="Arial"/>
      <family val="2"/>
    </font>
    <font>
      <b/>
      <sz val="14"/>
      <color indexed="12"/>
      <name val="Arial"/>
      <family val="2"/>
    </font>
    <font>
      <b/>
      <sz val="11"/>
      <color indexed="12"/>
      <name val="Arial"/>
      <family val="2"/>
    </font>
    <font>
      <sz val="11"/>
      <color indexed="12"/>
      <name val="Arial"/>
      <family val="2"/>
    </font>
    <font>
      <sz val="12"/>
      <color indexed="12"/>
      <name val="Arial"/>
      <family val="2"/>
    </font>
    <font>
      <sz val="12"/>
      <color indexed="22"/>
      <name val="Arial"/>
      <family val="2"/>
    </font>
    <font>
      <b/>
      <sz val="16"/>
      <color indexed="10"/>
      <name val="Arial"/>
      <family val="2"/>
    </font>
    <font>
      <vertAlign val="superscript"/>
      <sz val="16"/>
      <name val="Arial"/>
      <family val="2"/>
    </font>
    <font>
      <vertAlign val="superscript"/>
      <sz val="16"/>
      <name val="Arial Cyr"/>
      <family val="0"/>
    </font>
    <font>
      <vertAlign val="superscript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4" fillId="2" borderId="0" applyNumberFormat="0" applyBorder="0" applyAlignment="0" applyProtection="0"/>
    <xf numFmtId="0" fontId="104" fillId="3" borderId="0" applyNumberFormat="0" applyBorder="0" applyAlignment="0" applyProtection="0"/>
    <xf numFmtId="0" fontId="104" fillId="4" borderId="0" applyNumberFormat="0" applyBorder="0" applyAlignment="0" applyProtection="0"/>
    <xf numFmtId="0" fontId="104" fillId="5" borderId="0" applyNumberFormat="0" applyBorder="0" applyAlignment="0" applyProtection="0"/>
    <xf numFmtId="0" fontId="104" fillId="6" borderId="0" applyNumberFormat="0" applyBorder="0" applyAlignment="0" applyProtection="0"/>
    <xf numFmtId="0" fontId="104" fillId="7" borderId="0" applyNumberFormat="0" applyBorder="0" applyAlignment="0" applyProtection="0"/>
    <xf numFmtId="0" fontId="104" fillId="8" borderId="0" applyNumberFormat="0" applyBorder="0" applyAlignment="0" applyProtection="0"/>
    <xf numFmtId="0" fontId="104" fillId="9" borderId="0" applyNumberFormat="0" applyBorder="0" applyAlignment="0" applyProtection="0"/>
    <xf numFmtId="0" fontId="104" fillId="10" borderId="0" applyNumberFormat="0" applyBorder="0" applyAlignment="0" applyProtection="0"/>
    <xf numFmtId="0" fontId="104" fillId="11" borderId="0" applyNumberFormat="0" applyBorder="0" applyAlignment="0" applyProtection="0"/>
    <xf numFmtId="0" fontId="104" fillId="12" borderId="0" applyNumberFormat="0" applyBorder="0" applyAlignment="0" applyProtection="0"/>
    <xf numFmtId="0" fontId="104" fillId="13" borderId="0" applyNumberFormat="0" applyBorder="0" applyAlignment="0" applyProtection="0"/>
    <xf numFmtId="0" fontId="105" fillId="14" borderId="0" applyNumberFormat="0" applyBorder="0" applyAlignment="0" applyProtection="0"/>
    <xf numFmtId="0" fontId="105" fillId="15" borderId="0" applyNumberFormat="0" applyBorder="0" applyAlignment="0" applyProtection="0"/>
    <xf numFmtId="0" fontId="105" fillId="10" borderId="0" applyNumberFormat="0" applyBorder="0" applyAlignment="0" applyProtection="0"/>
    <xf numFmtId="0" fontId="105" fillId="16" borderId="0" applyNumberFormat="0" applyBorder="0" applyAlignment="0" applyProtection="0"/>
    <xf numFmtId="0" fontId="105" fillId="17" borderId="0" applyNumberFormat="0" applyBorder="0" applyAlignment="0" applyProtection="0"/>
    <xf numFmtId="0" fontId="105" fillId="18" borderId="0" applyNumberFormat="0" applyBorder="0" applyAlignment="0" applyProtection="0"/>
    <xf numFmtId="0" fontId="105" fillId="19" borderId="0" applyNumberFormat="0" applyBorder="0" applyAlignment="0" applyProtection="0"/>
    <xf numFmtId="0" fontId="105" fillId="20" borderId="0" applyNumberFormat="0" applyBorder="0" applyAlignment="0" applyProtection="0"/>
    <xf numFmtId="0" fontId="105" fillId="21" borderId="0" applyNumberFormat="0" applyBorder="0" applyAlignment="0" applyProtection="0"/>
    <xf numFmtId="0" fontId="105" fillId="22" borderId="0" applyNumberFormat="0" applyBorder="0" applyAlignment="0" applyProtection="0"/>
    <xf numFmtId="0" fontId="105" fillId="23" borderId="0" applyNumberFormat="0" applyBorder="0" applyAlignment="0" applyProtection="0"/>
    <xf numFmtId="0" fontId="105" fillId="24" borderId="0" applyNumberFormat="0" applyBorder="0" applyAlignment="0" applyProtection="0"/>
    <xf numFmtId="0" fontId="106" fillId="25" borderId="1" applyNumberFormat="0" applyAlignment="0" applyProtection="0"/>
    <xf numFmtId="0" fontId="107" fillId="26" borderId="2" applyNumberFormat="0" applyAlignment="0" applyProtection="0"/>
    <xf numFmtId="0" fontId="108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9" fillId="0" borderId="3" applyNumberFormat="0" applyFill="0" applyAlignment="0" applyProtection="0"/>
    <xf numFmtId="0" fontId="110" fillId="0" borderId="4" applyNumberFormat="0" applyFill="0" applyAlignment="0" applyProtection="0"/>
    <xf numFmtId="0" fontId="111" fillId="0" borderId="5" applyNumberFormat="0" applyFill="0" applyAlignment="0" applyProtection="0"/>
    <xf numFmtId="0" fontId="111" fillId="0" borderId="0" applyNumberFormat="0" applyFill="0" applyBorder="0" applyAlignment="0" applyProtection="0"/>
    <xf numFmtId="0" fontId="112" fillId="0" borderId="6" applyNumberFormat="0" applyFill="0" applyAlignment="0" applyProtection="0"/>
    <xf numFmtId="0" fontId="113" fillId="27" borderId="7" applyNumberFormat="0" applyAlignment="0" applyProtection="0"/>
    <xf numFmtId="0" fontId="114" fillId="0" borderId="0" applyNumberFormat="0" applyFill="0" applyBorder="0" applyAlignment="0" applyProtection="0"/>
    <xf numFmtId="0" fontId="115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116" fillId="29" borderId="0" applyNumberFormat="0" applyBorder="0" applyAlignment="0" applyProtection="0"/>
    <xf numFmtId="0" fontId="11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118" fillId="0" borderId="9" applyNumberFormat="0" applyFill="0" applyAlignment="0" applyProtection="0"/>
    <xf numFmtId="0" fontId="1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0" fillId="31" borderId="0" applyNumberFormat="0" applyBorder="0" applyAlignment="0" applyProtection="0"/>
  </cellStyleXfs>
  <cellXfs count="860">
    <xf numFmtId="0" fontId="0" fillId="0" borderId="0" xfId="0" applyAlignment="1">
      <alignment/>
    </xf>
    <xf numFmtId="0" fontId="3" fillId="0" borderId="0" xfId="0" applyFont="1" applyBorder="1" applyAlignment="1" applyProtection="1">
      <alignment/>
      <protection/>
    </xf>
    <xf numFmtId="0" fontId="3" fillId="0" borderId="0" xfId="0" applyNumberFormat="1" applyFont="1" applyBorder="1" applyAlignment="1" applyProtection="1">
      <alignment horizontal="centerContinuous"/>
      <protection/>
    </xf>
    <xf numFmtId="49" fontId="7" fillId="0" borderId="0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NumberFormat="1" applyFont="1" applyBorder="1" applyAlignment="1" applyProtection="1">
      <alignment/>
      <protection/>
    </xf>
    <xf numFmtId="49" fontId="11" fillId="0" borderId="0" xfId="0" applyNumberFormat="1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left" vertical="top" wrapText="1"/>
      <protection/>
    </xf>
    <xf numFmtId="0" fontId="12" fillId="0" borderId="0" xfId="0" applyFont="1" applyBorder="1" applyAlignment="1" applyProtection="1">
      <alignment horizontal="center" vertical="top"/>
      <protection/>
    </xf>
    <xf numFmtId="0" fontId="13" fillId="0" borderId="0" xfId="0" applyFont="1" applyBorder="1" applyAlignment="1" applyProtection="1">
      <alignment horizontal="center" vertical="top"/>
      <protection/>
    </xf>
    <xf numFmtId="0" fontId="13" fillId="0" borderId="0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 horizontal="center"/>
      <protection/>
    </xf>
    <xf numFmtId="0" fontId="10" fillId="0" borderId="0" xfId="0" applyNumberFormat="1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/>
      <protection/>
    </xf>
    <xf numFmtId="0" fontId="9" fillId="0" borderId="0" xfId="0" applyNumberFormat="1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top"/>
      <protection/>
    </xf>
    <xf numFmtId="0" fontId="13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NumberFormat="1" applyFont="1" applyBorder="1" applyAlignment="1" applyProtection="1">
      <alignment/>
      <protection/>
    </xf>
    <xf numFmtId="49" fontId="10" fillId="0" borderId="0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justify" wrapText="1"/>
      <protection/>
    </xf>
    <xf numFmtId="49" fontId="13" fillId="0" borderId="0" xfId="0" applyNumberFormat="1" applyFont="1" applyBorder="1" applyAlignment="1" applyProtection="1">
      <alignment horizontal="left" vertical="justify" wrapText="1"/>
      <protection/>
    </xf>
    <xf numFmtId="0" fontId="12" fillId="0" borderId="0" xfId="0" applyFont="1" applyBorder="1" applyAlignment="1" applyProtection="1">
      <alignment horizontal="center" vertical="center"/>
      <protection/>
    </xf>
    <xf numFmtId="49" fontId="13" fillId="0" borderId="0" xfId="0" applyNumberFormat="1" applyFont="1" applyBorder="1" applyAlignment="1" applyProtection="1">
      <alignment horizontal="center" vertical="justify" wrapText="1"/>
      <protection/>
    </xf>
    <xf numFmtId="11" fontId="13" fillId="0" borderId="0" xfId="0" applyNumberFormat="1" applyFont="1" applyBorder="1" applyAlignment="1" applyProtection="1">
      <alignment horizontal="left" vertical="justify" wrapText="1"/>
      <protection/>
    </xf>
    <xf numFmtId="0" fontId="12" fillId="0" borderId="0" xfId="0" applyNumberFormat="1" applyFont="1" applyBorder="1" applyAlignment="1" applyProtection="1">
      <alignment horizontal="center" vertical="justify" wrapText="1"/>
      <protection/>
    </xf>
    <xf numFmtId="0" fontId="12" fillId="0" borderId="0" xfId="0" applyNumberFormat="1" applyFont="1" applyBorder="1" applyAlignment="1" applyProtection="1">
      <alignment horizontal="left" vertical="justify"/>
      <protection/>
    </xf>
    <xf numFmtId="49" fontId="12" fillId="0" borderId="0" xfId="0" applyNumberFormat="1" applyFont="1" applyBorder="1" applyAlignment="1" applyProtection="1">
      <alignment horizontal="left" vertical="justify"/>
      <protection/>
    </xf>
    <xf numFmtId="49" fontId="12" fillId="0" borderId="0" xfId="0" applyNumberFormat="1" applyFont="1" applyBorder="1" applyAlignment="1" applyProtection="1">
      <alignment horizontal="center" vertical="justify" wrapText="1"/>
      <protection/>
    </xf>
    <xf numFmtId="0" fontId="12" fillId="0" borderId="0" xfId="0" applyFont="1" applyBorder="1" applyAlignment="1" applyProtection="1">
      <alignment horizontal="left" vertical="justify"/>
      <protection/>
    </xf>
    <xf numFmtId="0" fontId="3" fillId="0" borderId="0" xfId="0" applyNumberFormat="1" applyFont="1" applyBorder="1" applyAlignment="1" applyProtection="1">
      <alignment vertical="top" wrapText="1"/>
      <protection/>
    </xf>
    <xf numFmtId="0" fontId="8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9" fillId="0" borderId="0" xfId="0" applyFont="1" applyBorder="1" applyAlignment="1" applyProtection="1">
      <alignment/>
      <protection/>
    </xf>
    <xf numFmtId="0" fontId="12" fillId="0" borderId="0" xfId="0" applyNumberFormat="1" applyFont="1" applyBorder="1" applyAlignment="1" applyProtection="1">
      <alignment horizontal="center" vertical="justify"/>
      <protection/>
    </xf>
    <xf numFmtId="0" fontId="3" fillId="0" borderId="0" xfId="0" applyFont="1" applyBorder="1" applyAlignment="1" applyProtection="1">
      <alignment horizontal="right"/>
      <protection/>
    </xf>
    <xf numFmtId="0" fontId="12" fillId="0" borderId="0" xfId="0" applyNumberFormat="1" applyFont="1" applyBorder="1" applyAlignment="1" applyProtection="1">
      <alignment horizontal="center" vertical="center"/>
      <protection/>
    </xf>
    <xf numFmtId="49" fontId="12" fillId="0" borderId="0" xfId="0" applyNumberFormat="1" applyFont="1" applyBorder="1" applyAlignment="1" applyProtection="1">
      <alignment horizontal="center" vertical="justify"/>
      <protection/>
    </xf>
    <xf numFmtId="0" fontId="0" fillId="0" borderId="0" xfId="0" applyBorder="1" applyAlignment="1" applyProtection="1">
      <alignment horizontal="center" vertical="justify"/>
      <protection/>
    </xf>
    <xf numFmtId="49" fontId="12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centerContinuous" vertical="top" wrapText="1"/>
      <protection/>
    </xf>
    <xf numFmtId="0" fontId="12" fillId="0" borderId="0" xfId="0" applyFont="1" applyBorder="1" applyAlignment="1" applyProtection="1">
      <alignment horizontal="center" vertical="top" wrapText="1"/>
      <protection/>
    </xf>
    <xf numFmtId="0" fontId="13" fillId="0" borderId="0" xfId="0" applyFont="1" applyBorder="1" applyAlignment="1" applyProtection="1">
      <alignment horizontal="center" vertical="center" textRotation="90" wrapText="1"/>
      <protection/>
    </xf>
    <xf numFmtId="0" fontId="11" fillId="0" borderId="0" xfId="0" applyFont="1" applyBorder="1" applyAlignment="1" applyProtection="1">
      <alignment horizontal="center" vertical="center"/>
      <protection/>
    </xf>
    <xf numFmtId="49" fontId="11" fillId="0" borderId="0" xfId="0" applyNumberFormat="1" applyFont="1" applyBorder="1" applyAlignment="1" applyProtection="1">
      <alignment horizontal="center" vertical="center"/>
      <protection/>
    </xf>
    <xf numFmtId="0" fontId="13" fillId="0" borderId="0" xfId="0" applyNumberFormat="1" applyFont="1" applyBorder="1" applyAlignment="1" applyProtection="1">
      <alignment horizontal="center" wrapText="1"/>
      <protection/>
    </xf>
    <xf numFmtId="0" fontId="12" fillId="0" borderId="0" xfId="0" applyNumberFormat="1" applyFont="1" applyBorder="1" applyAlignment="1" applyProtection="1">
      <alignment horizontal="center" wrapText="1"/>
      <protection/>
    </xf>
    <xf numFmtId="11" fontId="13" fillId="0" borderId="0" xfId="0" applyNumberFormat="1" applyFont="1" applyBorder="1" applyAlignment="1" applyProtection="1">
      <alignment horizontal="left" vertical="justify" wrapText="1"/>
      <protection/>
    </xf>
    <xf numFmtId="0" fontId="12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top"/>
      <protection/>
    </xf>
    <xf numFmtId="0" fontId="8" fillId="0" borderId="0" xfId="0" applyFont="1" applyBorder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49" fontId="8" fillId="0" borderId="0" xfId="0" applyNumberFormat="1" applyFont="1" applyBorder="1" applyAlignment="1" applyProtection="1">
      <alignment horizontal="center" vertical="justify" wrapText="1"/>
      <protection/>
    </xf>
    <xf numFmtId="0" fontId="9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 horizontal="left"/>
      <protection/>
    </xf>
    <xf numFmtId="0" fontId="8" fillId="0" borderId="0" xfId="0" applyFont="1" applyBorder="1" applyAlignment="1" applyProtection="1">
      <alignment horizontal="left" vertical="justify"/>
      <protection/>
    </xf>
    <xf numFmtId="11" fontId="9" fillId="0" borderId="0" xfId="0" applyNumberFormat="1" applyFont="1" applyBorder="1" applyAlignment="1" applyProtection="1">
      <alignment horizontal="left" vertical="justify" wrapText="1"/>
      <protection/>
    </xf>
    <xf numFmtId="49" fontId="8" fillId="0" borderId="0" xfId="0" applyNumberFormat="1" applyFont="1" applyBorder="1" applyAlignment="1" applyProtection="1">
      <alignment horizontal="left" vertical="justify"/>
      <protection/>
    </xf>
    <xf numFmtId="49" fontId="9" fillId="0" borderId="0" xfId="0" applyNumberFormat="1" applyFont="1" applyBorder="1" applyAlignment="1" applyProtection="1">
      <alignment horizontal="left" vertical="justify"/>
      <protection/>
    </xf>
    <xf numFmtId="0" fontId="9" fillId="0" borderId="0" xfId="0" applyNumberFormat="1" applyFont="1" applyBorder="1" applyAlignment="1" applyProtection="1">
      <alignment vertical="top" wrapText="1"/>
      <protection/>
    </xf>
    <xf numFmtId="0" fontId="9" fillId="0" borderId="0" xfId="0" applyNumberFormat="1" applyFont="1" applyBorder="1" applyAlignment="1" applyProtection="1">
      <alignment/>
      <protection/>
    </xf>
    <xf numFmtId="0" fontId="15" fillId="0" borderId="0" xfId="0" applyFont="1" applyBorder="1" applyAlignment="1" applyProtection="1">
      <alignment vertical="justify"/>
      <protection/>
    </xf>
    <xf numFmtId="0" fontId="9" fillId="0" borderId="0" xfId="0" applyFont="1" applyBorder="1" applyAlignment="1" applyProtection="1">
      <alignment vertical="justify"/>
      <protection/>
    </xf>
    <xf numFmtId="0" fontId="9" fillId="0" borderId="0" xfId="0" applyFont="1" applyBorder="1" applyAlignment="1" applyProtection="1">
      <alignment horizontal="right"/>
      <protection/>
    </xf>
    <xf numFmtId="49" fontId="9" fillId="0" borderId="0" xfId="0" applyNumberFormat="1" applyFont="1" applyBorder="1" applyAlignment="1" applyProtection="1">
      <alignment horizontal="left" vertical="justify" wrapText="1"/>
      <protection/>
    </xf>
    <xf numFmtId="0" fontId="7" fillId="0" borderId="0" xfId="0" applyFont="1" applyBorder="1" applyAlignment="1" applyProtection="1">
      <alignment horizontal="center" vertical="center" textRotation="90"/>
      <protection/>
    </xf>
    <xf numFmtId="0" fontId="7" fillId="0" borderId="0" xfId="0" applyFont="1" applyBorder="1" applyAlignment="1" applyProtection="1">
      <alignment horizontal="right" vertical="top"/>
      <protection/>
    </xf>
    <xf numFmtId="0" fontId="7" fillId="0" borderId="0" xfId="0" applyNumberFormat="1" applyFont="1" applyBorder="1" applyAlignment="1" applyProtection="1">
      <alignment horizontal="center" vertical="center"/>
      <protection/>
    </xf>
    <xf numFmtId="49" fontId="19" fillId="0" borderId="0" xfId="0" applyNumberFormat="1" applyFont="1" applyBorder="1" applyAlignment="1" applyProtection="1">
      <alignment horizontal="left" wrapText="1"/>
      <protection/>
    </xf>
    <xf numFmtId="0" fontId="19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49" fontId="11" fillId="0" borderId="0" xfId="0" applyNumberFormat="1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 horizontal="left"/>
      <protection/>
    </xf>
    <xf numFmtId="0" fontId="20" fillId="0" borderId="0" xfId="0" applyFont="1" applyBorder="1" applyAlignment="1">
      <alignment horizontal="center" vertical="center"/>
    </xf>
    <xf numFmtId="0" fontId="8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wrapText="1"/>
      <protection/>
    </xf>
    <xf numFmtId="0" fontId="7" fillId="0" borderId="0" xfId="0" applyFont="1" applyBorder="1" applyAlignment="1" applyProtection="1">
      <alignment horizontal="center" wrapText="1"/>
      <protection/>
    </xf>
    <xf numFmtId="0" fontId="19" fillId="0" borderId="0" xfId="0" applyFont="1" applyBorder="1" applyAlignment="1" applyProtection="1">
      <alignment horizontal="center" wrapText="1"/>
      <protection/>
    </xf>
    <xf numFmtId="0" fontId="9" fillId="0" borderId="0" xfId="0" applyFont="1" applyBorder="1" applyAlignment="1" applyProtection="1">
      <alignment horizontal="left" wrapText="1"/>
      <protection/>
    </xf>
    <xf numFmtId="183" fontId="7" fillId="0" borderId="0" xfId="0" applyNumberFormat="1" applyFont="1" applyBorder="1" applyAlignment="1" applyProtection="1">
      <alignment horizontal="center" vertical="center"/>
      <protection/>
    </xf>
    <xf numFmtId="0" fontId="15" fillId="0" borderId="0" xfId="0" applyFont="1" applyBorder="1" applyAlignment="1">
      <alignment horizontal="left" wrapText="1"/>
    </xf>
    <xf numFmtId="0" fontId="12" fillId="0" borderId="0" xfId="0" applyFont="1" applyBorder="1" applyAlignment="1" applyProtection="1">
      <alignment horizontal="center" vertical="center" wrapText="1"/>
      <protection/>
    </xf>
    <xf numFmtId="0" fontId="7" fillId="0" borderId="0" xfId="0" applyNumberFormat="1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wrapText="1"/>
      <protection/>
    </xf>
    <xf numFmtId="0" fontId="8" fillId="0" borderId="0" xfId="0" applyNumberFormat="1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 textRotation="90"/>
      <protection/>
    </xf>
    <xf numFmtId="49" fontId="12" fillId="0" borderId="0" xfId="0" applyNumberFormat="1" applyFont="1" applyBorder="1" applyAlignment="1" applyProtection="1">
      <alignment horizontal="center" vertical="center" textRotation="90" wrapText="1"/>
      <protection/>
    </xf>
    <xf numFmtId="0" fontId="12" fillId="0" borderId="0" xfId="0" applyNumberFormat="1" applyFont="1" applyBorder="1" applyAlignment="1" applyProtection="1">
      <alignment horizontal="center" vertical="center" wrapText="1"/>
      <protection/>
    </xf>
    <xf numFmtId="49" fontId="12" fillId="0" borderId="0" xfId="0" applyNumberFormat="1" applyFont="1" applyBorder="1" applyAlignment="1" applyProtection="1">
      <alignment horizontal="center" vertical="center" wrapText="1"/>
      <protection/>
    </xf>
    <xf numFmtId="0" fontId="12" fillId="0" borderId="0" xfId="0" applyNumberFormat="1" applyFont="1" applyBorder="1" applyAlignment="1" applyProtection="1">
      <alignment horizontal="center" vertical="center" textRotation="90"/>
      <protection/>
    </xf>
    <xf numFmtId="0" fontId="12" fillId="0" borderId="0" xfId="0" applyNumberFormat="1" applyFont="1" applyBorder="1" applyAlignment="1" applyProtection="1">
      <alignment horizontal="center" vertical="center" textRotation="90" wrapText="1"/>
      <protection/>
    </xf>
    <xf numFmtId="0" fontId="12" fillId="0" borderId="0" xfId="0" applyFont="1" applyBorder="1" applyAlignment="1" applyProtection="1">
      <alignment horizontal="center" vertical="center" textRotation="90" wrapText="1"/>
      <protection/>
    </xf>
    <xf numFmtId="183" fontId="8" fillId="0" borderId="0" xfId="0" applyNumberFormat="1" applyFont="1" applyBorder="1" applyAlignment="1" applyProtection="1">
      <alignment horizontal="center" vertical="center"/>
      <protection/>
    </xf>
    <xf numFmtId="183" fontId="7" fillId="0" borderId="0" xfId="0" applyNumberFormat="1" applyFont="1" applyBorder="1" applyAlignment="1" applyProtection="1">
      <alignment horizontal="center" vertical="center"/>
      <protection/>
    </xf>
    <xf numFmtId="0" fontId="19" fillId="0" borderId="0" xfId="0" applyFont="1" applyBorder="1" applyAlignment="1" applyProtection="1">
      <alignment horizontal="left" wrapText="1"/>
      <protection/>
    </xf>
    <xf numFmtId="0" fontId="13" fillId="0" borderId="0" xfId="0" applyFont="1" applyBorder="1" applyAlignment="1" applyProtection="1">
      <alignment horizontal="left" vertical="top" wrapText="1"/>
      <protection/>
    </xf>
    <xf numFmtId="0" fontId="19" fillId="0" borderId="0" xfId="0" applyFont="1" applyBorder="1" applyAlignment="1" applyProtection="1">
      <alignment horizontal="left" vertical="top" wrapText="1"/>
      <protection/>
    </xf>
    <xf numFmtId="49" fontId="14" fillId="0" borderId="0" xfId="0" applyNumberFormat="1" applyFont="1" applyBorder="1" applyAlignment="1" applyProtection="1">
      <alignment horizontal="left" vertical="justify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8" fillId="0" borderId="0" xfId="0" applyFont="1" applyBorder="1" applyAlignment="1" applyProtection="1">
      <alignment vertical="justify" wrapText="1"/>
      <protection/>
    </xf>
    <xf numFmtId="49" fontId="9" fillId="0" borderId="0" xfId="0" applyNumberFormat="1" applyFont="1" applyBorder="1" applyAlignment="1" applyProtection="1">
      <alignment horizontal="center" vertical="justify"/>
      <protection/>
    </xf>
    <xf numFmtId="0" fontId="15" fillId="0" borderId="0" xfId="0" applyFont="1" applyBorder="1" applyAlignment="1" applyProtection="1">
      <alignment/>
      <protection/>
    </xf>
    <xf numFmtId="0" fontId="11" fillId="0" borderId="0" xfId="0" applyNumberFormat="1" applyFont="1" applyBorder="1" applyAlignment="1" applyProtection="1">
      <alignment horizontal="center" vertical="center"/>
      <protection/>
    </xf>
    <xf numFmtId="0" fontId="10" fillId="0" borderId="0" xfId="0" applyNumberFormat="1" applyFont="1" applyBorder="1" applyAlignment="1" applyProtection="1">
      <alignment horizontal="center" vertical="justify"/>
      <protection/>
    </xf>
    <xf numFmtId="0" fontId="11" fillId="0" borderId="0" xfId="0" applyNumberFormat="1" applyFont="1" applyBorder="1" applyAlignment="1" applyProtection="1">
      <alignment horizontal="center" vertical="justify"/>
      <protection/>
    </xf>
    <xf numFmtId="0" fontId="8" fillId="0" borderId="0" xfId="0" applyFont="1" applyBorder="1" applyAlignment="1" applyProtection="1">
      <alignment horizontal="right"/>
      <protection/>
    </xf>
    <xf numFmtId="0" fontId="9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 applyProtection="1">
      <alignment horizontal="right"/>
      <protection/>
    </xf>
    <xf numFmtId="0" fontId="9" fillId="0" borderId="0" xfId="0" applyFont="1" applyBorder="1" applyAlignment="1">
      <alignment/>
    </xf>
    <xf numFmtId="183" fontId="11" fillId="0" borderId="0" xfId="0" applyNumberFormat="1" applyFont="1" applyBorder="1" applyAlignment="1" applyProtection="1">
      <alignment horizontal="center" vertical="center"/>
      <protection/>
    </xf>
    <xf numFmtId="0" fontId="7" fillId="0" borderId="0" xfId="0" applyNumberFormat="1" applyFont="1" applyBorder="1" applyAlignment="1" applyProtection="1">
      <alignment horizontal="center" vertical="center" textRotation="90"/>
      <protection/>
    </xf>
    <xf numFmtId="49" fontId="11" fillId="0" borderId="0" xfId="0" applyNumberFormat="1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horizontal="center" vertical="center" wrapText="1"/>
      <protection/>
    </xf>
    <xf numFmtId="0" fontId="10" fillId="0" borderId="0" xfId="0" applyNumberFormat="1" applyFont="1" applyBorder="1" applyAlignment="1" applyProtection="1">
      <alignment horizontal="left" vertical="justify"/>
      <protection/>
    </xf>
    <xf numFmtId="49" fontId="10" fillId="0" borderId="0" xfId="0" applyNumberFormat="1" applyFont="1" applyBorder="1" applyAlignment="1" applyProtection="1">
      <alignment horizontal="left" vertical="justify"/>
      <protection/>
    </xf>
    <xf numFmtId="49" fontId="10" fillId="0" borderId="0" xfId="0" applyNumberFormat="1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justify"/>
      <protection/>
    </xf>
    <xf numFmtId="0" fontId="18" fillId="0" borderId="0" xfId="0" applyFont="1" applyBorder="1" applyAlignment="1">
      <alignment/>
    </xf>
    <xf numFmtId="0" fontId="0" fillId="0" borderId="0" xfId="0" applyBorder="1" applyAlignment="1">
      <alignment/>
    </xf>
    <xf numFmtId="0" fontId="18" fillId="0" borderId="0" xfId="0" applyFont="1" applyBorder="1" applyAlignment="1">
      <alignment horizontal="left"/>
    </xf>
    <xf numFmtId="0" fontId="22" fillId="0" borderId="0" xfId="0" applyFont="1" applyAlignment="1">
      <alignment/>
    </xf>
    <xf numFmtId="0" fontId="22" fillId="0" borderId="0" xfId="0" applyFont="1" applyBorder="1" applyAlignment="1">
      <alignment/>
    </xf>
    <xf numFmtId="0" fontId="23" fillId="0" borderId="0" xfId="0" applyFont="1" applyAlignment="1">
      <alignment/>
    </xf>
    <xf numFmtId="0" fontId="28" fillId="10" borderId="10" xfId="0" applyFont="1" applyFill="1" applyBorder="1" applyAlignment="1" applyProtection="1">
      <alignment/>
      <protection hidden="1"/>
    </xf>
    <xf numFmtId="0" fontId="29" fillId="10" borderId="11" xfId="0" applyFont="1" applyFill="1" applyBorder="1" applyAlignment="1" applyProtection="1">
      <alignment wrapText="1"/>
      <protection hidden="1"/>
    </xf>
    <xf numFmtId="0" fontId="30" fillId="32" borderId="12" xfId="0" applyFont="1" applyFill="1" applyBorder="1" applyAlignment="1" applyProtection="1">
      <alignment vertical="top" shrinkToFit="1"/>
      <protection hidden="1"/>
    </xf>
    <xf numFmtId="49" fontId="31" fillId="0" borderId="13" xfId="0" applyNumberFormat="1" applyFont="1" applyFill="1" applyBorder="1" applyAlignment="1" applyProtection="1">
      <alignment vertical="top" wrapText="1"/>
      <protection locked="0"/>
    </xf>
    <xf numFmtId="0" fontId="32" fillId="33" borderId="14" xfId="0" applyFont="1" applyFill="1" applyBorder="1" applyAlignment="1" applyProtection="1">
      <alignment vertical="top" shrinkToFit="1"/>
      <protection hidden="1"/>
    </xf>
    <xf numFmtId="49" fontId="33" fillId="0" borderId="15" xfId="0" applyNumberFormat="1" applyFont="1" applyFill="1" applyBorder="1" applyAlignment="1" applyProtection="1">
      <alignment horizontal="left" wrapText="1"/>
      <protection locked="0"/>
    </xf>
    <xf numFmtId="0" fontId="32" fillId="33" borderId="16" xfId="0" applyFont="1" applyFill="1" applyBorder="1" applyAlignment="1" applyProtection="1">
      <alignment vertical="top" shrinkToFit="1"/>
      <protection hidden="1"/>
    </xf>
    <xf numFmtId="49" fontId="33" fillId="0" borderId="17" xfId="0" applyNumberFormat="1" applyFont="1" applyFill="1" applyBorder="1" applyAlignment="1" applyProtection="1">
      <alignment vertical="top" wrapText="1"/>
      <protection locked="0"/>
    </xf>
    <xf numFmtId="0" fontId="34" fillId="4" borderId="14" xfId="0" applyFont="1" applyFill="1" applyBorder="1" applyAlignment="1" applyProtection="1">
      <alignment vertical="top" shrinkToFit="1"/>
      <protection hidden="1"/>
    </xf>
    <xf numFmtId="49" fontId="35" fillId="0" borderId="18" xfId="0" applyNumberFormat="1" applyFont="1" applyFill="1" applyBorder="1" applyAlignment="1" applyProtection="1">
      <alignment horizontal="left" wrapText="1"/>
      <protection locked="0"/>
    </xf>
    <xf numFmtId="0" fontId="36" fillId="4" borderId="16" xfId="0" applyFont="1" applyFill="1" applyBorder="1" applyAlignment="1" applyProtection="1">
      <alignment shrinkToFit="1"/>
      <protection hidden="1"/>
    </xf>
    <xf numFmtId="49" fontId="37" fillId="0" borderId="17" xfId="0" applyNumberFormat="1" applyFont="1" applyFill="1" applyBorder="1" applyAlignment="1" applyProtection="1">
      <alignment vertical="top" wrapText="1"/>
      <protection locked="0"/>
    </xf>
    <xf numFmtId="49" fontId="31" fillId="0" borderId="17" xfId="0" applyNumberFormat="1" applyFont="1" applyFill="1" applyBorder="1" applyAlignment="1" applyProtection="1">
      <alignment wrapText="1"/>
      <protection locked="0"/>
    </xf>
    <xf numFmtId="0" fontId="7" fillId="0" borderId="14" xfId="0" applyFont="1" applyFill="1" applyBorder="1" applyAlignment="1" applyProtection="1">
      <alignment shrinkToFit="1"/>
      <protection hidden="1"/>
    </xf>
    <xf numFmtId="49" fontId="17" fillId="0" borderId="18" xfId="0" applyNumberFormat="1" applyFont="1" applyFill="1" applyBorder="1" applyAlignment="1" applyProtection="1">
      <alignment horizontal="left" wrapText="1"/>
      <protection locked="0"/>
    </xf>
    <xf numFmtId="0" fontId="40" fillId="0" borderId="18" xfId="0" applyFont="1" applyFill="1" applyBorder="1" applyAlignment="1" applyProtection="1">
      <alignment vertical="top" wrapText="1"/>
      <protection locked="0"/>
    </xf>
    <xf numFmtId="49" fontId="43" fillId="0" borderId="13" xfId="0" applyNumberFormat="1" applyFont="1" applyFill="1" applyBorder="1" applyAlignment="1" applyProtection="1">
      <alignment horizontal="left" wrapText="1"/>
      <protection locked="0"/>
    </xf>
    <xf numFmtId="0" fontId="45" fillId="0" borderId="19" xfId="0" applyFont="1" applyFill="1" applyBorder="1" applyAlignment="1" applyProtection="1">
      <alignment wrapText="1"/>
      <protection locked="0"/>
    </xf>
    <xf numFmtId="0" fontId="0" fillId="34" borderId="0" xfId="0" applyFill="1" applyBorder="1" applyAlignment="1" applyProtection="1">
      <alignment shrinkToFit="1"/>
      <protection hidden="1"/>
    </xf>
    <xf numFmtId="0" fontId="0" fillId="0" borderId="0" xfId="0" applyBorder="1" applyAlignment="1">
      <alignment/>
    </xf>
    <xf numFmtId="49" fontId="0" fillId="0" borderId="0" xfId="0" applyNumberFormat="1" applyAlignment="1">
      <alignment/>
    </xf>
    <xf numFmtId="0" fontId="60" fillId="0" borderId="0" xfId="0" applyFont="1" applyAlignment="1">
      <alignment/>
    </xf>
    <xf numFmtId="49" fontId="7" fillId="0" borderId="0" xfId="0" applyNumberFormat="1" applyFont="1" applyBorder="1" applyAlignment="1" applyProtection="1">
      <alignment horizontal="center" wrapText="1"/>
      <protection hidden="1"/>
    </xf>
    <xf numFmtId="0" fontId="16" fillId="0" borderId="0" xfId="0" applyNumberFormat="1" applyFont="1" applyAlignment="1" applyProtection="1">
      <alignment horizontal="right" wrapText="1"/>
      <protection hidden="1"/>
    </xf>
    <xf numFmtId="0" fontId="8" fillId="0" borderId="0" xfId="0" applyNumberFormat="1" applyFont="1" applyAlignment="1" applyProtection="1">
      <alignment horizontal="center" wrapText="1"/>
      <protection hidden="1"/>
    </xf>
    <xf numFmtId="0" fontId="11" fillId="0" borderId="20" xfId="0" applyNumberFormat="1" applyFont="1" applyBorder="1" applyAlignment="1" applyProtection="1">
      <alignment horizontal="center" vertical="center" wrapText="1"/>
      <protection hidden="1"/>
    </xf>
    <xf numFmtId="0" fontId="7" fillId="33" borderId="21" xfId="0" applyNumberFormat="1" applyFont="1" applyFill="1" applyBorder="1" applyAlignment="1" applyProtection="1">
      <alignment horizontal="center" vertical="top" wrapText="1"/>
      <protection hidden="1"/>
    </xf>
    <xf numFmtId="183" fontId="8" fillId="35" borderId="21" xfId="0" applyNumberFormat="1" applyFont="1" applyFill="1" applyBorder="1" applyAlignment="1" applyProtection="1">
      <alignment horizontal="center" vertical="top" wrapText="1"/>
      <protection hidden="1"/>
    </xf>
    <xf numFmtId="0" fontId="9" fillId="35" borderId="22" xfId="0" applyNumberFormat="1" applyFont="1" applyFill="1" applyBorder="1" applyAlignment="1" applyProtection="1">
      <alignment horizontal="center" vertical="top" wrapText="1"/>
      <protection hidden="1"/>
    </xf>
    <xf numFmtId="0" fontId="9" fillId="35" borderId="23" xfId="0" applyNumberFormat="1" applyFont="1" applyFill="1" applyBorder="1" applyAlignment="1" applyProtection="1">
      <alignment horizontal="center" vertical="top" wrapText="1"/>
      <protection hidden="1"/>
    </xf>
    <xf numFmtId="0" fontId="9" fillId="35" borderId="24" xfId="0" applyNumberFormat="1" applyFont="1" applyFill="1" applyBorder="1" applyAlignment="1" applyProtection="1">
      <alignment horizontal="center" vertical="top" wrapText="1"/>
      <protection hidden="1"/>
    </xf>
    <xf numFmtId="183" fontId="7" fillId="33" borderId="21" xfId="0" applyNumberFormat="1" applyFont="1" applyFill="1" applyBorder="1" applyAlignment="1" applyProtection="1">
      <alignment horizontal="center" vertical="top"/>
      <protection hidden="1"/>
    </xf>
    <xf numFmtId="0" fontId="11" fillId="0" borderId="12" xfId="0" applyNumberFormat="1" applyFont="1" applyFill="1" applyBorder="1" applyAlignment="1" applyProtection="1">
      <alignment horizontal="left" vertical="top"/>
      <protection hidden="1"/>
    </xf>
    <xf numFmtId="183" fontId="9" fillId="0" borderId="21" xfId="0" applyNumberFormat="1" applyFont="1" applyFill="1" applyBorder="1" applyAlignment="1" applyProtection="1">
      <alignment horizontal="center" vertical="top"/>
      <protection hidden="1"/>
    </xf>
    <xf numFmtId="1" fontId="9" fillId="0" borderId="21" xfId="0" applyNumberFormat="1" applyFont="1" applyFill="1" applyBorder="1" applyAlignment="1" applyProtection="1">
      <alignment horizontal="center" vertical="top"/>
      <protection hidden="1"/>
    </xf>
    <xf numFmtId="0" fontId="9" fillId="0" borderId="22" xfId="0" applyNumberFormat="1" applyFont="1" applyFill="1" applyBorder="1" applyAlignment="1" applyProtection="1">
      <alignment horizontal="center" vertical="top"/>
      <protection hidden="1"/>
    </xf>
    <xf numFmtId="0" fontId="9" fillId="0" borderId="23" xfId="0" applyNumberFormat="1" applyFont="1" applyFill="1" applyBorder="1" applyAlignment="1" applyProtection="1">
      <alignment horizontal="center" vertical="top"/>
      <protection hidden="1"/>
    </xf>
    <xf numFmtId="0" fontId="9" fillId="0" borderId="24" xfId="0" applyNumberFormat="1" applyFont="1" applyFill="1" applyBorder="1" applyAlignment="1" applyProtection="1">
      <alignment horizontal="center" vertical="top"/>
      <protection hidden="1"/>
    </xf>
    <xf numFmtId="0" fontId="9" fillId="0" borderId="21" xfId="0" applyNumberFormat="1" applyFont="1" applyFill="1" applyBorder="1" applyAlignment="1" applyProtection="1">
      <alignment horizontal="center" vertical="top"/>
      <protection hidden="1"/>
    </xf>
    <xf numFmtId="0" fontId="26" fillId="0" borderId="0" xfId="0" applyFont="1" applyAlignment="1">
      <alignment/>
    </xf>
    <xf numFmtId="0" fontId="25" fillId="0" borderId="0" xfId="0" applyFont="1" applyAlignment="1">
      <alignment/>
    </xf>
    <xf numFmtId="0" fontId="8" fillId="35" borderId="21" xfId="0" applyNumberFormat="1" applyFont="1" applyFill="1" applyBorder="1" applyAlignment="1" applyProtection="1">
      <alignment horizontal="center" vertical="top" wrapText="1"/>
      <protection hidden="1"/>
    </xf>
    <xf numFmtId="0" fontId="9" fillId="35" borderId="12" xfId="0" applyNumberFormat="1" applyFont="1" applyFill="1" applyBorder="1" applyAlignment="1" applyProtection="1">
      <alignment horizontal="left" vertical="top" wrapText="1"/>
      <protection hidden="1"/>
    </xf>
    <xf numFmtId="0" fontId="7" fillId="33" borderId="12" xfId="0" applyNumberFormat="1" applyFont="1" applyFill="1" applyBorder="1" applyAlignment="1" applyProtection="1">
      <alignment horizontal="left" vertical="top"/>
      <protection hidden="1"/>
    </xf>
    <xf numFmtId="0" fontId="55" fillId="0" borderId="0" xfId="0" applyFont="1" applyAlignment="1">
      <alignment/>
    </xf>
    <xf numFmtId="0" fontId="7" fillId="0" borderId="0" xfId="0" applyNumberFormat="1" applyFont="1" applyAlignment="1" applyProtection="1">
      <alignment horizontal="center" wrapText="1"/>
      <protection hidden="1"/>
    </xf>
    <xf numFmtId="0" fontId="24" fillId="0" borderId="0" xfId="0" applyFont="1" applyFill="1" applyAlignment="1">
      <alignment/>
    </xf>
    <xf numFmtId="49" fontId="37" fillId="0" borderId="25" xfId="0" applyNumberFormat="1" applyFont="1" applyFill="1" applyBorder="1" applyAlignment="1" applyProtection="1">
      <alignment vertical="top" wrapText="1"/>
      <protection locked="0"/>
    </xf>
    <xf numFmtId="49" fontId="38" fillId="0" borderId="26" xfId="0" applyNumberFormat="1" applyFont="1" applyFill="1" applyBorder="1" applyAlignment="1" applyProtection="1">
      <alignment horizontal="left" wrapText="1"/>
      <protection locked="0"/>
    </xf>
    <xf numFmtId="0" fontId="36" fillId="5" borderId="14" xfId="0" applyFont="1" applyFill="1" applyBorder="1" applyAlignment="1" applyProtection="1">
      <alignment shrinkToFit="1"/>
      <protection hidden="1"/>
    </xf>
    <xf numFmtId="49" fontId="37" fillId="0" borderId="18" xfId="0" applyNumberFormat="1" applyFont="1" applyFill="1" applyBorder="1" applyAlignment="1" applyProtection="1">
      <alignment vertical="top" wrapText="1"/>
      <protection locked="0"/>
    </xf>
    <xf numFmtId="0" fontId="36" fillId="5" borderId="16" xfId="0" applyFont="1" applyFill="1" applyBorder="1" applyAlignment="1" applyProtection="1">
      <alignment shrinkToFit="1"/>
      <protection hidden="1"/>
    </xf>
    <xf numFmtId="0" fontId="36" fillId="0" borderId="27" xfId="0" applyFont="1" applyFill="1" applyBorder="1" applyAlignment="1" applyProtection="1">
      <alignment shrinkToFit="1"/>
      <protection hidden="1"/>
    </xf>
    <xf numFmtId="0" fontId="9" fillId="32" borderId="12" xfId="0" applyNumberFormat="1" applyFont="1" applyFill="1" applyBorder="1" applyAlignment="1" applyProtection="1">
      <alignment horizontal="left" vertical="top" wrapText="1"/>
      <protection hidden="1"/>
    </xf>
    <xf numFmtId="183" fontId="8" fillId="32" borderId="21" xfId="0" applyNumberFormat="1" applyFont="1" applyFill="1" applyBorder="1" applyAlignment="1" applyProtection="1">
      <alignment horizontal="center" vertical="top" wrapText="1"/>
      <protection hidden="1"/>
    </xf>
    <xf numFmtId="0" fontId="9" fillId="32" borderId="22" xfId="0" applyNumberFormat="1" applyFont="1" applyFill="1" applyBorder="1" applyAlignment="1" applyProtection="1">
      <alignment horizontal="center" vertical="top" wrapText="1"/>
      <protection hidden="1"/>
    </xf>
    <xf numFmtId="0" fontId="9" fillId="32" borderId="23" xfId="0" applyNumberFormat="1" applyFont="1" applyFill="1" applyBorder="1" applyAlignment="1" applyProtection="1">
      <alignment horizontal="center" vertical="top" wrapText="1"/>
      <protection hidden="1"/>
    </xf>
    <xf numFmtId="0" fontId="9" fillId="32" borderId="24" xfId="0" applyNumberFormat="1" applyFont="1" applyFill="1" applyBorder="1" applyAlignment="1" applyProtection="1">
      <alignment horizontal="center" vertical="top" wrapText="1"/>
      <protection hidden="1"/>
    </xf>
    <xf numFmtId="0" fontId="8" fillId="32" borderId="21" xfId="0" applyNumberFormat="1" applyFont="1" applyFill="1" applyBorder="1" applyAlignment="1" applyProtection="1">
      <alignment horizontal="center" vertical="top" wrapText="1"/>
      <protection hidden="1"/>
    </xf>
    <xf numFmtId="0" fontId="8" fillId="0" borderId="27" xfId="0" applyFont="1" applyFill="1" applyBorder="1" applyAlignment="1" applyProtection="1">
      <alignment vertical="top" shrinkToFit="1"/>
      <protection hidden="1"/>
    </xf>
    <xf numFmtId="49" fontId="39" fillId="0" borderId="25" xfId="0" applyNumberFormat="1" applyFont="1" applyFill="1" applyBorder="1" applyAlignment="1" applyProtection="1">
      <alignment vertical="top" wrapText="1"/>
      <protection locked="0"/>
    </xf>
    <xf numFmtId="0" fontId="41" fillId="32" borderId="14" xfId="0" applyFont="1" applyFill="1" applyBorder="1" applyAlignment="1" applyProtection="1">
      <alignment horizontal="left" shrinkToFit="1"/>
      <protection hidden="1"/>
    </xf>
    <xf numFmtId="49" fontId="42" fillId="0" borderId="18" xfId="0" applyNumberFormat="1" applyFont="1" applyFill="1" applyBorder="1" applyAlignment="1" applyProtection="1">
      <alignment horizontal="left" wrapText="1"/>
      <protection locked="0"/>
    </xf>
    <xf numFmtId="0" fontId="41" fillId="32" borderId="16" xfId="0" applyFont="1" applyFill="1" applyBorder="1" applyAlignment="1" applyProtection="1">
      <alignment horizontal="left" shrinkToFit="1"/>
      <protection hidden="1"/>
    </xf>
    <xf numFmtId="0" fontId="44" fillId="34" borderId="28" xfId="0" applyFont="1" applyFill="1" applyBorder="1" applyAlignment="1" applyProtection="1">
      <alignment shrinkToFit="1"/>
      <protection hidden="1"/>
    </xf>
    <xf numFmtId="0" fontId="27" fillId="32" borderId="12" xfId="0" applyFont="1" applyFill="1" applyBorder="1" applyAlignment="1" applyProtection="1">
      <alignment shrinkToFit="1"/>
      <protection hidden="1"/>
    </xf>
    <xf numFmtId="0" fontId="62" fillId="33" borderId="12" xfId="0" applyFont="1" applyFill="1" applyBorder="1" applyAlignment="1" applyProtection="1">
      <alignment shrinkToFit="1"/>
      <protection hidden="1"/>
    </xf>
    <xf numFmtId="49" fontId="45" fillId="0" borderId="13" xfId="0" applyNumberFormat="1" applyFont="1" applyFill="1" applyBorder="1" applyAlignment="1" applyProtection="1">
      <alignment wrapText="1"/>
      <protection locked="0"/>
    </xf>
    <xf numFmtId="0" fontId="43" fillId="0" borderId="18" xfId="0" applyFont="1" applyFill="1" applyBorder="1" applyAlignment="1" applyProtection="1">
      <alignment vertical="top" wrapText="1"/>
      <protection locked="0"/>
    </xf>
    <xf numFmtId="0" fontId="63" fillId="36" borderId="14" xfId="0" applyFont="1" applyFill="1" applyBorder="1" applyAlignment="1" applyProtection="1">
      <alignment horizontal="center" vertical="top" wrapText="1"/>
      <protection hidden="1"/>
    </xf>
    <xf numFmtId="0" fontId="63" fillId="36" borderId="18" xfId="0" applyFont="1" applyFill="1" applyBorder="1" applyAlignment="1" applyProtection="1">
      <alignment horizontal="center" vertical="top" wrapText="1"/>
      <protection hidden="1"/>
    </xf>
    <xf numFmtId="0" fontId="63" fillId="34" borderId="29" xfId="0" applyFont="1" applyFill="1" applyBorder="1" applyAlignment="1" applyProtection="1">
      <alignment horizontal="center" vertical="top" wrapText="1"/>
      <protection hidden="1"/>
    </xf>
    <xf numFmtId="0" fontId="63" fillId="34" borderId="30" xfId="0" applyFont="1" applyFill="1" applyBorder="1" applyAlignment="1" applyProtection="1">
      <alignment vertical="top" wrapText="1"/>
      <protection hidden="1"/>
    </xf>
    <xf numFmtId="0" fontId="64" fillId="34" borderId="29" xfId="0" applyFont="1" applyFill="1" applyBorder="1" applyAlignment="1" applyProtection="1">
      <alignment horizontal="center" vertical="top" wrapText="1"/>
      <protection hidden="1"/>
    </xf>
    <xf numFmtId="0" fontId="64" fillId="34" borderId="30" xfId="0" applyFont="1" applyFill="1" applyBorder="1" applyAlignment="1" applyProtection="1">
      <alignment vertical="top" wrapText="1"/>
      <protection hidden="1"/>
    </xf>
    <xf numFmtId="0" fontId="64" fillId="34" borderId="31" xfId="0" applyFont="1" applyFill="1" applyBorder="1" applyAlignment="1" applyProtection="1">
      <alignment horizontal="center" vertical="top" wrapText="1"/>
      <protection hidden="1"/>
    </xf>
    <xf numFmtId="0" fontId="64" fillId="34" borderId="32" xfId="0" applyFont="1" applyFill="1" applyBorder="1" applyAlignment="1" applyProtection="1">
      <alignment vertical="top" wrapText="1"/>
      <protection hidden="1"/>
    </xf>
    <xf numFmtId="0" fontId="64" fillId="34" borderId="30" xfId="0" applyFont="1" applyFill="1" applyBorder="1" applyAlignment="1" applyProtection="1">
      <alignment horizontal="left" vertical="top" wrapText="1"/>
      <protection hidden="1"/>
    </xf>
    <xf numFmtId="0" fontId="15" fillId="0" borderId="0" xfId="0" applyFont="1" applyBorder="1" applyAlignment="1" applyProtection="1">
      <alignment/>
      <protection hidden="1"/>
    </xf>
    <xf numFmtId="0" fontId="15" fillId="0" borderId="0" xfId="0" applyFont="1" applyAlignment="1" applyProtection="1">
      <alignment/>
      <protection hidden="1"/>
    </xf>
    <xf numFmtId="0" fontId="11" fillId="0" borderId="0" xfId="0" applyNumberFormat="1" applyFont="1" applyAlignment="1" applyProtection="1">
      <alignment horizontal="center" wrapText="1"/>
      <protection hidden="1"/>
    </xf>
    <xf numFmtId="0" fontId="11" fillId="0" borderId="0" xfId="0" applyNumberFormat="1" applyFont="1" applyBorder="1" applyAlignment="1" applyProtection="1">
      <alignment horizontal="left" wrapText="1"/>
      <protection hidden="1"/>
    </xf>
    <xf numFmtId="0" fontId="0" fillId="0" borderId="0" xfId="0" applyNumberFormat="1" applyAlignment="1">
      <alignment horizontal="left" vertical="center" wrapText="1"/>
    </xf>
    <xf numFmtId="0" fontId="25" fillId="0" borderId="0" xfId="0" applyFont="1" applyAlignment="1">
      <alignment horizontal="left" indent="4"/>
    </xf>
    <xf numFmtId="0" fontId="25" fillId="0" borderId="0" xfId="0" applyFont="1" applyAlignment="1">
      <alignment horizontal="left" indent="2"/>
    </xf>
    <xf numFmtId="0" fontId="67" fillId="0" borderId="0" xfId="0" applyFont="1" applyAlignment="1">
      <alignment horizontal="left" indent="2"/>
    </xf>
    <xf numFmtId="0" fontId="71" fillId="0" borderId="0" xfId="0" applyFont="1" applyAlignment="1">
      <alignment/>
    </xf>
    <xf numFmtId="0" fontId="28" fillId="0" borderId="0" xfId="0" applyFont="1" applyBorder="1" applyAlignment="1" applyProtection="1">
      <alignment horizontal="center"/>
      <protection hidden="1"/>
    </xf>
    <xf numFmtId="0" fontId="19" fillId="0" borderId="0" xfId="0" applyFont="1" applyFill="1" applyBorder="1" applyAlignment="1" applyProtection="1">
      <alignment horizontal="left"/>
      <protection hidden="1"/>
    </xf>
    <xf numFmtId="0" fontId="16" fillId="0" borderId="0" xfId="0" applyFont="1" applyFill="1" applyAlignment="1" applyProtection="1">
      <alignment/>
      <protection hidden="1"/>
    </xf>
    <xf numFmtId="49" fontId="16" fillId="0" borderId="0" xfId="0" applyNumberFormat="1" applyFont="1" applyFill="1" applyAlignment="1" applyProtection="1">
      <alignment/>
      <protection hidden="1"/>
    </xf>
    <xf numFmtId="0" fontId="57" fillId="0" borderId="33" xfId="0" applyFont="1" applyBorder="1" applyAlignment="1" applyProtection="1">
      <alignment horizontal="center" textRotation="90" wrapText="1"/>
      <protection hidden="1"/>
    </xf>
    <xf numFmtId="0" fontId="59" fillId="0" borderId="34" xfId="0" applyFont="1" applyBorder="1" applyAlignment="1" applyProtection="1">
      <alignment horizontal="center" vertical="center"/>
      <protection hidden="1"/>
    </xf>
    <xf numFmtId="0" fontId="59" fillId="0" borderId="35" xfId="0" applyFont="1" applyBorder="1" applyAlignment="1" applyProtection="1">
      <alignment horizontal="center" vertical="center"/>
      <protection hidden="1"/>
    </xf>
    <xf numFmtId="0" fontId="58" fillId="0" borderId="21" xfId="0" applyFont="1" applyBorder="1" applyAlignment="1" applyProtection="1">
      <alignment horizontal="right"/>
      <protection hidden="1"/>
    </xf>
    <xf numFmtId="0" fontId="59" fillId="0" borderId="0" xfId="0" applyFont="1" applyBorder="1" applyAlignment="1" applyProtection="1">
      <alignment/>
      <protection hidden="1"/>
    </xf>
    <xf numFmtId="0" fontId="59" fillId="0" borderId="0" xfId="0" applyFont="1" applyAlignment="1" applyProtection="1">
      <alignment/>
      <protection hidden="1"/>
    </xf>
    <xf numFmtId="0" fontId="59" fillId="0" borderId="36" xfId="0" applyFont="1" applyBorder="1" applyAlignment="1" applyProtection="1">
      <alignment horizontal="center" vertical="center"/>
      <protection hidden="1"/>
    </xf>
    <xf numFmtId="0" fontId="56" fillId="0" borderId="0" xfId="0" applyFont="1" applyAlignment="1" applyProtection="1">
      <alignment/>
      <protection hidden="1"/>
    </xf>
    <xf numFmtId="0" fontId="60" fillId="0" borderId="0" xfId="0" applyFont="1" applyAlignment="1" applyProtection="1">
      <alignment/>
      <protection locked="0"/>
    </xf>
    <xf numFmtId="0" fontId="10" fillId="0" borderId="0" xfId="0" applyFont="1" applyAlignment="1">
      <alignment/>
    </xf>
    <xf numFmtId="0" fontId="70" fillId="0" borderId="0" xfId="0" applyFont="1" applyAlignment="1">
      <alignment/>
    </xf>
    <xf numFmtId="0" fontId="56" fillId="0" borderId="0" xfId="0" applyFont="1" applyAlignment="1">
      <alignment/>
    </xf>
    <xf numFmtId="0" fontId="59" fillId="0" borderId="0" xfId="0" applyFont="1" applyAlignment="1">
      <alignment/>
    </xf>
    <xf numFmtId="0" fontId="59" fillId="0" borderId="0" xfId="0" applyFont="1" applyAlignment="1" applyProtection="1">
      <alignment/>
      <protection locked="0"/>
    </xf>
    <xf numFmtId="0" fontId="45" fillId="0" borderId="0" xfId="0" applyFont="1" applyFill="1" applyBorder="1" applyAlignment="1" applyProtection="1">
      <alignment wrapText="1" shrinkToFit="1"/>
      <protection hidden="1"/>
    </xf>
    <xf numFmtId="0" fontId="0" fillId="0" borderId="0" xfId="0" applyAlignment="1" applyProtection="1">
      <alignment/>
      <protection hidden="1"/>
    </xf>
    <xf numFmtId="0" fontId="61" fillId="0" borderId="37" xfId="0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3" fillId="0" borderId="0" xfId="0" applyFont="1" applyBorder="1" applyAlignment="1" applyProtection="1">
      <alignment horizontal="left" vertical="top" wrapText="1"/>
      <protection hidden="1"/>
    </xf>
    <xf numFmtId="0" fontId="3" fillId="0" borderId="0" xfId="0" applyNumberFormat="1" applyFont="1" applyBorder="1" applyAlignment="1" applyProtection="1">
      <alignment vertical="top" wrapText="1"/>
      <protection hidden="1"/>
    </xf>
    <xf numFmtId="0" fontId="3" fillId="0" borderId="0" xfId="0" applyNumberFormat="1" applyFont="1" applyBorder="1" applyAlignment="1" applyProtection="1">
      <alignment/>
      <protection hidden="1"/>
    </xf>
    <xf numFmtId="49" fontId="3" fillId="0" borderId="0" xfId="0" applyNumberFormat="1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1" fillId="0" borderId="0" xfId="0" applyFont="1" applyBorder="1" applyAlignment="1" applyProtection="1">
      <alignment/>
      <protection hidden="1"/>
    </xf>
    <xf numFmtId="0" fontId="6" fillId="0" borderId="0" xfId="0" applyNumberFormat="1" applyFont="1" applyBorder="1" applyAlignment="1" applyProtection="1">
      <alignment horizontal="centerContinuous"/>
      <protection hidden="1"/>
    </xf>
    <xf numFmtId="0" fontId="10" fillId="0" borderId="0" xfId="0" applyFont="1" applyBorder="1" applyAlignment="1" applyProtection="1">
      <alignment/>
      <protection hidden="1"/>
    </xf>
    <xf numFmtId="0" fontId="6" fillId="0" borderId="0" xfId="0" applyNumberFormat="1" applyFont="1" applyBorder="1" applyAlignment="1" applyProtection="1">
      <alignment/>
      <protection hidden="1"/>
    </xf>
    <xf numFmtId="49" fontId="11" fillId="0" borderId="0" xfId="0" applyNumberFormat="1" applyFont="1" applyBorder="1" applyAlignment="1" applyProtection="1">
      <alignment/>
      <protection hidden="1"/>
    </xf>
    <xf numFmtId="0" fontId="9" fillId="0" borderId="0" xfId="0" applyFont="1" applyBorder="1" applyAlignment="1" applyProtection="1">
      <alignment/>
      <protection hidden="1"/>
    </xf>
    <xf numFmtId="0" fontId="9" fillId="0" borderId="0" xfId="0" applyFont="1" applyBorder="1" applyAlignment="1" applyProtection="1">
      <alignment horizontal="left" vertical="top" wrapText="1"/>
      <protection hidden="1"/>
    </xf>
    <xf numFmtId="0" fontId="8" fillId="0" borderId="0" xfId="0" applyNumberFormat="1" applyFont="1" applyBorder="1" applyAlignment="1" applyProtection="1">
      <alignment horizontal="left" vertical="top" wrapText="1"/>
      <protection hidden="1"/>
    </xf>
    <xf numFmtId="0" fontId="9" fillId="0" borderId="27" xfId="0" applyFont="1" applyBorder="1" applyAlignment="1" applyProtection="1">
      <alignment horizontal="center" vertical="center" wrapText="1"/>
      <protection hidden="1"/>
    </xf>
    <xf numFmtId="0" fontId="9" fillId="0" borderId="28" xfId="0" applyFont="1" applyBorder="1" applyAlignment="1" applyProtection="1">
      <alignment horizontal="center" vertical="center" wrapText="1"/>
      <protection hidden="1"/>
    </xf>
    <xf numFmtId="0" fontId="9" fillId="0" borderId="25" xfId="0" applyFont="1" applyBorder="1" applyAlignment="1" applyProtection="1">
      <alignment horizontal="center" vertical="center" wrapText="1"/>
      <protection hidden="1"/>
    </xf>
    <xf numFmtId="0" fontId="9" fillId="0" borderId="38" xfId="0" applyFont="1" applyBorder="1" applyAlignment="1" applyProtection="1">
      <alignment horizontal="center" vertical="center" wrapText="1"/>
      <protection hidden="1"/>
    </xf>
    <xf numFmtId="0" fontId="9" fillId="0" borderId="39" xfId="0" applyFont="1" applyBorder="1" applyAlignment="1" applyProtection="1">
      <alignment horizontal="center" vertical="center" wrapText="1"/>
      <protection hidden="1"/>
    </xf>
    <xf numFmtId="0" fontId="9" fillId="0" borderId="40" xfId="0" applyFont="1" applyBorder="1" applyAlignment="1" applyProtection="1">
      <alignment horizontal="center" vertical="center" wrapText="1"/>
      <protection hidden="1"/>
    </xf>
    <xf numFmtId="0" fontId="9" fillId="0" borderId="0" xfId="0" applyFont="1" applyBorder="1" applyAlignment="1" applyProtection="1">
      <alignment horizontal="center" vertical="center" wrapText="1"/>
      <protection hidden="1"/>
    </xf>
    <xf numFmtId="0" fontId="9" fillId="0" borderId="41" xfId="0" applyFont="1" applyBorder="1" applyAlignment="1" applyProtection="1">
      <alignment horizontal="center" wrapText="1"/>
      <protection hidden="1"/>
    </xf>
    <xf numFmtId="0" fontId="9" fillId="0" borderId="42" xfId="0" applyNumberFormat="1" applyFont="1" applyBorder="1" applyAlignment="1" applyProtection="1">
      <alignment horizontal="center"/>
      <protection hidden="1"/>
    </xf>
    <xf numFmtId="0" fontId="9" fillId="0" borderId="18" xfId="0" applyNumberFormat="1" applyFont="1" applyBorder="1" applyAlignment="1" applyProtection="1">
      <alignment horizontal="center"/>
      <protection hidden="1"/>
    </xf>
    <xf numFmtId="0" fontId="9" fillId="0" borderId="43" xfId="0" applyFont="1" applyBorder="1" applyAlignment="1" applyProtection="1">
      <alignment horizontal="center" wrapText="1"/>
      <protection hidden="1"/>
    </xf>
    <xf numFmtId="0" fontId="9" fillId="0" borderId="37" xfId="0" applyNumberFormat="1" applyFont="1" applyBorder="1" applyAlignment="1" applyProtection="1">
      <alignment horizontal="center"/>
      <protection hidden="1"/>
    </xf>
    <xf numFmtId="0" fontId="9" fillId="0" borderId="30" xfId="0" applyNumberFormat="1" applyFont="1" applyBorder="1" applyAlignment="1" applyProtection="1">
      <alignment horizontal="center"/>
      <protection hidden="1"/>
    </xf>
    <xf numFmtId="0" fontId="9" fillId="0" borderId="44" xfId="0" applyFont="1" applyBorder="1" applyAlignment="1" applyProtection="1">
      <alignment horizontal="center" wrapText="1"/>
      <protection hidden="1"/>
    </xf>
    <xf numFmtId="0" fontId="9" fillId="0" borderId="45" xfId="0" applyNumberFormat="1" applyFont="1" applyBorder="1" applyAlignment="1" applyProtection="1">
      <alignment horizontal="center"/>
      <protection hidden="1"/>
    </xf>
    <xf numFmtId="0" fontId="9" fillId="0" borderId="45" xfId="0" applyNumberFormat="1" applyFont="1" applyBorder="1" applyAlignment="1" applyProtection="1">
      <alignment horizontal="center"/>
      <protection hidden="1"/>
    </xf>
    <xf numFmtId="0" fontId="9" fillId="0" borderId="17" xfId="0" applyNumberFormat="1" applyFont="1" applyBorder="1" applyAlignment="1" applyProtection="1">
      <alignment horizontal="center"/>
      <protection hidden="1"/>
    </xf>
    <xf numFmtId="0" fontId="10" fillId="0" borderId="0" xfId="0" applyFont="1" applyBorder="1" applyAlignment="1" applyProtection="1">
      <alignment horizontal="left"/>
      <protection hidden="1"/>
    </xf>
    <xf numFmtId="0" fontId="10" fillId="0" borderId="0" xfId="0" applyNumberFormat="1" applyFont="1" applyBorder="1" applyAlignment="1" applyProtection="1">
      <alignment horizontal="left"/>
      <protection hidden="1"/>
    </xf>
    <xf numFmtId="0" fontId="10" fillId="0" borderId="0" xfId="0" applyFont="1" applyBorder="1" applyAlignment="1" applyProtection="1">
      <alignment horizontal="center"/>
      <protection hidden="1"/>
    </xf>
    <xf numFmtId="0" fontId="10" fillId="0" borderId="0" xfId="0" applyNumberFormat="1" applyFont="1" applyBorder="1" applyAlignment="1" applyProtection="1">
      <alignment horizontal="center"/>
      <protection hidden="1"/>
    </xf>
    <xf numFmtId="0" fontId="11" fillId="0" borderId="0" xfId="0" applyFont="1" applyBorder="1" applyAlignment="1" applyProtection="1">
      <alignment horizontal="left"/>
      <protection hidden="1"/>
    </xf>
    <xf numFmtId="0" fontId="8" fillId="0" borderId="21" xfId="0" applyNumberFormat="1" applyFont="1" applyBorder="1" applyAlignment="1" applyProtection="1">
      <alignment horizontal="center"/>
      <protection hidden="1"/>
    </xf>
    <xf numFmtId="0" fontId="7" fillId="0" borderId="0" xfId="0" applyFont="1" applyBorder="1" applyAlignment="1" applyProtection="1">
      <alignment/>
      <protection hidden="1"/>
    </xf>
    <xf numFmtId="0" fontId="7" fillId="0" borderId="0" xfId="0" applyFont="1" applyBorder="1" applyAlignment="1" applyProtection="1">
      <alignment horizontal="center"/>
      <protection hidden="1"/>
    </xf>
    <xf numFmtId="0" fontId="10" fillId="0" borderId="0" xfId="0" applyFont="1" applyBorder="1" applyAlignment="1" applyProtection="1">
      <alignment horizontal="center" vertical="center" wrapText="1"/>
      <protection hidden="1"/>
    </xf>
    <xf numFmtId="49" fontId="10" fillId="0" borderId="0" xfId="0" applyNumberFormat="1" applyFont="1" applyBorder="1" applyAlignment="1" applyProtection="1">
      <alignment/>
      <protection hidden="1"/>
    </xf>
    <xf numFmtId="0" fontId="8" fillId="0" borderId="0" xfId="0" applyFont="1" applyBorder="1" applyAlignment="1" applyProtection="1">
      <alignment vertical="center" wrapText="1"/>
      <protection hidden="1"/>
    </xf>
    <xf numFmtId="0" fontId="11" fillId="0" borderId="0" xfId="0" applyFont="1" applyBorder="1" applyAlignment="1" applyProtection="1">
      <alignment vertical="center"/>
      <protection hidden="1"/>
    </xf>
    <xf numFmtId="49" fontId="9" fillId="0" borderId="0" xfId="0" applyNumberFormat="1" applyFont="1" applyBorder="1" applyAlignment="1" applyProtection="1">
      <alignment vertical="center" wrapText="1"/>
      <protection hidden="1"/>
    </xf>
    <xf numFmtId="0" fontId="8" fillId="0" borderId="0" xfId="0" applyFont="1" applyBorder="1" applyAlignment="1" applyProtection="1">
      <alignment horizontal="center"/>
      <protection hidden="1"/>
    </xf>
    <xf numFmtId="0" fontId="9" fillId="0" borderId="0" xfId="0" applyNumberFormat="1" applyFont="1" applyBorder="1" applyAlignment="1" applyProtection="1">
      <alignment/>
      <protection hidden="1"/>
    </xf>
    <xf numFmtId="49" fontId="11" fillId="0" borderId="0" xfId="0" applyNumberFormat="1" applyFont="1" applyBorder="1" applyAlignment="1" applyProtection="1">
      <alignment/>
      <protection hidden="1"/>
    </xf>
    <xf numFmtId="49" fontId="11" fillId="0" borderId="0" xfId="0" applyNumberFormat="1" applyFont="1" applyBorder="1" applyAlignment="1" applyProtection="1">
      <alignment horizontal="center"/>
      <protection hidden="1"/>
    </xf>
    <xf numFmtId="0" fontId="10" fillId="0" borderId="0" xfId="0" applyFont="1" applyBorder="1" applyAlignment="1" applyProtection="1">
      <alignment/>
      <protection hidden="1"/>
    </xf>
    <xf numFmtId="0" fontId="59" fillId="0" borderId="0" xfId="0" applyFont="1" applyBorder="1" applyAlignment="1" applyProtection="1">
      <alignment/>
      <protection locked="0"/>
    </xf>
    <xf numFmtId="0" fontId="58" fillId="0" borderId="0" xfId="0" applyFont="1" applyBorder="1" applyAlignment="1" applyProtection="1">
      <alignment/>
      <protection locked="0"/>
    </xf>
    <xf numFmtId="0" fontId="56" fillId="0" borderId="0" xfId="0" applyFont="1" applyBorder="1" applyAlignment="1" applyProtection="1">
      <alignment/>
      <protection locked="0"/>
    </xf>
    <xf numFmtId="0" fontId="56" fillId="0" borderId="0" xfId="0" applyFont="1" applyAlignment="1" applyProtection="1">
      <alignment/>
      <protection locked="0"/>
    </xf>
    <xf numFmtId="0" fontId="7" fillId="0" borderId="21" xfId="0" applyFont="1" applyBorder="1" applyAlignment="1" applyProtection="1">
      <alignment horizontal="center"/>
      <protection hidden="1"/>
    </xf>
    <xf numFmtId="0" fontId="7" fillId="0" borderId="46" xfId="0" applyFont="1" applyBorder="1" applyAlignment="1" applyProtection="1">
      <alignment horizontal="center"/>
      <protection hidden="1"/>
    </xf>
    <xf numFmtId="0" fontId="7" fillId="0" borderId="0" xfId="0" applyFont="1" applyAlignment="1" applyProtection="1">
      <alignment/>
      <protection hidden="1"/>
    </xf>
    <xf numFmtId="0" fontId="73" fillId="0" borderId="0" xfId="0" applyFont="1" applyAlignment="1">
      <alignment/>
    </xf>
    <xf numFmtId="0" fontId="11" fillId="0" borderId="47" xfId="0" applyNumberFormat="1" applyFont="1" applyBorder="1" applyAlignment="1" applyProtection="1">
      <alignment horizontal="center" vertical="center" wrapText="1"/>
      <protection hidden="1"/>
    </xf>
    <xf numFmtId="0" fontId="11" fillId="0" borderId="21" xfId="0" applyNumberFormat="1" applyFont="1" applyBorder="1" applyAlignment="1" applyProtection="1">
      <alignment horizontal="center" vertical="center" wrapText="1"/>
      <protection hidden="1"/>
    </xf>
    <xf numFmtId="0" fontId="11" fillId="0" borderId="48" xfId="0" applyNumberFormat="1" applyFont="1" applyBorder="1" applyAlignment="1" applyProtection="1">
      <alignment vertical="center" wrapText="1"/>
      <protection hidden="1"/>
    </xf>
    <xf numFmtId="0" fontId="11" fillId="0" borderId="22" xfId="0" applyNumberFormat="1" applyFont="1" applyBorder="1" applyAlignment="1" applyProtection="1">
      <alignment vertical="center" wrapText="1"/>
      <protection hidden="1"/>
    </xf>
    <xf numFmtId="0" fontId="11" fillId="0" borderId="24" xfId="0" applyNumberFormat="1" applyFont="1" applyBorder="1" applyAlignment="1" applyProtection="1">
      <alignment vertical="center" wrapText="1"/>
      <protection hidden="1"/>
    </xf>
    <xf numFmtId="49" fontId="28" fillId="32" borderId="21" xfId="0" applyNumberFormat="1" applyFont="1" applyFill="1" applyBorder="1" applyAlignment="1" applyProtection="1">
      <alignment horizontal="left" indent="1"/>
      <protection hidden="1"/>
    </xf>
    <xf numFmtId="49" fontId="28" fillId="35" borderId="21" xfId="0" applyNumberFormat="1" applyFont="1" applyFill="1" applyBorder="1" applyAlignment="1" applyProtection="1">
      <alignment horizontal="left" indent="1"/>
      <protection hidden="1"/>
    </xf>
    <xf numFmtId="0" fontId="56" fillId="33" borderId="21" xfId="0" applyFont="1" applyFill="1" applyBorder="1" applyAlignment="1" applyProtection="1">
      <alignment/>
      <protection hidden="1"/>
    </xf>
    <xf numFmtId="0" fontId="60" fillId="33" borderId="0" xfId="0" applyFont="1" applyFill="1" applyAlignment="1">
      <alignment/>
    </xf>
    <xf numFmtId="0" fontId="74" fillId="33" borderId="21" xfId="0" applyFont="1" applyFill="1" applyBorder="1" applyAlignment="1" applyProtection="1">
      <alignment horizontal="left" vertical="center"/>
      <protection hidden="1"/>
    </xf>
    <xf numFmtId="0" fontId="28" fillId="35" borderId="21" xfId="0" applyFont="1" applyFill="1" applyBorder="1" applyAlignment="1" applyProtection="1">
      <alignment horizontal="left" vertical="center"/>
      <protection hidden="1"/>
    </xf>
    <xf numFmtId="49" fontId="74" fillId="33" borderId="21" xfId="0" applyNumberFormat="1" applyFont="1" applyFill="1" applyBorder="1" applyAlignment="1" applyProtection="1">
      <alignment horizontal="left" vertical="top" wrapText="1"/>
      <protection hidden="1"/>
    </xf>
    <xf numFmtId="49" fontId="28" fillId="35" borderId="21" xfId="0" applyNumberFormat="1" applyFont="1" applyFill="1" applyBorder="1" applyAlignment="1" applyProtection="1">
      <alignment horizontal="left" vertical="top" wrapText="1"/>
      <protection hidden="1"/>
    </xf>
    <xf numFmtId="49" fontId="28" fillId="32" borderId="21" xfId="0" applyNumberFormat="1" applyFont="1" applyFill="1" applyBorder="1" applyAlignment="1" applyProtection="1">
      <alignment horizontal="left" vertical="top" wrapText="1"/>
      <protection hidden="1"/>
    </xf>
    <xf numFmtId="49" fontId="56" fillId="0" borderId="49" xfId="0" applyNumberFormat="1" applyFont="1" applyBorder="1" applyAlignment="1" applyProtection="1">
      <alignment horizontal="left" vertical="top"/>
      <protection locked="0"/>
    </xf>
    <xf numFmtId="49" fontId="56" fillId="0" borderId="34" xfId="0" applyNumberFormat="1" applyFont="1" applyBorder="1" applyAlignment="1" applyProtection="1">
      <alignment horizontal="left" vertical="top"/>
      <protection locked="0"/>
    </xf>
    <xf numFmtId="49" fontId="58" fillId="0" borderId="21" xfId="0" applyNumberFormat="1" applyFont="1" applyBorder="1" applyAlignment="1" applyProtection="1">
      <alignment horizontal="left" vertical="top"/>
      <protection hidden="1"/>
    </xf>
    <xf numFmtId="49" fontId="59" fillId="0" borderId="21" xfId="0" applyNumberFormat="1" applyFont="1" applyBorder="1" applyAlignment="1" applyProtection="1">
      <alignment horizontal="left" vertical="top"/>
      <protection hidden="1"/>
    </xf>
    <xf numFmtId="49" fontId="59" fillId="0" borderId="20" xfId="0" applyNumberFormat="1" applyFont="1" applyBorder="1" applyAlignment="1" applyProtection="1">
      <alignment horizontal="left" vertical="top"/>
      <protection hidden="1"/>
    </xf>
    <xf numFmtId="0" fontId="69" fillId="0" borderId="0" xfId="0" applyFont="1" applyAlignment="1">
      <alignment horizontal="left" indent="2"/>
    </xf>
    <xf numFmtId="0" fontId="66" fillId="0" borderId="0" xfId="0" applyFont="1" applyAlignment="1">
      <alignment/>
    </xf>
    <xf numFmtId="49" fontId="5" fillId="0" borderId="0" xfId="0" applyNumberFormat="1" applyFont="1" applyBorder="1" applyAlignment="1" applyProtection="1">
      <alignment/>
      <protection locked="0"/>
    </xf>
    <xf numFmtId="49" fontId="3" fillId="0" borderId="0" xfId="0" applyNumberFormat="1" applyFont="1" applyBorder="1" applyAlignment="1" applyProtection="1">
      <alignment/>
      <protection locked="0"/>
    </xf>
    <xf numFmtId="49" fontId="5" fillId="0" borderId="0" xfId="0" applyNumberFormat="1" applyFont="1" applyBorder="1" applyAlignment="1" applyProtection="1">
      <alignment horizontal="left"/>
      <protection locked="0"/>
    </xf>
    <xf numFmtId="49" fontId="8" fillId="0" borderId="0" xfId="0" applyNumberFormat="1" applyFont="1" applyBorder="1" applyAlignment="1" applyProtection="1">
      <alignment horizontal="left"/>
      <protection locked="0"/>
    </xf>
    <xf numFmtId="49" fontId="8" fillId="0" borderId="0" xfId="0" applyNumberFormat="1" applyFont="1" applyBorder="1" applyAlignment="1" applyProtection="1">
      <alignment horizontal="center"/>
      <protection locked="0"/>
    </xf>
    <xf numFmtId="49" fontId="3" fillId="0" borderId="0" xfId="0" applyNumberFormat="1" applyFont="1" applyBorder="1" applyAlignment="1" applyProtection="1">
      <alignment horizontal="left"/>
      <protection locked="0"/>
    </xf>
    <xf numFmtId="49" fontId="3" fillId="0" borderId="0" xfId="0" applyNumberFormat="1" applyFont="1" applyBorder="1" applyAlignment="1" applyProtection="1">
      <alignment horizontal="center"/>
      <protection locked="0"/>
    </xf>
    <xf numFmtId="49" fontId="9" fillId="0" borderId="0" xfId="0" applyNumberFormat="1" applyFont="1" applyBorder="1" applyAlignment="1" applyProtection="1">
      <alignment horizontal="center"/>
      <protection locked="0"/>
    </xf>
    <xf numFmtId="49" fontId="9" fillId="0" borderId="0" xfId="0" applyNumberFormat="1" applyFont="1" applyBorder="1" applyAlignment="1" applyProtection="1">
      <alignment horizontal="left"/>
      <protection locked="0"/>
    </xf>
    <xf numFmtId="0" fontId="17" fillId="0" borderId="0" xfId="0" applyFont="1" applyBorder="1" applyAlignment="1" applyProtection="1">
      <alignment horizontal="center"/>
      <protection locked="0"/>
    </xf>
    <xf numFmtId="183" fontId="5" fillId="33" borderId="50" xfId="0" applyNumberFormat="1" applyFont="1" applyFill="1" applyBorder="1" applyAlignment="1" applyProtection="1">
      <alignment horizontal="center" vertical="center"/>
      <protection hidden="1"/>
    </xf>
    <xf numFmtId="183" fontId="59" fillId="2" borderId="36" xfId="0" applyNumberFormat="1" applyFont="1" applyFill="1" applyBorder="1" applyAlignment="1" applyProtection="1">
      <alignment horizontal="center" vertical="center"/>
      <protection hidden="1"/>
    </xf>
    <xf numFmtId="183" fontId="59" fillId="2" borderId="41" xfId="0" applyNumberFormat="1" applyFont="1" applyFill="1" applyBorder="1" applyAlignment="1" applyProtection="1">
      <alignment horizontal="center" vertical="center"/>
      <protection hidden="1"/>
    </xf>
    <xf numFmtId="183" fontId="59" fillId="2" borderId="34" xfId="0" applyNumberFormat="1" applyFont="1" applyFill="1" applyBorder="1" applyAlignment="1" applyProtection="1">
      <alignment horizontal="center" vertical="center"/>
      <protection hidden="1"/>
    </xf>
    <xf numFmtId="183" fontId="59" fillId="2" borderId="43" xfId="0" applyNumberFormat="1" applyFont="1" applyFill="1" applyBorder="1" applyAlignment="1" applyProtection="1">
      <alignment horizontal="center" vertical="center"/>
      <protection hidden="1"/>
    </xf>
    <xf numFmtId="183" fontId="59" fillId="0" borderId="51" xfId="0" applyNumberFormat="1" applyFont="1" applyBorder="1" applyAlignment="1" applyProtection="1">
      <alignment horizontal="center" vertical="center"/>
      <protection locked="0"/>
    </xf>
    <xf numFmtId="183" fontId="59" fillId="0" borderId="34" xfId="0" applyNumberFormat="1" applyFont="1" applyBorder="1" applyAlignment="1" applyProtection="1">
      <alignment horizontal="center" vertical="center"/>
      <protection locked="0"/>
    </xf>
    <xf numFmtId="183" fontId="59" fillId="0" borderId="43" xfId="0" applyNumberFormat="1" applyFont="1" applyBorder="1" applyAlignment="1" applyProtection="1">
      <alignment horizontal="center" vertical="center"/>
      <protection locked="0"/>
    </xf>
    <xf numFmtId="183" fontId="59" fillId="0" borderId="52" xfId="0" applyNumberFormat="1" applyFont="1" applyBorder="1" applyAlignment="1" applyProtection="1">
      <alignment horizontal="center" vertical="center"/>
      <protection locked="0"/>
    </xf>
    <xf numFmtId="183" fontId="59" fillId="0" borderId="53" xfId="0" applyNumberFormat="1" applyFont="1" applyBorder="1" applyAlignment="1" applyProtection="1">
      <alignment horizontal="center" vertical="center"/>
      <protection locked="0"/>
    </xf>
    <xf numFmtId="183" fontId="59" fillId="0" borderId="54" xfId="0" applyNumberFormat="1" applyFont="1" applyBorder="1" applyAlignment="1" applyProtection="1">
      <alignment horizontal="center" vertical="center"/>
      <protection locked="0"/>
    </xf>
    <xf numFmtId="183" fontId="59" fillId="2" borderId="35" xfId="0" applyNumberFormat="1" applyFont="1" applyFill="1" applyBorder="1" applyAlignment="1" applyProtection="1">
      <alignment horizontal="center" vertical="center"/>
      <protection hidden="1"/>
    </xf>
    <xf numFmtId="183" fontId="59" fillId="2" borderId="49" xfId="0" applyNumberFormat="1" applyFont="1" applyFill="1" applyBorder="1" applyAlignment="1" applyProtection="1">
      <alignment horizontal="center" vertical="center"/>
      <protection hidden="1"/>
    </xf>
    <xf numFmtId="183" fontId="59" fillId="2" borderId="55" xfId="0" applyNumberFormat="1" applyFont="1" applyFill="1" applyBorder="1" applyAlignment="1" applyProtection="1">
      <alignment horizontal="center" vertical="center"/>
      <protection hidden="1"/>
    </xf>
    <xf numFmtId="183" fontId="59" fillId="0" borderId="56" xfId="0" applyNumberFormat="1" applyFont="1" applyBorder="1" applyAlignment="1" applyProtection="1">
      <alignment horizontal="center" vertical="center"/>
      <protection locked="0"/>
    </xf>
    <xf numFmtId="183" fontId="59" fillId="0" borderId="49" xfId="0" applyNumberFormat="1" applyFont="1" applyBorder="1" applyAlignment="1" applyProtection="1">
      <alignment horizontal="center" vertical="center"/>
      <protection locked="0"/>
    </xf>
    <xf numFmtId="183" fontId="59" fillId="0" borderId="55" xfId="0" applyNumberFormat="1" applyFont="1" applyBorder="1" applyAlignment="1" applyProtection="1">
      <alignment horizontal="center" vertical="center"/>
      <protection locked="0"/>
    </xf>
    <xf numFmtId="183" fontId="59" fillId="2" borderId="53" xfId="0" applyNumberFormat="1" applyFont="1" applyFill="1" applyBorder="1" applyAlignment="1" applyProtection="1">
      <alignment horizontal="center" vertical="center"/>
      <protection hidden="1"/>
    </xf>
    <xf numFmtId="183" fontId="59" fillId="2" borderId="54" xfId="0" applyNumberFormat="1" applyFont="1" applyFill="1" applyBorder="1" applyAlignment="1" applyProtection="1">
      <alignment horizontal="center" vertical="center"/>
      <protection hidden="1"/>
    </xf>
    <xf numFmtId="183" fontId="5" fillId="33" borderId="20" xfId="0" applyNumberFormat="1" applyFont="1" applyFill="1" applyBorder="1" applyAlignment="1" applyProtection="1">
      <alignment horizontal="center" vertical="center"/>
      <protection hidden="1"/>
    </xf>
    <xf numFmtId="183" fontId="5" fillId="35" borderId="20" xfId="0" applyNumberFormat="1" applyFont="1" applyFill="1" applyBorder="1" applyAlignment="1" applyProtection="1">
      <alignment horizontal="center" vertical="center"/>
      <protection hidden="1"/>
    </xf>
    <xf numFmtId="183" fontId="5" fillId="35" borderId="21" xfId="0" applyNumberFormat="1" applyFont="1" applyFill="1" applyBorder="1" applyAlignment="1" applyProtection="1">
      <alignment horizontal="center" vertical="center"/>
      <protection hidden="1"/>
    </xf>
    <xf numFmtId="183" fontId="5" fillId="32" borderId="20" xfId="0" applyNumberFormat="1" applyFont="1" applyFill="1" applyBorder="1" applyAlignment="1" applyProtection="1">
      <alignment horizontal="center" vertical="center"/>
      <protection hidden="1"/>
    </xf>
    <xf numFmtId="183" fontId="5" fillId="32" borderId="21" xfId="0" applyNumberFormat="1" applyFont="1" applyFill="1" applyBorder="1" applyAlignment="1" applyProtection="1">
      <alignment horizontal="center" vertical="center"/>
      <protection hidden="1"/>
    </xf>
    <xf numFmtId="183" fontId="59" fillId="0" borderId="51" xfId="0" applyNumberFormat="1" applyFont="1" applyBorder="1" applyAlignment="1" applyProtection="1">
      <alignment horizontal="center" vertical="center"/>
      <protection hidden="1"/>
    </xf>
    <xf numFmtId="183" fontId="59" fillId="0" borderId="34" xfId="0" applyNumberFormat="1" applyFont="1" applyBorder="1" applyAlignment="1" applyProtection="1">
      <alignment horizontal="center" vertical="center"/>
      <protection hidden="1"/>
    </xf>
    <xf numFmtId="183" fontId="59" fillId="0" borderId="43" xfId="0" applyNumberFormat="1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/>
      <protection locked="0"/>
    </xf>
    <xf numFmtId="0" fontId="17" fillId="0" borderId="0" xfId="0" applyFont="1" applyFill="1" applyBorder="1" applyAlignment="1" applyProtection="1">
      <alignment horizontal="center" vertical="top"/>
      <protection locked="0"/>
    </xf>
    <xf numFmtId="0" fontId="16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center" vertical="top" wrapText="1"/>
      <protection locked="0"/>
    </xf>
    <xf numFmtId="0" fontId="3" fillId="0" borderId="0" xfId="0" applyFont="1" applyBorder="1" applyAlignment="1" applyProtection="1">
      <alignment/>
      <protection hidden="1" locked="0"/>
    </xf>
    <xf numFmtId="49" fontId="5" fillId="0" borderId="0" xfId="0" applyNumberFormat="1" applyFont="1" applyBorder="1" applyAlignment="1" applyProtection="1">
      <alignment horizontal="left"/>
      <protection hidden="1" locked="0"/>
    </xf>
    <xf numFmtId="49" fontId="6" fillId="0" borderId="0" xfId="0" applyNumberFormat="1" applyFont="1" applyBorder="1" applyAlignment="1" applyProtection="1">
      <alignment horizontal="centerContinuous"/>
      <protection hidden="1" locked="0"/>
    </xf>
    <xf numFmtId="49" fontId="3" fillId="0" borderId="0" xfId="0" applyNumberFormat="1" applyFont="1" applyBorder="1" applyAlignment="1" applyProtection="1">
      <alignment horizontal="centerContinuous"/>
      <protection hidden="1" locked="0"/>
    </xf>
    <xf numFmtId="49" fontId="7" fillId="0" borderId="0" xfId="0" applyNumberFormat="1" applyFont="1" applyBorder="1" applyAlignment="1" applyProtection="1">
      <alignment horizontal="center"/>
      <protection hidden="1" locked="0"/>
    </xf>
    <xf numFmtId="49" fontId="3" fillId="0" borderId="0" xfId="0" applyNumberFormat="1" applyFont="1" applyAlignment="1" applyProtection="1">
      <alignment horizontal="center"/>
      <protection hidden="1" locked="0"/>
    </xf>
    <xf numFmtId="49" fontId="3" fillId="0" borderId="0" xfId="0" applyNumberFormat="1" applyFont="1" applyBorder="1" applyAlignment="1" applyProtection="1">
      <alignment/>
      <protection hidden="1" locked="0"/>
    </xf>
    <xf numFmtId="0" fontId="3" fillId="0" borderId="0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 horizontal="left"/>
      <protection hidden="1" locked="0"/>
    </xf>
    <xf numFmtId="0" fontId="15" fillId="0" borderId="0" xfId="0" applyFont="1" applyBorder="1" applyAlignment="1" applyProtection="1">
      <alignment horizontal="left"/>
      <protection locked="0"/>
    </xf>
    <xf numFmtId="0" fontId="9" fillId="0" borderId="0" xfId="0" applyFont="1" applyBorder="1" applyAlignment="1" applyProtection="1">
      <alignment horizontal="left"/>
      <protection locked="0"/>
    </xf>
    <xf numFmtId="0" fontId="9" fillId="0" borderId="0" xfId="0" applyFont="1" applyBorder="1" applyAlignment="1" applyProtection="1">
      <alignment horizontal="left"/>
      <protection locked="0"/>
    </xf>
    <xf numFmtId="183" fontId="59" fillId="0" borderId="51" xfId="0" applyNumberFormat="1" applyFont="1" applyFill="1" applyBorder="1" applyAlignment="1" applyProtection="1">
      <alignment horizontal="center" vertical="center"/>
      <protection hidden="1"/>
    </xf>
    <xf numFmtId="183" fontId="59" fillId="0" borderId="34" xfId="0" applyNumberFormat="1" applyFont="1" applyFill="1" applyBorder="1" applyAlignment="1" applyProtection="1">
      <alignment horizontal="center" vertical="center"/>
      <protection hidden="1"/>
    </xf>
    <xf numFmtId="0" fontId="5" fillId="0" borderId="21" xfId="0" applyFont="1" applyBorder="1" applyAlignment="1" applyProtection="1">
      <alignment wrapText="1"/>
      <protection hidden="1"/>
    </xf>
    <xf numFmtId="1" fontId="5" fillId="0" borderId="49" xfId="0" applyNumberFormat="1" applyFont="1" applyBorder="1" applyAlignment="1" applyProtection="1">
      <alignment horizontal="center" vertical="center" wrapText="1"/>
      <protection locked="0"/>
    </xf>
    <xf numFmtId="1" fontId="5" fillId="0" borderId="34" xfId="0" applyNumberFormat="1" applyFont="1" applyBorder="1" applyAlignment="1" applyProtection="1">
      <alignment horizontal="center" vertical="center" wrapText="1"/>
      <protection locked="0"/>
    </xf>
    <xf numFmtId="0" fontId="5" fillId="0" borderId="49" xfId="0" applyFont="1" applyBorder="1" applyAlignment="1" applyProtection="1">
      <alignment horizontal="center" vertical="center" wrapText="1"/>
      <protection locked="0"/>
    </xf>
    <xf numFmtId="0" fontId="5" fillId="0" borderId="34" xfId="0" applyFont="1" applyBorder="1" applyAlignment="1" applyProtection="1">
      <alignment horizontal="center" vertical="center" wrapText="1"/>
      <protection locked="0"/>
    </xf>
    <xf numFmtId="0" fontId="5" fillId="0" borderId="53" xfId="0" applyFont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/>
      <protection hidden="1"/>
    </xf>
    <xf numFmtId="0" fontId="11" fillId="35" borderId="12" xfId="0" applyNumberFormat="1" applyFont="1" applyFill="1" applyBorder="1" applyAlignment="1" applyProtection="1">
      <alignment horizontal="left" vertical="center"/>
      <protection hidden="1"/>
    </xf>
    <xf numFmtId="183" fontId="11" fillId="35" borderId="21" xfId="0" applyNumberFormat="1" applyFont="1" applyFill="1" applyBorder="1" applyAlignment="1" applyProtection="1">
      <alignment horizontal="center" vertical="center"/>
      <protection hidden="1"/>
    </xf>
    <xf numFmtId="0" fontId="10" fillId="35" borderId="22" xfId="0" applyNumberFormat="1" applyFont="1" applyFill="1" applyBorder="1" applyAlignment="1" applyProtection="1">
      <alignment horizontal="center" vertical="center"/>
      <protection hidden="1"/>
    </xf>
    <xf numFmtId="0" fontId="10" fillId="35" borderId="23" xfId="0" applyNumberFormat="1" applyFont="1" applyFill="1" applyBorder="1" applyAlignment="1" applyProtection="1">
      <alignment horizontal="center" vertical="center"/>
      <protection hidden="1"/>
    </xf>
    <xf numFmtId="0" fontId="10" fillId="35" borderId="24" xfId="0" applyNumberFormat="1" applyFont="1" applyFill="1" applyBorder="1" applyAlignment="1" applyProtection="1">
      <alignment horizontal="center" vertical="center"/>
      <protection hidden="1"/>
    </xf>
    <xf numFmtId="0" fontId="11" fillId="35" borderId="21" xfId="0" applyNumberFormat="1" applyFont="1" applyFill="1" applyBorder="1" applyAlignment="1" applyProtection="1">
      <alignment horizontal="center" vertical="center"/>
      <protection hidden="1"/>
    </xf>
    <xf numFmtId="0" fontId="23" fillId="0" borderId="0" xfId="0" applyFont="1" applyAlignment="1">
      <alignment vertical="center"/>
    </xf>
    <xf numFmtId="49" fontId="56" fillId="0" borderId="49" xfId="0" applyNumberFormat="1" applyFont="1" applyBorder="1" applyAlignment="1" applyProtection="1">
      <alignment horizontal="center" vertical="center" wrapText="1"/>
      <protection locked="0"/>
    </xf>
    <xf numFmtId="49" fontId="56" fillId="0" borderId="34" xfId="0" applyNumberFormat="1" applyFont="1" applyBorder="1" applyAlignment="1" applyProtection="1">
      <alignment horizontal="center" vertical="center" wrapText="1"/>
      <protection locked="0"/>
    </xf>
    <xf numFmtId="49" fontId="56" fillId="0" borderId="49" xfId="0" applyNumberFormat="1" applyFont="1" applyBorder="1" applyAlignment="1" applyProtection="1">
      <alignment horizontal="center" vertical="center"/>
      <protection locked="0"/>
    </xf>
    <xf numFmtId="49" fontId="56" fillId="0" borderId="34" xfId="0" applyNumberFormat="1" applyFont="1" applyBorder="1" applyAlignment="1" applyProtection="1">
      <alignment horizontal="center" vertical="center"/>
      <protection locked="0"/>
    </xf>
    <xf numFmtId="0" fontId="8" fillId="33" borderId="12" xfId="0" applyNumberFormat="1" applyFont="1" applyFill="1" applyBorder="1" applyAlignment="1" applyProtection="1">
      <alignment horizontal="left" vertical="center" wrapText="1"/>
      <protection hidden="1"/>
    </xf>
    <xf numFmtId="183" fontId="8" fillId="33" borderId="21" xfId="0" applyNumberFormat="1" applyFont="1" applyFill="1" applyBorder="1" applyAlignment="1" applyProtection="1">
      <alignment horizontal="center" vertical="center" wrapText="1"/>
      <protection hidden="1"/>
    </xf>
    <xf numFmtId="0" fontId="8" fillId="33" borderId="22" xfId="0" applyNumberFormat="1" applyFont="1" applyFill="1" applyBorder="1" applyAlignment="1" applyProtection="1">
      <alignment horizontal="left" vertical="center" wrapText="1"/>
      <protection hidden="1"/>
    </xf>
    <xf numFmtId="0" fontId="8" fillId="33" borderId="23" xfId="0" applyNumberFormat="1" applyFont="1" applyFill="1" applyBorder="1" applyAlignment="1" applyProtection="1">
      <alignment horizontal="left" vertical="center" wrapText="1"/>
      <protection hidden="1"/>
    </xf>
    <xf numFmtId="0" fontId="8" fillId="33" borderId="24" xfId="0" applyNumberFormat="1" applyFont="1" applyFill="1" applyBorder="1" applyAlignment="1" applyProtection="1">
      <alignment horizontal="left" vertical="center" wrapText="1"/>
      <protection hidden="1"/>
    </xf>
    <xf numFmtId="49" fontId="8" fillId="33" borderId="48" xfId="0" applyNumberFormat="1" applyFont="1" applyFill="1" applyBorder="1" applyAlignment="1" applyProtection="1">
      <alignment horizontal="left" vertical="center" wrapText="1"/>
      <protection hidden="1"/>
    </xf>
    <xf numFmtId="49" fontId="8" fillId="33" borderId="21" xfId="0" applyNumberFormat="1" applyFont="1" applyFill="1" applyBorder="1" applyAlignment="1" applyProtection="1">
      <alignment horizontal="left" vertical="center" wrapText="1"/>
      <protection hidden="1"/>
    </xf>
    <xf numFmtId="2" fontId="18" fillId="33" borderId="20" xfId="0" applyNumberFormat="1" applyFont="1" applyFill="1" applyBorder="1" applyAlignment="1" applyProtection="1">
      <alignment horizontal="center" vertical="center" wrapText="1"/>
      <protection hidden="1"/>
    </xf>
    <xf numFmtId="49" fontId="10" fillId="0" borderId="57" xfId="0" applyNumberFormat="1" applyFont="1" applyBorder="1" applyAlignment="1" applyProtection="1">
      <alignment horizontal="left" vertical="center" wrapText="1"/>
      <protection hidden="1"/>
    </xf>
    <xf numFmtId="183" fontId="10" fillId="0" borderId="49" xfId="0" applyNumberFormat="1" applyFont="1" applyBorder="1" applyAlignment="1" applyProtection="1">
      <alignment horizontal="center" vertical="center" wrapText="1"/>
      <protection hidden="1"/>
    </xf>
    <xf numFmtId="0" fontId="10" fillId="0" borderId="58" xfId="0" applyNumberFormat="1" applyFont="1" applyBorder="1" applyAlignment="1" applyProtection="1">
      <alignment horizontal="center" vertical="center" wrapText="1"/>
      <protection hidden="1"/>
    </xf>
    <xf numFmtId="0" fontId="10" fillId="0" borderId="59" xfId="0" applyNumberFormat="1" applyFont="1" applyBorder="1" applyAlignment="1" applyProtection="1">
      <alignment horizontal="center" vertical="center" wrapText="1"/>
      <protection hidden="1"/>
    </xf>
    <xf numFmtId="0" fontId="10" fillId="0" borderId="60" xfId="0" applyNumberFormat="1" applyFont="1" applyBorder="1" applyAlignment="1" applyProtection="1">
      <alignment horizontal="center" vertical="center" wrapText="1"/>
      <protection hidden="1"/>
    </xf>
    <xf numFmtId="0" fontId="72" fillId="0" borderId="49" xfId="0" applyNumberFormat="1" applyFont="1" applyBorder="1" applyAlignment="1" applyProtection="1">
      <alignment horizontal="center" vertical="center" wrapText="1"/>
      <protection hidden="1"/>
    </xf>
    <xf numFmtId="49" fontId="10" fillId="0" borderId="29" xfId="0" applyNumberFormat="1" applyFont="1" applyBorder="1" applyAlignment="1" applyProtection="1">
      <alignment horizontal="left" vertical="center" wrapText="1"/>
      <protection hidden="1"/>
    </xf>
    <xf numFmtId="0" fontId="10" fillId="0" borderId="61" xfId="0" applyNumberFormat="1" applyFont="1" applyBorder="1" applyAlignment="1" applyProtection="1">
      <alignment horizontal="center" vertical="center" wrapText="1"/>
      <protection hidden="1"/>
    </xf>
    <xf numFmtId="0" fontId="10" fillId="0" borderId="37" xfId="0" applyNumberFormat="1" applyFont="1" applyBorder="1" applyAlignment="1" applyProtection="1">
      <alignment horizontal="center" vertical="center" wrapText="1"/>
      <protection hidden="1"/>
    </xf>
    <xf numFmtId="0" fontId="10" fillId="0" borderId="62" xfId="0" applyNumberFormat="1" applyFont="1" applyBorder="1" applyAlignment="1" applyProtection="1">
      <alignment horizontal="center" vertical="center" wrapText="1"/>
      <protection hidden="1"/>
    </xf>
    <xf numFmtId="0" fontId="13" fillId="0" borderId="48" xfId="0" applyNumberFormat="1" applyFont="1" applyBorder="1" applyAlignment="1" applyProtection="1">
      <alignment horizontal="center" vertical="center" wrapText="1"/>
      <protection hidden="1"/>
    </xf>
    <xf numFmtId="0" fontId="13" fillId="0" borderId="63" xfId="0" applyNumberFormat="1" applyFont="1" applyBorder="1" applyAlignment="1" applyProtection="1">
      <alignment horizontal="center" vertical="center" wrapText="1"/>
      <protection hidden="1"/>
    </xf>
    <xf numFmtId="0" fontId="13" fillId="0" borderId="64" xfId="0" applyNumberFormat="1" applyFont="1" applyBorder="1" applyAlignment="1" applyProtection="1">
      <alignment horizontal="center" vertical="center" wrapText="1"/>
      <protection hidden="1"/>
    </xf>
    <xf numFmtId="0" fontId="13" fillId="0" borderId="22" xfId="0" applyNumberFormat="1" applyFont="1" applyBorder="1" applyAlignment="1" applyProtection="1">
      <alignment vertical="center" textRotation="90" wrapText="1"/>
      <protection hidden="1"/>
    </xf>
    <xf numFmtId="0" fontId="13" fillId="0" borderId="23" xfId="0" applyNumberFormat="1" applyFont="1" applyBorder="1" applyAlignment="1" applyProtection="1">
      <alignment vertical="center" textRotation="90" wrapText="1"/>
      <protection hidden="1"/>
    </xf>
    <xf numFmtId="0" fontId="13" fillId="0" borderId="24" xfId="0" applyNumberFormat="1" applyFont="1" applyBorder="1" applyAlignment="1" applyProtection="1">
      <alignment vertical="center" textRotation="90" wrapText="1"/>
      <protection hidden="1"/>
    </xf>
    <xf numFmtId="0" fontId="13" fillId="0" borderId="21" xfId="0" applyNumberFormat="1" applyFont="1" applyBorder="1" applyAlignment="1" applyProtection="1">
      <alignment horizontal="center" vertical="center" wrapText="1"/>
      <protection hidden="1"/>
    </xf>
    <xf numFmtId="49" fontId="28" fillId="35" borderId="21" xfId="0" applyNumberFormat="1" applyFont="1" applyFill="1" applyBorder="1" applyAlignment="1" applyProtection="1">
      <alignment horizontal="center" vertical="center" wrapText="1"/>
      <protection hidden="1"/>
    </xf>
    <xf numFmtId="49" fontId="28" fillId="32" borderId="21" xfId="0" applyNumberFormat="1" applyFont="1" applyFill="1" applyBorder="1" applyAlignment="1" applyProtection="1">
      <alignment horizontal="center" vertical="center" wrapText="1"/>
      <protection hidden="1"/>
    </xf>
    <xf numFmtId="49" fontId="10" fillId="0" borderId="49" xfId="0" applyNumberFormat="1" applyFont="1" applyBorder="1" applyAlignment="1" applyProtection="1">
      <alignment horizontal="center" vertical="center" wrapText="1"/>
      <protection hidden="1"/>
    </xf>
    <xf numFmtId="49" fontId="10" fillId="0" borderId="65" xfId="0" applyNumberFormat="1" applyFont="1" applyBorder="1" applyAlignment="1" applyProtection="1">
      <alignment horizontal="center" vertical="center" wrapText="1"/>
      <protection hidden="1"/>
    </xf>
    <xf numFmtId="49" fontId="8" fillId="33" borderId="48" xfId="0" applyNumberFormat="1" applyFont="1" applyFill="1" applyBorder="1" applyAlignment="1" applyProtection="1">
      <alignment horizontal="center" vertical="center" wrapText="1"/>
      <protection hidden="1"/>
    </xf>
    <xf numFmtId="49" fontId="8" fillId="33" borderId="21" xfId="0" applyNumberFormat="1" applyFont="1" applyFill="1" applyBorder="1" applyAlignment="1" applyProtection="1">
      <alignment horizontal="center" vertical="center" wrapText="1"/>
      <protection hidden="1"/>
    </xf>
    <xf numFmtId="49" fontId="9" fillId="32" borderId="48" xfId="0" applyNumberFormat="1" applyFont="1" applyFill="1" applyBorder="1" applyAlignment="1" applyProtection="1">
      <alignment horizontal="center" vertical="top" wrapText="1"/>
      <protection hidden="1"/>
    </xf>
    <xf numFmtId="49" fontId="9" fillId="32" borderId="21" xfId="0" applyNumberFormat="1" applyFont="1" applyFill="1" applyBorder="1" applyAlignment="1" applyProtection="1">
      <alignment horizontal="center" vertical="top" wrapText="1"/>
      <protection hidden="1"/>
    </xf>
    <xf numFmtId="49" fontId="9" fillId="35" borderId="48" xfId="0" applyNumberFormat="1" applyFont="1" applyFill="1" applyBorder="1" applyAlignment="1" applyProtection="1">
      <alignment horizontal="center" vertical="top" wrapText="1"/>
      <protection hidden="1"/>
    </xf>
    <xf numFmtId="49" fontId="9" fillId="35" borderId="21" xfId="0" applyNumberFormat="1" applyFont="1" applyFill="1" applyBorder="1" applyAlignment="1" applyProtection="1">
      <alignment horizontal="center" vertical="top" wrapText="1"/>
      <protection hidden="1"/>
    </xf>
    <xf numFmtId="49" fontId="7" fillId="33" borderId="21" xfId="0" applyNumberFormat="1" applyFont="1" applyFill="1" applyBorder="1" applyAlignment="1" applyProtection="1">
      <alignment horizontal="center" vertical="top"/>
      <protection hidden="1"/>
    </xf>
    <xf numFmtId="49" fontId="9" fillId="0" borderId="48" xfId="0" applyNumberFormat="1" applyFont="1" applyFill="1" applyBorder="1" applyAlignment="1" applyProtection="1">
      <alignment horizontal="center" vertical="top"/>
      <protection hidden="1"/>
    </xf>
    <xf numFmtId="49" fontId="9" fillId="0" borderId="21" xfId="0" applyNumberFormat="1" applyFont="1" applyFill="1" applyBorder="1" applyAlignment="1" applyProtection="1">
      <alignment horizontal="center" vertical="top"/>
      <protection hidden="1"/>
    </xf>
    <xf numFmtId="49" fontId="10" fillId="35" borderId="48" xfId="0" applyNumberFormat="1" applyFont="1" applyFill="1" applyBorder="1" applyAlignment="1" applyProtection="1">
      <alignment horizontal="center" vertical="center"/>
      <protection hidden="1"/>
    </xf>
    <xf numFmtId="49" fontId="3" fillId="35" borderId="21" xfId="0" applyNumberFormat="1" applyFont="1" applyFill="1" applyBorder="1" applyAlignment="1" applyProtection="1">
      <alignment horizontal="center" vertical="center" wrapText="1"/>
      <protection hidden="1"/>
    </xf>
    <xf numFmtId="0" fontId="59" fillId="0" borderId="0" xfId="0" applyFont="1" applyBorder="1" applyAlignment="1" applyProtection="1">
      <alignment vertical="center"/>
      <protection hidden="1"/>
    </xf>
    <xf numFmtId="0" fontId="59" fillId="0" borderId="0" xfId="0" applyFont="1" applyAlignment="1" applyProtection="1">
      <alignment vertical="center"/>
      <protection hidden="1"/>
    </xf>
    <xf numFmtId="0" fontId="60" fillId="0" borderId="0" xfId="0" applyFont="1" applyAlignment="1">
      <alignment vertical="center"/>
    </xf>
    <xf numFmtId="0" fontId="5" fillId="0" borderId="21" xfId="0" applyFont="1" applyBorder="1" applyAlignment="1" applyProtection="1">
      <alignment wrapText="1"/>
      <protection locked="0"/>
    </xf>
    <xf numFmtId="0" fontId="5" fillId="0" borderId="21" xfId="0" applyFont="1" applyFill="1" applyBorder="1" applyAlignment="1" applyProtection="1">
      <alignment wrapText="1"/>
      <protection locked="0"/>
    </xf>
    <xf numFmtId="49" fontId="28" fillId="35" borderId="21" xfId="0" applyNumberFormat="1" applyFont="1" applyFill="1" applyBorder="1" applyAlignment="1" applyProtection="1">
      <alignment horizontal="left" vertical="center" wrapText="1"/>
      <protection hidden="1"/>
    </xf>
    <xf numFmtId="0" fontId="11" fillId="0" borderId="60" xfId="0" applyNumberFormat="1" applyFont="1" applyBorder="1" applyAlignment="1" applyProtection="1">
      <alignment horizontal="left" vertical="center" wrapText="1" shrinkToFit="1"/>
      <protection hidden="1"/>
    </xf>
    <xf numFmtId="0" fontId="8" fillId="35" borderId="24" xfId="0" applyNumberFormat="1" applyFont="1" applyFill="1" applyBorder="1" applyAlignment="1" applyProtection="1">
      <alignment horizontal="left" vertical="top" wrapText="1"/>
      <protection hidden="1"/>
    </xf>
    <xf numFmtId="0" fontId="7" fillId="33" borderId="24" xfId="0" applyNumberFormat="1" applyFont="1" applyFill="1" applyBorder="1" applyAlignment="1" applyProtection="1">
      <alignment horizontal="left" vertical="top" indent="1"/>
      <protection hidden="1"/>
    </xf>
    <xf numFmtId="0" fontId="11" fillId="0" borderId="24" xfId="0" applyNumberFormat="1" applyFont="1" applyFill="1" applyBorder="1" applyAlignment="1" applyProtection="1">
      <alignment horizontal="left" vertical="top" indent="1"/>
      <protection hidden="1"/>
    </xf>
    <xf numFmtId="0" fontId="11" fillId="35" borderId="24" xfId="0" applyNumberFormat="1" applyFont="1" applyFill="1" applyBorder="1" applyAlignment="1" applyProtection="1">
      <alignment horizontal="left" vertical="center"/>
      <protection hidden="1"/>
    </xf>
    <xf numFmtId="0" fontId="76" fillId="0" borderId="40" xfId="0" applyFont="1" applyBorder="1" applyAlignment="1" applyProtection="1">
      <alignment/>
      <protection hidden="1"/>
    </xf>
    <xf numFmtId="0" fontId="76" fillId="0" borderId="0" xfId="0" applyFont="1" applyBorder="1" applyAlignment="1" applyProtection="1">
      <alignment/>
      <protection hidden="1"/>
    </xf>
    <xf numFmtId="0" fontId="78" fillId="0" borderId="40" xfId="0" applyFont="1" applyBorder="1" applyAlignment="1" applyProtection="1">
      <alignment horizontal="center" vertical="center"/>
      <protection hidden="1"/>
    </xf>
    <xf numFmtId="0" fontId="78" fillId="0" borderId="0" xfId="0" applyFont="1" applyBorder="1" applyAlignment="1" applyProtection="1">
      <alignment horizontal="center" vertical="top"/>
      <protection hidden="1"/>
    </xf>
    <xf numFmtId="0" fontId="12" fillId="0" borderId="0" xfId="0" applyFont="1" applyBorder="1" applyAlignment="1" applyProtection="1">
      <alignment horizontal="center" vertical="top"/>
      <protection hidden="1"/>
    </xf>
    <xf numFmtId="0" fontId="79" fillId="0" borderId="0" xfId="0" applyFont="1" applyBorder="1" applyAlignment="1" applyProtection="1">
      <alignment horizontal="center" vertical="top"/>
      <protection hidden="1"/>
    </xf>
    <xf numFmtId="0" fontId="13" fillId="0" borderId="0" xfId="0" applyFont="1" applyBorder="1" applyAlignment="1" applyProtection="1">
      <alignment horizontal="center" vertical="top"/>
      <protection hidden="1"/>
    </xf>
    <xf numFmtId="0" fontId="79" fillId="0" borderId="37" xfId="0" applyFont="1" applyBorder="1" applyAlignment="1" applyProtection="1">
      <alignment horizontal="center"/>
      <protection hidden="1"/>
    </xf>
    <xf numFmtId="0" fontId="79" fillId="0" borderId="37" xfId="0" applyFont="1" applyBorder="1" applyAlignment="1" applyProtection="1">
      <alignment horizontal="left"/>
      <protection hidden="1"/>
    </xf>
    <xf numFmtId="0" fontId="13" fillId="0" borderId="37" xfId="0" applyFont="1" applyBorder="1" applyAlignment="1" applyProtection="1">
      <alignment horizontal="center"/>
      <protection hidden="1"/>
    </xf>
    <xf numFmtId="0" fontId="80" fillId="0" borderId="37" xfId="0" applyFont="1" applyBorder="1" applyAlignment="1" applyProtection="1">
      <alignment horizontal="center"/>
      <protection hidden="1"/>
    </xf>
    <xf numFmtId="0" fontId="80" fillId="0" borderId="37" xfId="0" applyFont="1" applyBorder="1" applyAlignment="1" applyProtection="1">
      <alignment horizontal="left"/>
      <protection hidden="1"/>
    </xf>
    <xf numFmtId="0" fontId="10" fillId="0" borderId="37" xfId="0" applyFont="1" applyBorder="1" applyAlignment="1" applyProtection="1">
      <alignment horizontal="left"/>
      <protection hidden="1"/>
    </xf>
    <xf numFmtId="0" fontId="10" fillId="0" borderId="37" xfId="0" applyFont="1" applyBorder="1" applyAlignment="1" applyProtection="1">
      <alignment horizontal="center"/>
      <protection hidden="1"/>
    </xf>
    <xf numFmtId="0" fontId="79" fillId="0" borderId="43" xfId="0" applyFont="1" applyBorder="1" applyAlignment="1" applyProtection="1">
      <alignment horizontal="center" vertical="center" wrapText="1"/>
      <protection hidden="1"/>
    </xf>
    <xf numFmtId="0" fontId="80" fillId="0" borderId="43" xfId="0" applyNumberFormat="1" applyFont="1" applyBorder="1" applyAlignment="1" applyProtection="1">
      <alignment horizontal="right"/>
      <protection hidden="1"/>
    </xf>
    <xf numFmtId="0" fontId="81" fillId="36" borderId="21" xfId="0" applyNumberFormat="1" applyFont="1" applyFill="1" applyBorder="1" applyAlignment="1" applyProtection="1">
      <alignment horizontal="center"/>
      <protection hidden="1"/>
    </xf>
    <xf numFmtId="0" fontId="79" fillId="0" borderId="66" xfId="0" applyFont="1" applyBorder="1" applyAlignment="1" applyProtection="1">
      <alignment horizontal="right" vertical="center" wrapText="1"/>
      <protection hidden="1"/>
    </xf>
    <xf numFmtId="0" fontId="79" fillId="0" borderId="66" xfId="0" applyNumberFormat="1" applyFont="1" applyBorder="1" applyAlignment="1" applyProtection="1">
      <alignment horizontal="right"/>
      <protection hidden="1"/>
    </xf>
    <xf numFmtId="0" fontId="80" fillId="0" borderId="66" xfId="0" applyNumberFormat="1" applyFont="1" applyBorder="1" applyAlignment="1" applyProtection="1">
      <alignment horizontal="right"/>
      <protection hidden="1"/>
    </xf>
    <xf numFmtId="0" fontId="81" fillId="36" borderId="37" xfId="0" applyNumberFormat="1" applyFont="1" applyFill="1" applyBorder="1" applyAlignment="1" applyProtection="1">
      <alignment horizontal="center"/>
      <protection hidden="1"/>
    </xf>
    <xf numFmtId="0" fontId="81" fillId="36" borderId="14" xfId="0" applyNumberFormat="1" applyFont="1" applyFill="1" applyBorder="1" applyAlignment="1" applyProtection="1">
      <alignment horizontal="center"/>
      <protection hidden="1"/>
    </xf>
    <xf numFmtId="0" fontId="81" fillId="36" borderId="42" xfId="0" applyNumberFormat="1" applyFont="1" applyFill="1" applyBorder="1" applyAlignment="1" applyProtection="1">
      <alignment horizontal="center"/>
      <protection hidden="1"/>
    </xf>
    <xf numFmtId="0" fontId="81" fillId="36" borderId="29" xfId="0" applyNumberFormat="1" applyFont="1" applyFill="1" applyBorder="1" applyAlignment="1" applyProtection="1">
      <alignment horizontal="center"/>
      <protection hidden="1"/>
    </xf>
    <xf numFmtId="0" fontId="81" fillId="36" borderId="16" xfId="0" applyNumberFormat="1" applyFont="1" applyFill="1" applyBorder="1" applyAlignment="1" applyProtection="1">
      <alignment horizontal="center"/>
      <protection hidden="1"/>
    </xf>
    <xf numFmtId="0" fontId="81" fillId="36" borderId="45" xfId="0" applyNumberFormat="1" applyFont="1" applyFill="1" applyBorder="1" applyAlignment="1" applyProtection="1">
      <alignment horizontal="center"/>
      <protection hidden="1"/>
    </xf>
    <xf numFmtId="0" fontId="11" fillId="0" borderId="21" xfId="0" applyNumberFormat="1" applyFont="1" applyBorder="1" applyAlignment="1" applyProtection="1">
      <alignment horizontal="center"/>
      <protection hidden="1"/>
    </xf>
    <xf numFmtId="0" fontId="10" fillId="0" borderId="0" xfId="0" applyFont="1" applyBorder="1" applyAlignment="1" applyProtection="1">
      <alignment/>
      <protection hidden="1"/>
    </xf>
    <xf numFmtId="0" fontId="10" fillId="0" borderId="37" xfId="0" applyNumberFormat="1" applyFont="1" applyBorder="1" applyAlignment="1" applyProtection="1">
      <alignment horizontal="center"/>
      <protection/>
    </xf>
    <xf numFmtId="0" fontId="10" fillId="0" borderId="37" xfId="0" applyFont="1" applyBorder="1" applyAlignment="1" applyProtection="1">
      <alignment horizontal="center"/>
      <protection/>
    </xf>
    <xf numFmtId="0" fontId="41" fillId="35" borderId="14" xfId="0" applyFont="1" applyFill="1" applyBorder="1" applyAlignment="1" applyProtection="1">
      <alignment horizontal="left" shrinkToFit="1"/>
      <protection hidden="1"/>
    </xf>
    <xf numFmtId="0" fontId="41" fillId="35" borderId="16" xfId="0" applyFont="1" applyFill="1" applyBorder="1" applyAlignment="1" applyProtection="1">
      <alignment horizontal="left" shrinkToFit="1"/>
      <protection hidden="1"/>
    </xf>
    <xf numFmtId="49" fontId="28" fillId="33" borderId="21" xfId="0" applyNumberFormat="1" applyFont="1" applyFill="1" applyBorder="1" applyAlignment="1" applyProtection="1">
      <alignment horizontal="center" vertical="center" wrapText="1"/>
      <protection hidden="1"/>
    </xf>
    <xf numFmtId="49" fontId="56" fillId="0" borderId="35" xfId="0" applyNumberFormat="1" applyFont="1" applyBorder="1" applyAlignment="1" applyProtection="1">
      <alignment horizontal="left" vertical="top"/>
      <protection locked="0"/>
    </xf>
    <xf numFmtId="49" fontId="56" fillId="0" borderId="35" xfId="0" applyNumberFormat="1" applyFont="1" applyBorder="1" applyAlignment="1" applyProtection="1">
      <alignment horizontal="center" vertical="center"/>
      <protection locked="0"/>
    </xf>
    <xf numFmtId="49" fontId="56" fillId="0" borderId="35" xfId="0" applyNumberFormat="1" applyFont="1" applyBorder="1" applyAlignment="1" applyProtection="1">
      <alignment horizontal="center" vertical="center" wrapText="1"/>
      <protection locked="0"/>
    </xf>
    <xf numFmtId="183" fontId="59" fillId="2" borderId="44" xfId="0" applyNumberFormat="1" applyFont="1" applyFill="1" applyBorder="1" applyAlignment="1" applyProtection="1">
      <alignment horizontal="center" vertical="center"/>
      <protection hidden="1"/>
    </xf>
    <xf numFmtId="0" fontId="5" fillId="0" borderId="35" xfId="0" applyFont="1" applyBorder="1" applyAlignment="1" applyProtection="1">
      <alignment horizontal="center" vertical="center" wrapText="1"/>
      <protection locked="0"/>
    </xf>
    <xf numFmtId="0" fontId="5" fillId="0" borderId="33" xfId="0" applyFont="1" applyBorder="1" applyAlignment="1" applyProtection="1">
      <alignment horizontal="center" vertical="center" wrapText="1"/>
      <protection locked="0"/>
    </xf>
    <xf numFmtId="49" fontId="56" fillId="4" borderId="33" xfId="0" applyNumberFormat="1" applyFont="1" applyFill="1" applyBorder="1" applyAlignment="1" applyProtection="1">
      <alignment horizontal="center" vertical="center"/>
      <protection locked="0"/>
    </xf>
    <xf numFmtId="49" fontId="56" fillId="4" borderId="33" xfId="0" applyNumberFormat="1" applyFont="1" applyFill="1" applyBorder="1" applyAlignment="1" applyProtection="1">
      <alignment horizontal="center" vertical="center" wrapText="1"/>
      <protection locked="0"/>
    </xf>
    <xf numFmtId="183" fontId="59" fillId="4" borderId="33" xfId="0" applyNumberFormat="1" applyFont="1" applyFill="1" applyBorder="1" applyAlignment="1" applyProtection="1">
      <alignment horizontal="center" vertical="center"/>
      <protection hidden="1"/>
    </xf>
    <xf numFmtId="0" fontId="60" fillId="4" borderId="0" xfId="0" applyFont="1" applyFill="1" applyAlignment="1">
      <alignment/>
    </xf>
    <xf numFmtId="0" fontId="9" fillId="4" borderId="12" xfId="0" applyNumberFormat="1" applyFont="1" applyFill="1" applyBorder="1" applyAlignment="1" applyProtection="1">
      <alignment horizontal="left" vertical="top" wrapText="1"/>
      <protection hidden="1"/>
    </xf>
    <xf numFmtId="183" fontId="8" fillId="4" borderId="21" xfId="0" applyNumberFormat="1" applyFont="1" applyFill="1" applyBorder="1" applyAlignment="1" applyProtection="1">
      <alignment horizontal="center" vertical="top" wrapText="1"/>
      <protection hidden="1"/>
    </xf>
    <xf numFmtId="0" fontId="9" fillId="4" borderId="22" xfId="0" applyNumberFormat="1" applyFont="1" applyFill="1" applyBorder="1" applyAlignment="1" applyProtection="1">
      <alignment horizontal="center" vertical="top" wrapText="1"/>
      <protection hidden="1"/>
    </xf>
    <xf numFmtId="0" fontId="9" fillId="4" borderId="23" xfId="0" applyNumberFormat="1" applyFont="1" applyFill="1" applyBorder="1" applyAlignment="1" applyProtection="1">
      <alignment horizontal="center" vertical="top" wrapText="1"/>
      <protection hidden="1"/>
    </xf>
    <xf numFmtId="0" fontId="9" fillId="4" borderId="24" xfId="0" applyNumberFormat="1" applyFont="1" applyFill="1" applyBorder="1" applyAlignment="1" applyProtection="1">
      <alignment horizontal="center" vertical="top" wrapText="1"/>
      <protection hidden="1"/>
    </xf>
    <xf numFmtId="49" fontId="9" fillId="4" borderId="48" xfId="0" applyNumberFormat="1" applyFont="1" applyFill="1" applyBorder="1" applyAlignment="1" applyProtection="1">
      <alignment horizontal="center" vertical="top" wrapText="1"/>
      <protection hidden="1"/>
    </xf>
    <xf numFmtId="49" fontId="9" fillId="4" borderId="21" xfId="0" applyNumberFormat="1" applyFont="1" applyFill="1" applyBorder="1" applyAlignment="1" applyProtection="1">
      <alignment horizontal="center" vertical="top" wrapText="1"/>
      <protection hidden="1"/>
    </xf>
    <xf numFmtId="0" fontId="8" fillId="4" borderId="21" xfId="0" applyNumberFormat="1" applyFont="1" applyFill="1" applyBorder="1" applyAlignment="1" applyProtection="1">
      <alignment horizontal="center" vertical="top" wrapText="1"/>
      <protection hidden="1"/>
    </xf>
    <xf numFmtId="0" fontId="8" fillId="33" borderId="22" xfId="0" applyNumberFormat="1" applyFont="1" applyFill="1" applyBorder="1" applyAlignment="1" applyProtection="1">
      <alignment horizontal="center" vertical="center" wrapText="1"/>
      <protection hidden="1"/>
    </xf>
    <xf numFmtId="0" fontId="8" fillId="33" borderId="23" xfId="0" applyNumberFormat="1" applyFont="1" applyFill="1" applyBorder="1" applyAlignment="1" applyProtection="1">
      <alignment horizontal="center" vertical="center" wrapText="1"/>
      <protection hidden="1"/>
    </xf>
    <xf numFmtId="0" fontId="8" fillId="33" borderId="24" xfId="0" applyNumberFormat="1" applyFont="1" applyFill="1" applyBorder="1" applyAlignment="1" applyProtection="1">
      <alignment horizontal="center" vertical="center" wrapText="1"/>
      <protection hidden="1"/>
    </xf>
    <xf numFmtId="49" fontId="11" fillId="35" borderId="12" xfId="0" applyNumberFormat="1" applyFont="1" applyFill="1" applyBorder="1" applyAlignment="1" applyProtection="1">
      <alignment horizontal="left" vertical="center" wrapText="1"/>
      <protection hidden="1"/>
    </xf>
    <xf numFmtId="49" fontId="11" fillId="35" borderId="24" xfId="0" applyNumberFormat="1" applyFont="1" applyFill="1" applyBorder="1" applyAlignment="1" applyProtection="1">
      <alignment horizontal="left" vertical="center" wrapText="1"/>
      <protection hidden="1"/>
    </xf>
    <xf numFmtId="183" fontId="11" fillId="35" borderId="21" xfId="0" applyNumberFormat="1" applyFont="1" applyFill="1" applyBorder="1" applyAlignment="1" applyProtection="1">
      <alignment horizontal="center" vertical="center" wrapText="1"/>
      <protection hidden="1"/>
    </xf>
    <xf numFmtId="0" fontId="10" fillId="35" borderId="22" xfId="0" applyNumberFormat="1" applyFont="1" applyFill="1" applyBorder="1" applyAlignment="1" applyProtection="1">
      <alignment horizontal="center" vertical="center" wrapText="1"/>
      <protection hidden="1"/>
    </xf>
    <xf numFmtId="0" fontId="10" fillId="35" borderId="23" xfId="0" applyNumberFormat="1" applyFont="1" applyFill="1" applyBorder="1" applyAlignment="1" applyProtection="1">
      <alignment horizontal="center" vertical="center" wrapText="1"/>
      <protection hidden="1"/>
    </xf>
    <xf numFmtId="0" fontId="10" fillId="35" borderId="24" xfId="0" applyNumberFormat="1" applyFont="1" applyFill="1" applyBorder="1" applyAlignment="1" applyProtection="1">
      <alignment horizontal="center" vertical="center" wrapText="1"/>
      <protection hidden="1"/>
    </xf>
    <xf numFmtId="49" fontId="10" fillId="35" borderId="48" xfId="0" applyNumberFormat="1" applyFont="1" applyFill="1" applyBorder="1" applyAlignment="1" applyProtection="1">
      <alignment horizontal="center" vertical="center" wrapText="1"/>
      <protection hidden="1"/>
    </xf>
    <xf numFmtId="49" fontId="10" fillId="35" borderId="21" xfId="0" applyNumberFormat="1" applyFont="1" applyFill="1" applyBorder="1" applyAlignment="1" applyProtection="1">
      <alignment horizontal="center" vertical="center" wrapText="1"/>
      <protection hidden="1"/>
    </xf>
    <xf numFmtId="49" fontId="8" fillId="33" borderId="24" xfId="0" applyNumberFormat="1" applyFont="1" applyFill="1" applyBorder="1" applyAlignment="1" applyProtection="1">
      <alignment horizontal="left" vertical="center" wrapText="1"/>
      <protection hidden="1"/>
    </xf>
    <xf numFmtId="0" fontId="11" fillId="35" borderId="12" xfId="0" applyNumberFormat="1" applyFont="1" applyFill="1" applyBorder="1" applyAlignment="1" applyProtection="1">
      <alignment horizontal="left" vertical="center" wrapText="1"/>
      <protection hidden="1"/>
    </xf>
    <xf numFmtId="0" fontId="11" fillId="35" borderId="22" xfId="0" applyNumberFormat="1" applyFont="1" applyFill="1" applyBorder="1" applyAlignment="1" applyProtection="1">
      <alignment horizontal="center" vertical="center" wrapText="1"/>
      <protection hidden="1"/>
    </xf>
    <xf numFmtId="0" fontId="11" fillId="35" borderId="23" xfId="0" applyNumberFormat="1" applyFont="1" applyFill="1" applyBorder="1" applyAlignment="1" applyProtection="1">
      <alignment horizontal="center" vertical="center" wrapText="1"/>
      <protection hidden="1"/>
    </xf>
    <xf numFmtId="0" fontId="11" fillId="35" borderId="24" xfId="0" applyNumberFormat="1" applyFont="1" applyFill="1" applyBorder="1" applyAlignment="1" applyProtection="1">
      <alignment horizontal="center" vertical="center" wrapText="1"/>
      <protection hidden="1"/>
    </xf>
    <xf numFmtId="49" fontId="11" fillId="35" borderId="48" xfId="0" applyNumberFormat="1" applyFont="1" applyFill="1" applyBorder="1" applyAlignment="1" applyProtection="1">
      <alignment horizontal="center" vertical="center" wrapText="1"/>
      <protection hidden="1"/>
    </xf>
    <xf numFmtId="49" fontId="11" fillId="35" borderId="21" xfId="0" applyNumberFormat="1" applyFont="1" applyFill="1" applyBorder="1" applyAlignment="1" applyProtection="1">
      <alignment horizontal="center" vertical="center" wrapText="1"/>
      <protection hidden="1"/>
    </xf>
    <xf numFmtId="2" fontId="62" fillId="35" borderId="2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>
      <alignment/>
    </xf>
    <xf numFmtId="0" fontId="68" fillId="0" borderId="0" xfId="0" applyFont="1" applyAlignment="1">
      <alignment/>
    </xf>
    <xf numFmtId="0" fontId="25" fillId="0" borderId="0" xfId="0" applyFont="1" applyAlignment="1">
      <alignment/>
    </xf>
    <xf numFmtId="0" fontId="32" fillId="37" borderId="14" xfId="0" applyFont="1" applyFill="1" applyBorder="1" applyAlignment="1" applyProtection="1">
      <alignment vertical="top" shrinkToFit="1"/>
      <protection hidden="1"/>
    </xf>
    <xf numFmtId="0" fontId="82" fillId="37" borderId="14" xfId="0" applyFont="1" applyFill="1" applyBorder="1" applyAlignment="1" applyProtection="1">
      <alignment vertical="top" shrinkToFit="1"/>
      <protection hidden="1"/>
    </xf>
    <xf numFmtId="0" fontId="28" fillId="33" borderId="34" xfId="0" applyNumberFormat="1" applyFont="1" applyFill="1" applyBorder="1" applyAlignment="1" applyProtection="1">
      <alignment horizontal="left" vertical="top" wrapText="1"/>
      <protection locked="0"/>
    </xf>
    <xf numFmtId="49" fontId="56" fillId="0" borderId="49" xfId="0" applyNumberFormat="1" applyFont="1" applyBorder="1" applyAlignment="1" applyProtection="1">
      <alignment horizontal="left" vertical="center" indent="1"/>
      <protection locked="0"/>
    </xf>
    <xf numFmtId="49" fontId="56" fillId="0" borderId="34" xfId="0" applyNumberFormat="1" applyFont="1" applyBorder="1" applyAlignment="1" applyProtection="1">
      <alignment horizontal="left" vertical="center" indent="1"/>
      <protection locked="0"/>
    </xf>
    <xf numFmtId="49" fontId="56" fillId="0" borderId="33" xfId="0" applyNumberFormat="1" applyFont="1" applyBorder="1" applyAlignment="1" applyProtection="1">
      <alignment horizontal="left" vertical="center" indent="1"/>
      <protection locked="0"/>
    </xf>
    <xf numFmtId="183" fontId="59" fillId="0" borderId="67" xfId="0" applyNumberFormat="1" applyFont="1" applyBorder="1" applyAlignment="1" applyProtection="1">
      <alignment horizontal="center" vertical="center"/>
      <protection locked="0"/>
    </xf>
    <xf numFmtId="183" fontId="59" fillId="0" borderId="35" xfId="0" applyNumberFormat="1" applyFont="1" applyBorder="1" applyAlignment="1" applyProtection="1">
      <alignment horizontal="center" vertical="center"/>
      <protection locked="0"/>
    </xf>
    <xf numFmtId="183" fontId="59" fillId="0" borderId="44" xfId="0" applyNumberFormat="1" applyFont="1" applyBorder="1" applyAlignment="1" applyProtection="1">
      <alignment horizontal="center" vertical="center"/>
      <protection locked="0"/>
    </xf>
    <xf numFmtId="183" fontId="59" fillId="0" borderId="56" xfId="0" applyNumberFormat="1" applyFont="1" applyFill="1" applyBorder="1" applyAlignment="1" applyProtection="1">
      <alignment horizontal="center" vertical="center"/>
      <protection locked="0"/>
    </xf>
    <xf numFmtId="183" fontId="59" fillId="0" borderId="49" xfId="0" applyNumberFormat="1" applyFont="1" applyFill="1" applyBorder="1" applyAlignment="1" applyProtection="1">
      <alignment horizontal="center" vertical="center"/>
      <protection locked="0"/>
    </xf>
    <xf numFmtId="183" fontId="59" fillId="0" borderId="51" xfId="0" applyNumberFormat="1" applyFont="1" applyFill="1" applyBorder="1" applyAlignment="1" applyProtection="1">
      <alignment horizontal="center" vertical="center"/>
      <protection locked="0"/>
    </xf>
    <xf numFmtId="183" fontId="59" fillId="0" borderId="34" xfId="0" applyNumberFormat="1" applyFont="1" applyFill="1" applyBorder="1" applyAlignment="1" applyProtection="1">
      <alignment horizontal="center" vertical="center"/>
      <protection locked="0"/>
    </xf>
    <xf numFmtId="183" fontId="59" fillId="0" borderId="67" xfId="0" applyNumberFormat="1" applyFont="1" applyFill="1" applyBorder="1" applyAlignment="1" applyProtection="1">
      <alignment horizontal="center" vertical="center"/>
      <protection locked="0"/>
    </xf>
    <xf numFmtId="183" fontId="59" fillId="0" borderId="35" xfId="0" applyNumberFormat="1" applyFont="1" applyFill="1" applyBorder="1" applyAlignment="1" applyProtection="1">
      <alignment horizontal="center" vertical="center"/>
      <protection locked="0"/>
    </xf>
    <xf numFmtId="49" fontId="58" fillId="0" borderId="48" xfId="0" applyNumberFormat="1" applyFont="1" applyBorder="1" applyAlignment="1" applyProtection="1">
      <alignment horizontal="left" vertical="top"/>
      <protection hidden="1"/>
    </xf>
    <xf numFmtId="49" fontId="58" fillId="0" borderId="0" xfId="0" applyNumberFormat="1" applyFont="1" applyBorder="1" applyAlignment="1" applyProtection="1">
      <alignment horizontal="left" vertical="top"/>
      <protection hidden="1"/>
    </xf>
    <xf numFmtId="1" fontId="59" fillId="0" borderId="0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/>
      <protection hidden="1"/>
    </xf>
    <xf numFmtId="0" fontId="5" fillId="0" borderId="21" xfId="0" applyFont="1" applyFill="1" applyBorder="1" applyAlignment="1" applyProtection="1">
      <alignment wrapText="1"/>
      <protection hidden="1" locked="0"/>
    </xf>
    <xf numFmtId="0" fontId="28" fillId="33" borderId="49" xfId="0" applyNumberFormat="1" applyFont="1" applyFill="1" applyBorder="1" applyAlignment="1" applyProtection="1">
      <alignment horizontal="left" vertical="top" wrapText="1"/>
      <protection locked="0"/>
    </xf>
    <xf numFmtId="0" fontId="28" fillId="33" borderId="21" xfId="0" applyNumberFormat="1" applyFont="1" applyFill="1" applyBorder="1" applyAlignment="1" applyProtection="1">
      <alignment horizontal="left" vertical="top" wrapText="1"/>
      <protection locked="0"/>
    </xf>
    <xf numFmtId="0" fontId="74" fillId="0" borderId="34" xfId="0" applyFont="1" applyBorder="1" applyAlignment="1" applyProtection="1">
      <alignment vertical="center"/>
      <protection locked="0"/>
    </xf>
    <xf numFmtId="0" fontId="56" fillId="0" borderId="34" xfId="0" applyFont="1" applyBorder="1" applyAlignment="1" applyProtection="1">
      <alignment horizontal="center" vertical="center"/>
      <protection locked="0"/>
    </xf>
    <xf numFmtId="0" fontId="74" fillId="0" borderId="49" xfId="0" applyFont="1" applyBorder="1" applyAlignment="1" applyProtection="1">
      <alignment vertical="center"/>
      <protection locked="0"/>
    </xf>
    <xf numFmtId="49" fontId="74" fillId="0" borderId="49" xfId="0" applyNumberFormat="1" applyFont="1" applyBorder="1" applyAlignment="1" applyProtection="1">
      <alignment horizontal="left" vertical="top" wrapText="1"/>
      <protection locked="0"/>
    </xf>
    <xf numFmtId="49" fontId="74" fillId="0" borderId="34" xfId="0" applyNumberFormat="1" applyFont="1" applyBorder="1" applyAlignment="1" applyProtection="1">
      <alignment horizontal="left" vertical="top" wrapText="1"/>
      <protection locked="0"/>
    </xf>
    <xf numFmtId="49" fontId="8" fillId="32" borderId="24" xfId="0" applyNumberFormat="1" applyFont="1" applyFill="1" applyBorder="1" applyAlignment="1" applyProtection="1">
      <alignment horizontal="left" vertical="top" wrapText="1"/>
      <protection hidden="1"/>
    </xf>
    <xf numFmtId="49" fontId="8" fillId="4" borderId="24" xfId="0" applyNumberFormat="1" applyFont="1" applyFill="1" applyBorder="1" applyAlignment="1" applyProtection="1">
      <alignment horizontal="left" vertical="top" wrapText="1"/>
      <protection hidden="1"/>
    </xf>
    <xf numFmtId="49" fontId="56" fillId="4" borderId="0" xfId="0" applyNumberFormat="1" applyFont="1" applyFill="1" applyBorder="1" applyAlignment="1" applyProtection="1">
      <alignment horizontal="left" vertical="center" indent="1"/>
      <protection locked="0"/>
    </xf>
    <xf numFmtId="49" fontId="28" fillId="4" borderId="33" xfId="0" applyNumberFormat="1" applyFont="1" applyFill="1" applyBorder="1" applyAlignment="1" applyProtection="1">
      <alignment horizontal="left" vertical="top"/>
      <protection locked="0"/>
    </xf>
    <xf numFmtId="183" fontId="59" fillId="4" borderId="35" xfId="0" applyNumberFormat="1" applyFont="1" applyFill="1" applyBorder="1" applyAlignment="1" applyProtection="1">
      <alignment horizontal="center" vertical="center"/>
      <protection hidden="1"/>
    </xf>
    <xf numFmtId="183" fontId="59" fillId="4" borderId="44" xfId="0" applyNumberFormat="1" applyFont="1" applyFill="1" applyBorder="1" applyAlignment="1" applyProtection="1">
      <alignment horizontal="center" vertical="center"/>
      <protection hidden="1"/>
    </xf>
    <xf numFmtId="183" fontId="59" fillId="4" borderId="50" xfId="0" applyNumberFormat="1" applyFont="1" applyFill="1" applyBorder="1" applyAlignment="1" applyProtection="1">
      <alignment horizontal="center" vertical="center"/>
      <protection locked="0"/>
    </xf>
    <xf numFmtId="183" fontId="59" fillId="4" borderId="33" xfId="0" applyNumberFormat="1" applyFont="1" applyFill="1" applyBorder="1" applyAlignment="1" applyProtection="1">
      <alignment horizontal="center" vertical="center"/>
      <protection locked="0"/>
    </xf>
    <xf numFmtId="183" fontId="59" fillId="4" borderId="68" xfId="0" applyNumberFormat="1" applyFont="1" applyFill="1" applyBorder="1" applyAlignment="1" applyProtection="1">
      <alignment horizontal="center" vertical="center"/>
      <protection locked="0"/>
    </xf>
    <xf numFmtId="49" fontId="28" fillId="32" borderId="21" xfId="0" applyNumberFormat="1" applyFont="1" applyFill="1" applyBorder="1" applyAlignment="1" applyProtection="1">
      <alignment horizontal="center" vertical="center"/>
      <protection hidden="1"/>
    </xf>
    <xf numFmtId="49" fontId="28" fillId="35" borderId="21" xfId="0" applyNumberFormat="1" applyFont="1" applyFill="1" applyBorder="1" applyAlignment="1" applyProtection="1">
      <alignment horizontal="center" vertical="center"/>
      <protection hidden="1"/>
    </xf>
    <xf numFmtId="0" fontId="10" fillId="0" borderId="0" xfId="0" applyNumberFormat="1" applyFont="1" applyBorder="1" applyAlignment="1" applyProtection="1">
      <alignment horizontal="left"/>
      <protection locked="0"/>
    </xf>
    <xf numFmtId="49" fontId="57" fillId="4" borderId="69" xfId="0" applyNumberFormat="1" applyFont="1" applyFill="1" applyBorder="1" applyAlignment="1" applyProtection="1">
      <alignment horizontal="left" vertical="center"/>
      <protection locked="0"/>
    </xf>
    <xf numFmtId="49" fontId="56" fillId="4" borderId="69" xfId="0" applyNumberFormat="1" applyFont="1" applyFill="1" applyBorder="1" applyAlignment="1" applyProtection="1">
      <alignment horizontal="left" vertical="top" wrapText="1"/>
      <protection locked="0"/>
    </xf>
    <xf numFmtId="49" fontId="56" fillId="4" borderId="69" xfId="0" applyNumberFormat="1" applyFont="1" applyFill="1" applyBorder="1" applyAlignment="1" applyProtection="1">
      <alignment horizontal="center" vertical="center" wrapText="1"/>
      <protection locked="0"/>
    </xf>
    <xf numFmtId="183" fontId="59" fillId="4" borderId="69" xfId="0" applyNumberFormat="1" applyFont="1" applyFill="1" applyBorder="1" applyAlignment="1" applyProtection="1">
      <alignment horizontal="center" vertical="center"/>
      <protection hidden="1"/>
    </xf>
    <xf numFmtId="183" fontId="59" fillId="4" borderId="40" xfId="0" applyNumberFormat="1" applyFont="1" applyFill="1" applyBorder="1" applyAlignment="1" applyProtection="1">
      <alignment horizontal="center" vertical="center"/>
      <protection hidden="1"/>
    </xf>
    <xf numFmtId="183" fontId="59" fillId="4" borderId="19" xfId="0" applyNumberFormat="1" applyFont="1" applyFill="1" applyBorder="1" applyAlignment="1" applyProtection="1">
      <alignment horizontal="center" vertical="center"/>
      <protection locked="0"/>
    </xf>
    <xf numFmtId="183" fontId="59" fillId="4" borderId="69" xfId="0" applyNumberFormat="1" applyFont="1" applyFill="1" applyBorder="1" applyAlignment="1" applyProtection="1">
      <alignment horizontal="center" vertical="center"/>
      <protection locked="0"/>
    </xf>
    <xf numFmtId="183" fontId="59" fillId="4" borderId="40" xfId="0" applyNumberFormat="1" applyFont="1" applyFill="1" applyBorder="1" applyAlignment="1" applyProtection="1">
      <alignment horizontal="center" vertical="center"/>
      <protection locked="0"/>
    </xf>
    <xf numFmtId="183" fontId="59" fillId="4" borderId="53" xfId="0" applyNumberFormat="1" applyFont="1" applyFill="1" applyBorder="1" applyAlignment="1" applyProtection="1">
      <alignment horizontal="center" vertical="center"/>
      <protection locked="0"/>
    </xf>
    <xf numFmtId="0" fontId="5" fillId="4" borderId="53" xfId="0" applyFont="1" applyFill="1" applyBorder="1" applyAlignment="1" applyProtection="1">
      <alignment horizontal="center" vertical="center" wrapText="1"/>
      <protection locked="0"/>
    </xf>
    <xf numFmtId="0" fontId="28" fillId="33" borderId="21" xfId="0" applyFont="1" applyFill="1" applyBorder="1" applyAlignment="1" applyProtection="1">
      <alignment horizontal="left" vertical="center"/>
      <protection locked="0"/>
    </xf>
    <xf numFmtId="49" fontId="57" fillId="0" borderId="49" xfId="0" applyNumberFormat="1" applyFont="1" applyBorder="1" applyAlignment="1" applyProtection="1">
      <alignment horizontal="left" vertical="center"/>
      <protection locked="0"/>
    </xf>
    <xf numFmtId="49" fontId="28" fillId="35" borderId="21" xfId="0" applyNumberFormat="1" applyFont="1" applyFill="1" applyBorder="1" applyAlignment="1" applyProtection="1">
      <alignment horizontal="left" vertical="center" wrapText="1"/>
      <protection locked="0"/>
    </xf>
    <xf numFmtId="49" fontId="74" fillId="33" borderId="21" xfId="0" applyNumberFormat="1" applyFont="1" applyFill="1" applyBorder="1" applyAlignment="1" applyProtection="1">
      <alignment horizontal="left" vertical="top"/>
      <protection hidden="1"/>
    </xf>
    <xf numFmtId="49" fontId="74" fillId="33" borderId="21" xfId="0" applyNumberFormat="1" applyFont="1" applyFill="1" applyBorder="1" applyAlignment="1" applyProtection="1">
      <alignment horizontal="center" vertical="center"/>
      <protection hidden="1"/>
    </xf>
    <xf numFmtId="49" fontId="28" fillId="33" borderId="21" xfId="0" applyNumberFormat="1" applyFont="1" applyFill="1" applyBorder="1" applyAlignment="1" applyProtection="1">
      <alignment horizontal="center" vertical="center"/>
      <protection hidden="1"/>
    </xf>
    <xf numFmtId="49" fontId="28" fillId="35" borderId="21" xfId="0" applyNumberFormat="1" applyFont="1" applyFill="1" applyBorder="1" applyAlignment="1" applyProtection="1">
      <alignment horizontal="left" vertical="top"/>
      <protection hidden="1"/>
    </xf>
    <xf numFmtId="49" fontId="6" fillId="0" borderId="0" xfId="0" applyNumberFormat="1" applyFont="1" applyBorder="1" applyAlignment="1" applyProtection="1">
      <alignment/>
      <protection locked="0"/>
    </xf>
    <xf numFmtId="49" fontId="8" fillId="0" borderId="0" xfId="0" applyNumberFormat="1" applyFont="1" applyBorder="1" applyAlignment="1" applyProtection="1">
      <alignment horizontal="left"/>
      <protection locked="0"/>
    </xf>
    <xf numFmtId="49" fontId="10" fillId="0" borderId="0" xfId="0" applyNumberFormat="1" applyFont="1" applyBorder="1" applyAlignment="1" applyProtection="1">
      <alignment/>
      <protection locked="0"/>
    </xf>
    <xf numFmtId="49" fontId="3" fillId="0" borderId="0" xfId="0" applyNumberFormat="1" applyFont="1" applyBorder="1" applyAlignment="1" applyProtection="1">
      <alignment horizontal="left" wrapText="1"/>
      <protection locked="0"/>
    </xf>
    <xf numFmtId="49" fontId="3" fillId="0" borderId="0" xfId="0" applyNumberFormat="1" applyFont="1" applyBorder="1" applyAlignment="1" applyProtection="1">
      <alignment wrapText="1"/>
      <protection locked="0"/>
    </xf>
    <xf numFmtId="49" fontId="10" fillId="0" borderId="0" xfId="0" applyNumberFormat="1" applyFont="1" applyBorder="1" applyAlignment="1" applyProtection="1">
      <alignment/>
      <protection locked="0"/>
    </xf>
    <xf numFmtId="49" fontId="9" fillId="0" borderId="0" xfId="0" applyNumberFormat="1" applyFont="1" applyBorder="1" applyAlignment="1" applyProtection="1">
      <alignment horizontal="left"/>
      <protection locked="0"/>
    </xf>
    <xf numFmtId="49" fontId="8" fillId="0" borderId="0" xfId="0" applyNumberFormat="1" applyFont="1" applyAlignment="1" applyProtection="1">
      <alignment/>
      <protection locked="0"/>
    </xf>
    <xf numFmtId="49" fontId="3" fillId="0" borderId="0" xfId="0" applyNumberFormat="1" applyFont="1" applyBorder="1" applyAlignment="1" applyProtection="1">
      <alignment horizontal="centerContinuous"/>
      <protection locked="0"/>
    </xf>
    <xf numFmtId="49" fontId="11" fillId="0" borderId="0" xfId="0" applyNumberFormat="1" applyFont="1" applyAlignment="1" applyProtection="1">
      <alignment/>
      <protection locked="0"/>
    </xf>
    <xf numFmtId="49" fontId="3" fillId="0" borderId="0" xfId="0" applyNumberFormat="1" applyFont="1" applyAlignment="1" applyProtection="1">
      <alignment/>
      <protection locked="0"/>
    </xf>
    <xf numFmtId="49" fontId="9" fillId="0" borderId="0" xfId="0" applyNumberFormat="1" applyFont="1" applyBorder="1" applyAlignment="1" applyProtection="1">
      <alignment/>
      <protection locked="0"/>
    </xf>
    <xf numFmtId="49" fontId="27" fillId="0" borderId="0" xfId="0" applyNumberFormat="1" applyFont="1" applyBorder="1" applyAlignment="1" applyProtection="1">
      <alignment wrapText="1"/>
      <protection locked="0"/>
    </xf>
    <xf numFmtId="49" fontId="11" fillId="0" borderId="0" xfId="0" applyNumberFormat="1" applyFont="1" applyBorder="1" applyAlignment="1" applyProtection="1">
      <alignment/>
      <protection locked="0"/>
    </xf>
    <xf numFmtId="49" fontId="27" fillId="0" borderId="0" xfId="0" applyNumberFormat="1" applyFont="1" applyBorder="1" applyAlignment="1" applyProtection="1">
      <alignment horizontal="left"/>
      <protection locked="0"/>
    </xf>
    <xf numFmtId="49" fontId="8" fillId="0" borderId="65" xfId="0" applyNumberFormat="1" applyFont="1" applyBorder="1" applyAlignment="1" applyProtection="1">
      <alignment horizontal="left"/>
      <protection locked="0"/>
    </xf>
    <xf numFmtId="49" fontId="3" fillId="0" borderId="65" xfId="0" applyNumberFormat="1" applyFont="1" applyBorder="1" applyAlignment="1" applyProtection="1">
      <alignment/>
      <protection locked="0"/>
    </xf>
    <xf numFmtId="49" fontId="9" fillId="0" borderId="65" xfId="0" applyNumberFormat="1" applyFont="1" applyBorder="1" applyAlignment="1" applyProtection="1">
      <alignment horizontal="left"/>
      <protection locked="0"/>
    </xf>
    <xf numFmtId="49" fontId="9" fillId="0" borderId="0" xfId="0" applyNumberFormat="1" applyFont="1" applyBorder="1" applyAlignment="1" applyProtection="1">
      <alignment/>
      <protection locked="0"/>
    </xf>
    <xf numFmtId="49" fontId="6" fillId="0" borderId="0" xfId="0" applyNumberFormat="1" applyFont="1" applyBorder="1" applyAlignment="1" applyProtection="1">
      <alignment horizontal="centerContinuous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22" fillId="0" borderId="0" xfId="0" applyFont="1" applyAlignment="1" applyProtection="1">
      <alignment/>
      <protection locked="0"/>
    </xf>
    <xf numFmtId="0" fontId="58" fillId="0" borderId="0" xfId="0" applyFont="1" applyBorder="1" applyAlignment="1" applyProtection="1">
      <alignment vertical="center"/>
      <protection locked="0"/>
    </xf>
    <xf numFmtId="0" fontId="5" fillId="0" borderId="21" xfId="0" applyFont="1" applyBorder="1" applyAlignment="1" applyProtection="1">
      <alignment horizontal="center" vertical="center" wrapText="1"/>
      <protection locked="0"/>
    </xf>
    <xf numFmtId="49" fontId="56" fillId="0" borderId="34" xfId="0" applyNumberFormat="1" applyFont="1" applyBorder="1" applyAlignment="1" applyProtection="1">
      <alignment horizontal="left" vertical="top" wrapText="1"/>
      <protection locked="0"/>
    </xf>
    <xf numFmtId="49" fontId="56" fillId="0" borderId="49" xfId="0" applyNumberFormat="1" applyFont="1" applyBorder="1" applyAlignment="1" applyProtection="1">
      <alignment horizontal="left" vertical="top" wrapText="1"/>
      <protection locked="0"/>
    </xf>
    <xf numFmtId="1" fontId="5" fillId="0" borderId="53" xfId="0" applyNumberFormat="1" applyFont="1" applyBorder="1" applyAlignment="1" applyProtection="1">
      <alignment horizontal="center" vertical="center" wrapText="1"/>
      <protection locked="0"/>
    </xf>
    <xf numFmtId="49" fontId="56" fillId="0" borderId="43" xfId="0" applyNumberFormat="1" applyFont="1" applyBorder="1" applyAlignment="1" applyProtection="1">
      <alignment horizontal="left" vertical="top" wrapText="1" shrinkToFit="1"/>
      <protection locked="0"/>
    </xf>
    <xf numFmtId="49" fontId="56" fillId="0" borderId="62" xfId="0" applyNumberFormat="1" applyFont="1" applyBorder="1" applyAlignment="1" applyProtection="1">
      <alignment horizontal="left" vertical="top" wrapText="1" shrinkToFit="1"/>
      <protection locked="0"/>
    </xf>
    <xf numFmtId="49" fontId="56" fillId="0" borderId="60" xfId="0" applyNumberFormat="1" applyFont="1" applyBorder="1" applyAlignment="1" applyProtection="1">
      <alignment horizontal="left" vertical="top" wrapText="1" shrinkToFit="1"/>
      <protection locked="0"/>
    </xf>
    <xf numFmtId="0" fontId="11" fillId="0" borderId="70" xfId="0" applyFont="1" applyBorder="1" applyAlignment="1" applyProtection="1">
      <alignment horizontal="center" vertical="center" wrapText="1"/>
      <protection hidden="1"/>
    </xf>
    <xf numFmtId="0" fontId="11" fillId="0" borderId="15" xfId="0" applyFont="1" applyBorder="1" applyAlignment="1" applyProtection="1">
      <alignment horizontal="center" vertical="center" wrapText="1"/>
      <protection hidden="1"/>
    </xf>
    <xf numFmtId="0" fontId="11" fillId="0" borderId="68" xfId="0" applyFont="1" applyBorder="1" applyAlignment="1" applyProtection="1">
      <alignment horizontal="center" vertical="center" wrapText="1"/>
      <protection hidden="1"/>
    </xf>
    <xf numFmtId="0" fontId="11" fillId="0" borderId="50" xfId="0" applyFont="1" applyBorder="1" applyAlignment="1" applyProtection="1">
      <alignment horizontal="center" vertical="center" wrapText="1"/>
      <protection hidden="1"/>
    </xf>
    <xf numFmtId="1" fontId="9" fillId="4" borderId="21" xfId="0" applyNumberFormat="1" applyFont="1" applyFill="1" applyBorder="1" applyAlignment="1" applyProtection="1">
      <alignment horizontal="center"/>
      <protection hidden="1"/>
    </xf>
    <xf numFmtId="1" fontId="9" fillId="35" borderId="21" xfId="0" applyNumberFormat="1" applyFont="1" applyFill="1" applyBorder="1" applyAlignment="1" applyProtection="1">
      <alignment horizontal="center"/>
      <protection hidden="1"/>
    </xf>
    <xf numFmtId="0" fontId="62" fillId="0" borderId="0" xfId="0" applyFont="1" applyAlignment="1" applyProtection="1">
      <alignment/>
      <protection hidden="1"/>
    </xf>
    <xf numFmtId="0" fontId="8" fillId="0" borderId="47" xfId="0" applyFont="1" applyBorder="1" applyAlignment="1" applyProtection="1">
      <alignment horizontal="center"/>
      <protection hidden="1"/>
    </xf>
    <xf numFmtId="0" fontId="8" fillId="0" borderId="20" xfId="0" applyFont="1" applyBorder="1" applyAlignment="1" applyProtection="1">
      <alignment horizontal="center"/>
      <protection hidden="1"/>
    </xf>
    <xf numFmtId="1" fontId="9" fillId="0" borderId="47" xfId="0" applyNumberFormat="1" applyFont="1" applyBorder="1" applyAlignment="1" applyProtection="1">
      <alignment horizontal="center"/>
      <protection hidden="1"/>
    </xf>
    <xf numFmtId="1" fontId="9" fillId="0" borderId="48" xfId="0" applyNumberFormat="1" applyFont="1" applyBorder="1" applyAlignment="1" applyProtection="1">
      <alignment horizontal="center"/>
      <protection hidden="1"/>
    </xf>
    <xf numFmtId="1" fontId="9" fillId="0" borderId="20" xfId="0" applyNumberFormat="1" applyFont="1" applyBorder="1" applyAlignment="1" applyProtection="1">
      <alignment horizontal="center"/>
      <protection hidden="1"/>
    </xf>
    <xf numFmtId="1" fontId="9" fillId="4" borderId="47" xfId="0" applyNumberFormat="1" applyFont="1" applyFill="1" applyBorder="1" applyAlignment="1" applyProtection="1">
      <alignment horizontal="center"/>
      <protection hidden="1"/>
    </xf>
    <xf numFmtId="1" fontId="9" fillId="4" borderId="48" xfId="0" applyNumberFormat="1" applyFont="1" applyFill="1" applyBorder="1" applyAlignment="1" applyProtection="1">
      <alignment horizontal="center"/>
      <protection hidden="1"/>
    </xf>
    <xf numFmtId="1" fontId="9" fillId="4" borderId="20" xfId="0" applyNumberFormat="1" applyFont="1" applyFill="1" applyBorder="1" applyAlignment="1" applyProtection="1">
      <alignment horizontal="center"/>
      <protection hidden="1"/>
    </xf>
    <xf numFmtId="1" fontId="9" fillId="0" borderId="21" xfId="0" applyNumberFormat="1" applyFont="1" applyBorder="1" applyAlignment="1" applyProtection="1">
      <alignment horizontal="center"/>
      <protection hidden="1"/>
    </xf>
    <xf numFmtId="0" fontId="11" fillId="0" borderId="71" xfId="0" applyFont="1" applyBorder="1" applyAlignment="1" applyProtection="1">
      <alignment horizontal="center" vertical="center" wrapText="1"/>
      <protection hidden="1"/>
    </xf>
    <xf numFmtId="0" fontId="11" fillId="0" borderId="72" xfId="0" applyFont="1" applyBorder="1" applyAlignment="1" applyProtection="1">
      <alignment horizontal="center" vertical="center" wrapText="1"/>
      <protection hidden="1"/>
    </xf>
    <xf numFmtId="0" fontId="11" fillId="0" borderId="21" xfId="0" applyFont="1" applyBorder="1" applyAlignment="1" applyProtection="1">
      <alignment horizontal="center" vertical="center" wrapText="1"/>
      <protection hidden="1"/>
    </xf>
    <xf numFmtId="0" fontId="11" fillId="0" borderId="46" xfId="0" applyFont="1" applyBorder="1" applyAlignment="1" applyProtection="1">
      <alignment horizontal="center" vertical="center" wrapText="1"/>
      <protection hidden="1"/>
    </xf>
    <xf numFmtId="0" fontId="11" fillId="0" borderId="33" xfId="0" applyFont="1" applyBorder="1" applyAlignment="1" applyProtection="1">
      <alignment horizontal="center" vertical="center" wrapText="1"/>
      <protection hidden="1"/>
    </xf>
    <xf numFmtId="0" fontId="8" fillId="0" borderId="21" xfId="0" applyFont="1" applyBorder="1" applyAlignment="1" applyProtection="1">
      <alignment horizontal="center"/>
      <protection hidden="1"/>
    </xf>
    <xf numFmtId="49" fontId="8" fillId="0" borderId="0" xfId="0" applyNumberFormat="1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 vertical="top"/>
      <protection hidden="1"/>
    </xf>
    <xf numFmtId="0" fontId="8" fillId="0" borderId="46" xfId="0" applyFont="1" applyBorder="1" applyAlignment="1" applyProtection="1">
      <alignment horizontal="center" vertical="center" textRotation="90"/>
      <protection hidden="1"/>
    </xf>
    <xf numFmtId="0" fontId="8" fillId="0" borderId="33" xfId="0" applyFont="1" applyBorder="1" applyAlignment="1" applyProtection="1">
      <alignment horizontal="center" vertical="center" textRotation="90"/>
      <protection hidden="1"/>
    </xf>
    <xf numFmtId="0" fontId="8" fillId="0" borderId="47" xfId="0" applyFont="1" applyBorder="1" applyAlignment="1" applyProtection="1">
      <alignment horizontal="center" vertical="center" wrapText="1"/>
      <protection hidden="1"/>
    </xf>
    <xf numFmtId="0" fontId="8" fillId="0" borderId="48" xfId="0" applyFont="1" applyBorder="1" applyAlignment="1" applyProtection="1">
      <alignment horizontal="center" vertical="center" wrapText="1"/>
      <protection hidden="1"/>
    </xf>
    <xf numFmtId="0" fontId="8" fillId="0" borderId="20" xfId="0" applyFont="1" applyBorder="1" applyAlignment="1" applyProtection="1">
      <alignment horizontal="center" vertical="center" wrapText="1"/>
      <protection hidden="1"/>
    </xf>
    <xf numFmtId="0" fontId="8" fillId="0" borderId="47" xfId="0" applyNumberFormat="1" applyFont="1" applyBorder="1" applyAlignment="1" applyProtection="1">
      <alignment horizontal="center" vertical="center"/>
      <protection hidden="1"/>
    </xf>
    <xf numFmtId="0" fontId="8" fillId="0" borderId="48" xfId="0" applyNumberFormat="1" applyFont="1" applyBorder="1" applyAlignment="1" applyProtection="1">
      <alignment horizontal="center" vertical="center"/>
      <protection hidden="1"/>
    </xf>
    <xf numFmtId="49" fontId="8" fillId="0" borderId="47" xfId="0" applyNumberFormat="1" applyFont="1" applyBorder="1" applyAlignment="1" applyProtection="1">
      <alignment horizontal="center" vertical="center"/>
      <protection hidden="1"/>
    </xf>
    <xf numFmtId="49" fontId="8" fillId="0" borderId="48" xfId="0" applyNumberFormat="1" applyFont="1" applyBorder="1" applyAlignment="1" applyProtection="1">
      <alignment horizontal="center" vertical="center"/>
      <protection hidden="1"/>
    </xf>
    <xf numFmtId="49" fontId="8" fillId="0" borderId="20" xfId="0" applyNumberFormat="1" applyFont="1" applyBorder="1" applyAlignment="1" applyProtection="1">
      <alignment horizontal="center" vertical="center"/>
      <protection hidden="1"/>
    </xf>
    <xf numFmtId="0" fontId="8" fillId="0" borderId="47" xfId="0" applyFont="1" applyBorder="1" applyAlignment="1" applyProtection="1">
      <alignment horizontal="center" vertical="center"/>
      <protection hidden="1"/>
    </xf>
    <xf numFmtId="0" fontId="8" fillId="0" borderId="48" xfId="0" applyFont="1" applyBorder="1" applyAlignment="1" applyProtection="1">
      <alignment horizontal="center" vertical="center"/>
      <protection hidden="1"/>
    </xf>
    <xf numFmtId="0" fontId="8" fillId="0" borderId="20" xfId="0" applyFont="1" applyBorder="1" applyAlignment="1" applyProtection="1">
      <alignment horizontal="center" vertical="center"/>
      <protection hidden="1"/>
    </xf>
    <xf numFmtId="49" fontId="8" fillId="0" borderId="65" xfId="0" applyNumberFormat="1" applyFont="1" applyBorder="1" applyAlignment="1" applyProtection="1">
      <alignment horizontal="left"/>
      <protection locked="0"/>
    </xf>
    <xf numFmtId="49" fontId="0" fillId="0" borderId="65" xfId="0" applyNumberFormat="1" applyBorder="1" applyAlignment="1" applyProtection="1">
      <alignment horizontal="left"/>
      <protection locked="0"/>
    </xf>
    <xf numFmtId="0" fontId="12" fillId="0" borderId="47" xfId="0" applyFont="1" applyBorder="1" applyAlignment="1" applyProtection="1">
      <alignment horizontal="center" vertical="center" wrapText="1"/>
      <protection hidden="1"/>
    </xf>
    <xf numFmtId="0" fontId="12" fillId="0" borderId="48" xfId="0" applyFont="1" applyBorder="1" applyAlignment="1" applyProtection="1">
      <alignment horizontal="center" vertical="center" wrapText="1"/>
      <protection hidden="1"/>
    </xf>
    <xf numFmtId="0" fontId="12" fillId="0" borderId="20" xfId="0" applyFont="1" applyBorder="1" applyAlignment="1" applyProtection="1">
      <alignment horizontal="center" vertical="center" wrapText="1"/>
      <protection hidden="1"/>
    </xf>
    <xf numFmtId="49" fontId="10" fillId="0" borderId="70" xfId="0" applyNumberFormat="1" applyFont="1" applyBorder="1" applyAlignment="1" applyProtection="1">
      <alignment horizontal="left" vertical="center" wrapText="1"/>
      <protection locked="0"/>
    </xf>
    <xf numFmtId="49" fontId="10" fillId="0" borderId="71" xfId="0" applyNumberFormat="1" applyFont="1" applyBorder="1" applyAlignment="1" applyProtection="1">
      <alignment horizontal="left" vertical="center" wrapText="1"/>
      <protection locked="0"/>
    </xf>
    <xf numFmtId="49" fontId="10" fillId="0" borderId="15" xfId="0" applyNumberFormat="1" applyFont="1" applyBorder="1" applyAlignment="1" applyProtection="1">
      <alignment horizontal="left" vertical="center" wrapText="1"/>
      <protection locked="0"/>
    </xf>
    <xf numFmtId="0" fontId="17" fillId="0" borderId="0" xfId="0" applyFont="1" applyBorder="1" applyAlignment="1" applyProtection="1">
      <alignment horizontal="center"/>
      <protection locked="0"/>
    </xf>
    <xf numFmtId="0" fontId="17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top" wrapText="1"/>
      <protection hidden="1" locked="0"/>
    </xf>
    <xf numFmtId="1" fontId="11" fillId="0" borderId="47" xfId="0" applyNumberFormat="1" applyFont="1" applyBorder="1" applyAlignment="1" applyProtection="1">
      <alignment horizontal="center" vertical="center"/>
      <protection locked="0"/>
    </xf>
    <xf numFmtId="1" fontId="11" fillId="0" borderId="48" xfId="0" applyNumberFormat="1" applyFont="1" applyBorder="1" applyAlignment="1" applyProtection="1">
      <alignment horizontal="center" vertical="center"/>
      <protection locked="0"/>
    </xf>
    <xf numFmtId="1" fontId="11" fillId="0" borderId="20" xfId="0" applyNumberFormat="1" applyFont="1" applyBorder="1" applyAlignment="1" applyProtection="1">
      <alignment horizontal="center" vertical="center"/>
      <protection locked="0"/>
    </xf>
    <xf numFmtId="49" fontId="10" fillId="0" borderId="47" xfId="0" applyNumberFormat="1" applyFont="1" applyBorder="1" applyAlignment="1" applyProtection="1">
      <alignment horizontal="center" vertical="center" wrapText="1"/>
      <protection locked="0"/>
    </xf>
    <xf numFmtId="49" fontId="10" fillId="0" borderId="48" xfId="0" applyNumberFormat="1" applyFont="1" applyBorder="1" applyAlignment="1" applyProtection="1">
      <alignment horizontal="center" vertical="center" wrapText="1"/>
      <protection locked="0"/>
    </xf>
    <xf numFmtId="49" fontId="10" fillId="0" borderId="20" xfId="0" applyNumberFormat="1" applyFont="1" applyBorder="1" applyAlignment="1" applyProtection="1">
      <alignment horizontal="center" vertical="center" wrapText="1"/>
      <protection locked="0"/>
    </xf>
    <xf numFmtId="49" fontId="8" fillId="0" borderId="66" xfId="0" applyNumberFormat="1" applyFont="1" applyBorder="1" applyAlignment="1" applyProtection="1">
      <alignment horizontal="left"/>
      <protection locked="0"/>
    </xf>
    <xf numFmtId="49" fontId="0" fillId="0" borderId="66" xfId="0" applyNumberForma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center"/>
      <protection hidden="1"/>
    </xf>
    <xf numFmtId="0" fontId="11" fillId="0" borderId="70" xfId="0" applyFont="1" applyBorder="1" applyAlignment="1" applyProtection="1">
      <alignment horizontal="center" vertical="center"/>
      <protection hidden="1"/>
    </xf>
    <xf numFmtId="0" fontId="11" fillId="0" borderId="71" xfId="0" applyFont="1" applyBorder="1" applyAlignment="1" applyProtection="1">
      <alignment horizontal="center" vertical="center"/>
      <protection hidden="1"/>
    </xf>
    <xf numFmtId="0" fontId="11" fillId="0" borderId="15" xfId="0" applyFont="1" applyBorder="1" applyAlignment="1" applyProtection="1">
      <alignment horizontal="center" vertical="center"/>
      <protection hidden="1"/>
    </xf>
    <xf numFmtId="0" fontId="11" fillId="0" borderId="68" xfId="0" applyFont="1" applyBorder="1" applyAlignment="1" applyProtection="1">
      <alignment horizontal="center" vertical="center"/>
      <protection hidden="1"/>
    </xf>
    <xf numFmtId="0" fontId="11" fillId="0" borderId="72" xfId="0" applyFont="1" applyBorder="1" applyAlignment="1" applyProtection="1">
      <alignment horizontal="center" vertical="center"/>
      <protection hidden="1"/>
    </xf>
    <xf numFmtId="0" fontId="11" fillId="0" borderId="50" xfId="0" applyFont="1" applyBorder="1" applyAlignment="1" applyProtection="1">
      <alignment horizontal="center" vertical="center"/>
      <protection hidden="1"/>
    </xf>
    <xf numFmtId="49" fontId="13" fillId="0" borderId="68" xfId="0" applyNumberFormat="1" applyFont="1" applyBorder="1" applyAlignment="1" applyProtection="1">
      <alignment/>
      <protection locked="0"/>
    </xf>
    <xf numFmtId="49" fontId="13" fillId="0" borderId="72" xfId="0" applyNumberFormat="1" applyFont="1" applyBorder="1" applyAlignment="1" applyProtection="1">
      <alignment/>
      <protection locked="0"/>
    </xf>
    <xf numFmtId="49" fontId="13" fillId="0" borderId="50" xfId="0" applyNumberFormat="1" applyFont="1" applyBorder="1" applyAlignment="1" applyProtection="1">
      <alignment/>
      <protection locked="0"/>
    </xf>
    <xf numFmtId="49" fontId="10" fillId="0" borderId="0" xfId="0" applyNumberFormat="1" applyFont="1" applyBorder="1" applyAlignment="1" applyProtection="1">
      <alignment horizontal="center" vertical="center" wrapText="1"/>
      <protection locked="0"/>
    </xf>
    <xf numFmtId="1" fontId="11" fillId="0" borderId="0" xfId="0" applyNumberFormat="1" applyFont="1" applyBorder="1" applyAlignment="1" applyProtection="1">
      <alignment horizontal="center" vertical="center"/>
      <protection locked="0"/>
    </xf>
    <xf numFmtId="49" fontId="11" fillId="0" borderId="0" xfId="0" applyNumberFormat="1" applyFont="1" applyBorder="1" applyAlignment="1" applyProtection="1">
      <alignment horizontal="center" vertical="center"/>
      <protection locked="0"/>
    </xf>
    <xf numFmtId="49" fontId="0" fillId="0" borderId="65" xfId="0" applyNumberFormat="1" applyFont="1" applyBorder="1" applyAlignment="1" applyProtection="1">
      <alignment horizontal="left"/>
      <protection locked="0"/>
    </xf>
    <xf numFmtId="49" fontId="54" fillId="0" borderId="0" xfId="0" applyNumberFormat="1" applyFont="1" applyBorder="1" applyAlignment="1" applyProtection="1">
      <alignment horizontal="center" vertical="center"/>
      <protection locked="0"/>
    </xf>
    <xf numFmtId="0" fontId="12" fillId="0" borderId="70" xfId="0" applyFont="1" applyBorder="1" applyAlignment="1" applyProtection="1">
      <alignment horizontal="center" vertical="center" wrapText="1"/>
      <protection hidden="1"/>
    </xf>
    <xf numFmtId="0" fontId="12" fillId="0" borderId="71" xfId="0" applyFont="1" applyBorder="1" applyAlignment="1" applyProtection="1">
      <alignment horizontal="center" vertical="center" wrapText="1"/>
      <protection hidden="1"/>
    </xf>
    <xf numFmtId="0" fontId="12" fillId="0" borderId="15" xfId="0" applyFont="1" applyBorder="1" applyAlignment="1" applyProtection="1">
      <alignment horizontal="center" vertical="center" wrapText="1"/>
      <protection hidden="1"/>
    </xf>
    <xf numFmtId="0" fontId="12" fillId="0" borderId="68" xfId="0" applyFont="1" applyBorder="1" applyAlignment="1" applyProtection="1">
      <alignment horizontal="center" vertical="center" wrapText="1"/>
      <protection hidden="1"/>
    </xf>
    <xf numFmtId="0" fontId="12" fillId="0" borderId="72" xfId="0" applyFont="1" applyBorder="1" applyAlignment="1" applyProtection="1">
      <alignment horizontal="center" vertical="center" wrapText="1"/>
      <protection hidden="1"/>
    </xf>
    <xf numFmtId="0" fontId="12" fillId="0" borderId="50" xfId="0" applyFont="1" applyBorder="1" applyAlignment="1" applyProtection="1">
      <alignment horizontal="center" vertical="center" wrapText="1"/>
      <protection hidden="1"/>
    </xf>
    <xf numFmtId="1" fontId="54" fillId="0" borderId="0" xfId="0" applyNumberFormat="1" applyFont="1" applyBorder="1" applyAlignment="1" applyProtection="1">
      <alignment horizontal="center" vertical="center"/>
      <protection locked="0"/>
    </xf>
    <xf numFmtId="183" fontId="11" fillId="0" borderId="68" xfId="0" applyNumberFormat="1" applyFont="1" applyBorder="1" applyAlignment="1" applyProtection="1">
      <alignment horizontal="center" vertical="center"/>
      <protection hidden="1" locked="0"/>
    </xf>
    <xf numFmtId="183" fontId="11" fillId="0" borderId="72" xfId="0" applyNumberFormat="1" applyFont="1" applyBorder="1" applyAlignment="1" applyProtection="1">
      <alignment horizontal="center" vertical="center"/>
      <protection hidden="1" locked="0"/>
    </xf>
    <xf numFmtId="183" fontId="11" fillId="0" borderId="50" xfId="0" applyNumberFormat="1" applyFont="1" applyBorder="1" applyAlignment="1" applyProtection="1">
      <alignment horizontal="center" vertical="center"/>
      <protection hidden="1" locked="0"/>
    </xf>
    <xf numFmtId="183" fontId="11" fillId="0" borderId="40" xfId="0" applyNumberFormat="1" applyFont="1" applyBorder="1" applyAlignment="1" applyProtection="1">
      <alignment horizontal="center" vertical="center"/>
      <protection hidden="1" locked="0"/>
    </xf>
    <xf numFmtId="183" fontId="11" fillId="0" borderId="0" xfId="0" applyNumberFormat="1" applyFont="1" applyBorder="1" applyAlignment="1" applyProtection="1">
      <alignment horizontal="center" vertical="center"/>
      <protection hidden="1" locked="0"/>
    </xf>
    <xf numFmtId="183" fontId="11" fillId="0" borderId="19" xfId="0" applyNumberFormat="1" applyFont="1" applyBorder="1" applyAlignment="1" applyProtection="1">
      <alignment horizontal="center" vertical="center"/>
      <protection hidden="1" locked="0"/>
    </xf>
    <xf numFmtId="183" fontId="66" fillId="0" borderId="40" xfId="0" applyNumberFormat="1" applyFont="1" applyBorder="1" applyAlignment="1" applyProtection="1">
      <alignment horizontal="center" vertical="center"/>
      <protection hidden="1" locked="0"/>
    </xf>
    <xf numFmtId="183" fontId="66" fillId="0" borderId="0" xfId="0" applyNumberFormat="1" applyFont="1" applyBorder="1" applyAlignment="1" applyProtection="1">
      <alignment horizontal="center" vertical="center"/>
      <protection hidden="1" locked="0"/>
    </xf>
    <xf numFmtId="183" fontId="66" fillId="0" borderId="19" xfId="0" applyNumberFormat="1" applyFont="1" applyBorder="1" applyAlignment="1" applyProtection="1">
      <alignment horizontal="center" vertical="center"/>
      <protection hidden="1" locked="0"/>
    </xf>
    <xf numFmtId="49" fontId="13" fillId="0" borderId="40" xfId="0" applyNumberFormat="1" applyFont="1" applyBorder="1" applyAlignment="1" applyProtection="1">
      <alignment horizontal="left" wrapText="1"/>
      <protection locked="0"/>
    </xf>
    <xf numFmtId="49" fontId="13" fillId="0" borderId="0" xfId="0" applyNumberFormat="1" applyFont="1" applyBorder="1" applyAlignment="1" applyProtection="1">
      <alignment horizontal="left" wrapText="1"/>
      <protection locked="0"/>
    </xf>
    <xf numFmtId="49" fontId="13" fillId="0" borderId="19" xfId="0" applyNumberFormat="1" applyFont="1" applyBorder="1" applyAlignment="1" applyProtection="1">
      <alignment horizontal="left" wrapText="1"/>
      <protection locked="0"/>
    </xf>
    <xf numFmtId="0" fontId="65" fillId="0" borderId="40" xfId="0" applyFont="1" applyBorder="1" applyAlignment="1" applyProtection="1">
      <alignment horizontal="left"/>
      <protection locked="0"/>
    </xf>
    <xf numFmtId="0" fontId="65" fillId="0" borderId="0" xfId="0" applyFont="1" applyBorder="1" applyAlignment="1" applyProtection="1">
      <alignment horizontal="left"/>
      <protection locked="0"/>
    </xf>
    <xf numFmtId="0" fontId="65" fillId="0" borderId="19" xfId="0" applyFont="1" applyBorder="1" applyAlignment="1" applyProtection="1">
      <alignment horizontal="left"/>
      <protection locked="0"/>
    </xf>
    <xf numFmtId="0" fontId="79" fillId="0" borderId="65" xfId="0" applyFont="1" applyBorder="1" applyAlignment="1" applyProtection="1">
      <alignment horizontal="center" vertical="top"/>
      <protection hidden="1"/>
    </xf>
    <xf numFmtId="0" fontId="10" fillId="0" borderId="70" xfId="0" applyNumberFormat="1" applyFont="1" applyBorder="1" applyAlignment="1" applyProtection="1">
      <alignment horizontal="center"/>
      <protection locked="0"/>
    </xf>
    <xf numFmtId="0" fontId="10" fillId="0" borderId="71" xfId="0" applyNumberFormat="1" applyFont="1" applyBorder="1" applyAlignment="1" applyProtection="1">
      <alignment horizontal="center"/>
      <protection locked="0"/>
    </xf>
    <xf numFmtId="0" fontId="10" fillId="0" borderId="15" xfId="0" applyNumberFormat="1" applyFont="1" applyBorder="1" applyAlignment="1" applyProtection="1">
      <alignment horizontal="center"/>
      <protection locked="0"/>
    </xf>
    <xf numFmtId="183" fontId="10" fillId="0" borderId="70" xfId="0" applyNumberFormat="1" applyFont="1" applyBorder="1" applyAlignment="1" applyProtection="1">
      <alignment horizontal="center"/>
      <protection hidden="1" locked="0"/>
    </xf>
    <xf numFmtId="183" fontId="10" fillId="0" borderId="71" xfId="0" applyNumberFormat="1" applyFont="1" applyBorder="1" applyAlignment="1" applyProtection="1">
      <alignment horizontal="center"/>
      <protection hidden="1" locked="0"/>
    </xf>
    <xf numFmtId="183" fontId="10" fillId="0" borderId="15" xfId="0" applyNumberFormat="1" applyFont="1" applyBorder="1" applyAlignment="1" applyProtection="1">
      <alignment horizontal="center"/>
      <protection hidden="1" locked="0"/>
    </xf>
    <xf numFmtId="1" fontId="11" fillId="0" borderId="70" xfId="0" applyNumberFormat="1" applyFont="1" applyBorder="1" applyAlignment="1" applyProtection="1">
      <alignment horizontal="center" vertical="center"/>
      <protection hidden="1" locked="0"/>
    </xf>
    <xf numFmtId="0" fontId="0" fillId="0" borderId="71" xfId="0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horizontal="center" vertical="center"/>
      <protection hidden="1"/>
    </xf>
    <xf numFmtId="0" fontId="0" fillId="0" borderId="40" xfId="0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19" xfId="0" applyBorder="1" applyAlignment="1" applyProtection="1">
      <alignment horizontal="center" vertical="center"/>
      <protection hidden="1"/>
    </xf>
    <xf numFmtId="0" fontId="0" fillId="0" borderId="68" xfId="0" applyBorder="1" applyAlignment="1" applyProtection="1">
      <alignment horizontal="center" vertical="center"/>
      <protection hidden="1"/>
    </xf>
    <xf numFmtId="0" fontId="0" fillId="0" borderId="72" xfId="0" applyBorder="1" applyAlignment="1" applyProtection="1">
      <alignment horizontal="center" vertical="center"/>
      <protection hidden="1"/>
    </xf>
    <xf numFmtId="0" fontId="0" fillId="0" borderId="50" xfId="0" applyBorder="1" applyAlignment="1" applyProtection="1">
      <alignment horizontal="center" vertical="center"/>
      <protection hidden="1"/>
    </xf>
    <xf numFmtId="183" fontId="11" fillId="0" borderId="70" xfId="0" applyNumberFormat="1" applyFont="1" applyBorder="1" applyAlignment="1" applyProtection="1">
      <alignment horizontal="center" vertical="center"/>
      <protection hidden="1" locked="0"/>
    </xf>
    <xf numFmtId="183" fontId="11" fillId="0" borderId="71" xfId="0" applyNumberFormat="1" applyFont="1" applyBorder="1" applyAlignment="1" applyProtection="1">
      <alignment horizontal="center" vertical="center"/>
      <protection hidden="1" locked="0"/>
    </xf>
    <xf numFmtId="183" fontId="11" fillId="0" borderId="15" xfId="0" applyNumberFormat="1" applyFont="1" applyBorder="1" applyAlignment="1" applyProtection="1">
      <alignment horizontal="center" vertical="center"/>
      <protection hidden="1" locked="0"/>
    </xf>
    <xf numFmtId="1" fontId="11" fillId="0" borderId="47" xfId="0" applyNumberFormat="1" applyFont="1" applyBorder="1" applyAlignment="1" applyProtection="1">
      <alignment horizontal="center" vertical="center"/>
      <protection hidden="1" locked="0"/>
    </xf>
    <xf numFmtId="1" fontId="11" fillId="0" borderId="48" xfId="0" applyNumberFormat="1" applyFont="1" applyBorder="1" applyAlignment="1" applyProtection="1">
      <alignment horizontal="center" vertical="center"/>
      <protection hidden="1" locked="0"/>
    </xf>
    <xf numFmtId="1" fontId="11" fillId="0" borderId="20" xfId="0" applyNumberFormat="1" applyFont="1" applyBorder="1" applyAlignment="1" applyProtection="1">
      <alignment horizontal="center" vertical="center"/>
      <protection hidden="1" locked="0"/>
    </xf>
    <xf numFmtId="0" fontId="77" fillId="0" borderId="62" xfId="0" applyFont="1" applyBorder="1" applyAlignment="1" applyProtection="1">
      <alignment horizontal="center" vertical="top"/>
      <protection hidden="1"/>
    </xf>
    <xf numFmtId="0" fontId="77" fillId="0" borderId="61" xfId="0" applyFont="1" applyBorder="1" applyAlignment="1" applyProtection="1">
      <alignment horizontal="center" vertical="top"/>
      <protection hidden="1"/>
    </xf>
    <xf numFmtId="0" fontId="77" fillId="0" borderId="62" xfId="0" applyFont="1" applyBorder="1" applyAlignment="1" applyProtection="1">
      <alignment horizontal="center"/>
      <protection hidden="1"/>
    </xf>
    <xf numFmtId="0" fontId="77" fillId="0" borderId="66" xfId="0" applyFont="1" applyBorder="1" applyAlignment="1" applyProtection="1">
      <alignment horizontal="center"/>
      <protection hidden="1"/>
    </xf>
    <xf numFmtId="0" fontId="0" fillId="0" borderId="66" xfId="0" applyBorder="1" applyAlignment="1">
      <alignment horizontal="center"/>
    </xf>
    <xf numFmtId="0" fontId="0" fillId="0" borderId="61" xfId="0" applyBorder="1" applyAlignment="1">
      <alignment horizontal="center"/>
    </xf>
    <xf numFmtId="49" fontId="8" fillId="0" borderId="0" xfId="0" applyNumberFormat="1" applyFont="1" applyBorder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49" fontId="10" fillId="0" borderId="0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77" fillId="0" borderId="37" xfId="0" applyFont="1" applyBorder="1" applyAlignment="1" applyProtection="1">
      <alignment horizontal="center" vertical="top"/>
      <protection hidden="1"/>
    </xf>
    <xf numFmtId="49" fontId="8" fillId="0" borderId="65" xfId="0" applyNumberFormat="1" applyFont="1" applyBorder="1" applyAlignment="1" applyProtection="1">
      <alignment horizontal="center"/>
      <protection locked="0"/>
    </xf>
    <xf numFmtId="49" fontId="0" fillId="0" borderId="65" xfId="0" applyNumberFormat="1" applyFont="1" applyBorder="1" applyAlignment="1" applyProtection="1">
      <alignment horizontal="center"/>
      <protection locked="0"/>
    </xf>
    <xf numFmtId="49" fontId="8" fillId="0" borderId="65" xfId="0" applyNumberFormat="1" applyFont="1" applyBorder="1" applyAlignment="1" applyProtection="1">
      <alignment horizontal="left" wrapText="1"/>
      <protection locked="0"/>
    </xf>
    <xf numFmtId="49" fontId="0" fillId="0" borderId="65" xfId="0" applyNumberFormat="1" applyFont="1" applyBorder="1" applyAlignment="1" applyProtection="1">
      <alignment wrapText="1"/>
      <protection locked="0"/>
    </xf>
    <xf numFmtId="49" fontId="0" fillId="0" borderId="65" xfId="0" applyNumberFormat="1" applyBorder="1" applyAlignment="1" applyProtection="1">
      <alignment wrapText="1"/>
      <protection locked="0"/>
    </xf>
    <xf numFmtId="0" fontId="8" fillId="0" borderId="12" xfId="0" applyFont="1" applyBorder="1" applyAlignment="1" applyProtection="1">
      <alignment horizontal="center" vertical="center"/>
      <protection hidden="1"/>
    </xf>
    <xf numFmtId="0" fontId="8" fillId="0" borderId="23" xfId="0" applyFont="1" applyBorder="1" applyAlignment="1" applyProtection="1">
      <alignment horizontal="center" vertical="center"/>
      <protection hidden="1"/>
    </xf>
    <xf numFmtId="0" fontId="8" fillId="0" borderId="13" xfId="0" applyFont="1" applyBorder="1" applyAlignment="1" applyProtection="1">
      <alignment horizontal="center" vertical="center"/>
      <protection hidden="1"/>
    </xf>
    <xf numFmtId="49" fontId="8" fillId="0" borderId="66" xfId="0" applyNumberFormat="1" applyFont="1" applyBorder="1" applyAlignment="1" applyProtection="1">
      <alignment horizontal="left" wrapText="1"/>
      <protection locked="0"/>
    </xf>
    <xf numFmtId="49" fontId="0" fillId="0" borderId="66" xfId="0" applyNumberFormat="1" applyFont="1" applyBorder="1" applyAlignment="1" applyProtection="1">
      <alignment wrapText="1"/>
      <protection locked="0"/>
    </xf>
    <xf numFmtId="0" fontId="83" fillId="0" borderId="0" xfId="0" applyFont="1" applyBorder="1" applyAlignment="1" applyProtection="1">
      <alignment horizontal="center" vertical="justify"/>
      <protection locked="0"/>
    </xf>
    <xf numFmtId="0" fontId="84" fillId="0" borderId="0" xfId="0" applyFont="1" applyAlignment="1" applyProtection="1">
      <alignment horizontal="center" vertical="justify"/>
      <protection locked="0"/>
    </xf>
    <xf numFmtId="0" fontId="58" fillId="0" borderId="0" xfId="0" applyFont="1" applyBorder="1" applyAlignment="1" applyProtection="1">
      <alignment horizontal="right"/>
      <protection locked="0"/>
    </xf>
    <xf numFmtId="0" fontId="66" fillId="0" borderId="0" xfId="0" applyFont="1" applyAlignment="1" applyProtection="1">
      <alignment horizontal="right"/>
      <protection locked="0"/>
    </xf>
    <xf numFmtId="0" fontId="85" fillId="0" borderId="0" xfId="0" applyFont="1" applyAlignment="1" applyProtection="1">
      <alignment/>
      <protection locked="0"/>
    </xf>
    <xf numFmtId="0" fontId="58" fillId="0" borderId="0" xfId="0" applyFont="1" applyBorder="1" applyAlignment="1" applyProtection="1">
      <alignment horizontal="right" vertical="center"/>
      <protection locked="0"/>
    </xf>
    <xf numFmtId="0" fontId="66" fillId="0" borderId="0" xfId="0" applyFont="1" applyAlignment="1" applyProtection="1">
      <alignment horizontal="right" vertical="center"/>
      <protection locked="0"/>
    </xf>
    <xf numFmtId="0" fontId="58" fillId="0" borderId="0" xfId="0" applyFont="1" applyBorder="1" applyAlignment="1" applyProtection="1">
      <alignment vertical="center" wrapText="1"/>
      <protection locked="0"/>
    </xf>
    <xf numFmtId="183" fontId="59" fillId="32" borderId="47" xfId="0" applyNumberFormat="1" applyFont="1" applyFill="1" applyBorder="1" applyAlignment="1" applyProtection="1">
      <alignment horizontal="center" vertical="center"/>
      <protection hidden="1"/>
    </xf>
    <xf numFmtId="183" fontId="59" fillId="32" borderId="20" xfId="0" applyNumberFormat="1" applyFont="1" applyFill="1" applyBorder="1" applyAlignment="1" applyProtection="1">
      <alignment horizontal="center" vertical="center"/>
      <protection hidden="1"/>
    </xf>
    <xf numFmtId="1" fontId="59" fillId="0" borderId="47" xfId="0" applyNumberFormat="1" applyFont="1" applyBorder="1" applyAlignment="1" applyProtection="1">
      <alignment horizontal="center" vertical="center"/>
      <protection locked="0"/>
    </xf>
    <xf numFmtId="1" fontId="59" fillId="0" borderId="20" xfId="0" applyNumberFormat="1" applyFont="1" applyBorder="1" applyAlignment="1" applyProtection="1">
      <alignment horizontal="center" vertical="center"/>
      <protection locked="0"/>
    </xf>
    <xf numFmtId="0" fontId="17" fillId="0" borderId="0" xfId="0" applyFont="1" applyBorder="1" applyAlignment="1" applyProtection="1">
      <alignment horizontal="left"/>
      <protection hidden="1"/>
    </xf>
    <xf numFmtId="0" fontId="57" fillId="0" borderId="47" xfId="0" applyFont="1" applyFill="1" applyBorder="1" applyAlignment="1" applyProtection="1">
      <alignment horizontal="center" vertical="center"/>
      <protection hidden="1"/>
    </xf>
    <xf numFmtId="0" fontId="57" fillId="0" borderId="48" xfId="0" applyFont="1" applyFill="1" applyBorder="1" applyAlignment="1" applyProtection="1">
      <alignment horizontal="center" vertical="center"/>
      <protection hidden="1"/>
    </xf>
    <xf numFmtId="0" fontId="57" fillId="0" borderId="20" xfId="0" applyFont="1" applyFill="1" applyBorder="1" applyAlignment="1" applyProtection="1">
      <alignment horizontal="center" vertical="center"/>
      <protection hidden="1"/>
    </xf>
    <xf numFmtId="0" fontId="57" fillId="0" borderId="47" xfId="0" applyFont="1" applyFill="1" applyBorder="1" applyAlignment="1" applyProtection="1">
      <alignment horizontal="center" vertical="top"/>
      <protection hidden="1"/>
    </xf>
    <xf numFmtId="0" fontId="57" fillId="0" borderId="20" xfId="0" applyFont="1" applyFill="1" applyBorder="1" applyAlignment="1" applyProtection="1">
      <alignment horizontal="center" vertical="top"/>
      <protection hidden="1"/>
    </xf>
    <xf numFmtId="0" fontId="57" fillId="0" borderId="46" xfId="0" applyFont="1" applyBorder="1" applyAlignment="1" applyProtection="1">
      <alignment horizontal="center" textRotation="90"/>
      <protection hidden="1"/>
    </xf>
    <xf numFmtId="0" fontId="57" fillId="0" borderId="69" xfId="0" applyFont="1" applyBorder="1" applyAlignment="1" applyProtection="1">
      <alignment horizontal="center" textRotation="90"/>
      <protection hidden="1"/>
    </xf>
    <xf numFmtId="0" fontId="57" fillId="0" borderId="33" xfId="0" applyFont="1" applyBorder="1" applyAlignment="1" applyProtection="1">
      <alignment horizontal="center" textRotation="90"/>
      <protection hidden="1"/>
    </xf>
    <xf numFmtId="0" fontId="57" fillId="0" borderId="47" xfId="0" applyFont="1" applyFill="1" applyBorder="1" applyAlignment="1" applyProtection="1">
      <alignment horizontal="center" vertical="center" wrapText="1"/>
      <protection hidden="1"/>
    </xf>
    <xf numFmtId="0" fontId="57" fillId="0" borderId="48" xfId="0" applyFont="1" applyFill="1" applyBorder="1" applyAlignment="1" applyProtection="1">
      <alignment horizontal="center" vertical="center" wrapText="1"/>
      <protection hidden="1"/>
    </xf>
    <xf numFmtId="0" fontId="57" fillId="0" borderId="20" xfId="0" applyFont="1" applyFill="1" applyBorder="1" applyAlignment="1" applyProtection="1">
      <alignment horizontal="center" vertical="center" wrapText="1"/>
      <protection hidden="1"/>
    </xf>
    <xf numFmtId="0" fontId="57" fillId="0" borderId="71" xfId="0" applyFont="1" applyBorder="1" applyAlignment="1" applyProtection="1">
      <alignment horizontal="center" textRotation="90"/>
      <protection hidden="1"/>
    </xf>
    <xf numFmtId="0" fontId="57" fillId="0" borderId="0" xfId="0" applyFont="1" applyBorder="1" applyAlignment="1" applyProtection="1">
      <alignment horizontal="center" textRotation="90"/>
      <protection hidden="1"/>
    </xf>
    <xf numFmtId="0" fontId="57" fillId="0" borderId="72" xfId="0" applyFont="1" applyBorder="1" applyAlignment="1" applyProtection="1">
      <alignment horizontal="center" textRotation="90"/>
      <protection hidden="1"/>
    </xf>
    <xf numFmtId="0" fontId="57" fillId="0" borderId="47" xfId="0" applyFont="1" applyBorder="1" applyAlignment="1" applyProtection="1">
      <alignment horizontal="center" vertical="center"/>
      <protection hidden="1"/>
    </xf>
    <xf numFmtId="0" fontId="57" fillId="0" borderId="48" xfId="0" applyFont="1" applyBorder="1" applyAlignment="1" applyProtection="1">
      <alignment horizontal="center" vertical="center"/>
      <protection hidden="1"/>
    </xf>
    <xf numFmtId="0" fontId="57" fillId="0" borderId="20" xfId="0" applyFont="1" applyBorder="1" applyAlignment="1" applyProtection="1">
      <alignment horizontal="center" vertical="center"/>
      <protection hidden="1"/>
    </xf>
    <xf numFmtId="0" fontId="59" fillId="0" borderId="44" xfId="0" applyFont="1" applyBorder="1" applyAlignment="1" applyProtection="1">
      <alignment vertical="center"/>
      <protection hidden="1"/>
    </xf>
    <xf numFmtId="0" fontId="59" fillId="0" borderId="73" xfId="0" applyFont="1" applyBorder="1" applyAlignment="1" applyProtection="1">
      <alignment vertical="center"/>
      <protection hidden="1"/>
    </xf>
    <xf numFmtId="0" fontId="59" fillId="0" borderId="67" xfId="0" applyFont="1" applyBorder="1" applyAlignment="1" applyProtection="1">
      <alignment vertical="center"/>
      <protection hidden="1"/>
    </xf>
    <xf numFmtId="49" fontId="28" fillId="33" borderId="47" xfId="0" applyNumberFormat="1" applyFont="1" applyFill="1" applyBorder="1" applyAlignment="1" applyProtection="1">
      <alignment horizontal="left" vertical="top"/>
      <protection hidden="1"/>
    </xf>
    <xf numFmtId="49" fontId="28" fillId="33" borderId="48" xfId="0" applyNumberFormat="1" applyFont="1" applyFill="1" applyBorder="1" applyAlignment="1" applyProtection="1">
      <alignment horizontal="left" vertical="top"/>
      <protection hidden="1"/>
    </xf>
    <xf numFmtId="49" fontId="28" fillId="33" borderId="20" xfId="0" applyNumberFormat="1" applyFont="1" applyFill="1" applyBorder="1" applyAlignment="1" applyProtection="1">
      <alignment horizontal="left" vertical="top"/>
      <protection hidden="1"/>
    </xf>
    <xf numFmtId="0" fontId="59" fillId="0" borderId="47" xfId="0" applyFont="1" applyBorder="1" applyAlignment="1" applyProtection="1">
      <alignment horizontal="center" vertical="center"/>
      <protection hidden="1"/>
    </xf>
    <xf numFmtId="0" fontId="59" fillId="0" borderId="48" xfId="0" applyFont="1" applyBorder="1" applyAlignment="1" applyProtection="1">
      <alignment horizontal="center" vertical="center"/>
      <protection hidden="1"/>
    </xf>
    <xf numFmtId="0" fontId="59" fillId="0" borderId="20" xfId="0" applyFont="1" applyBorder="1" applyAlignment="1" applyProtection="1">
      <alignment horizontal="center" vertical="center"/>
      <protection hidden="1"/>
    </xf>
    <xf numFmtId="0" fontId="59" fillId="0" borderId="43" xfId="0" applyFont="1" applyBorder="1" applyAlignment="1" applyProtection="1">
      <alignment vertical="center"/>
      <protection hidden="1"/>
    </xf>
    <xf numFmtId="0" fontId="59" fillId="0" borderId="66" xfId="0" applyFont="1" applyBorder="1" applyAlignment="1" applyProtection="1">
      <alignment vertical="center"/>
      <protection hidden="1"/>
    </xf>
    <xf numFmtId="0" fontId="59" fillId="0" borderId="51" xfId="0" applyFont="1" applyBorder="1" applyAlignment="1" applyProtection="1">
      <alignment vertical="center"/>
      <protection hidden="1"/>
    </xf>
    <xf numFmtId="0" fontId="59" fillId="0" borderId="43" xfId="0" applyFont="1" applyBorder="1" applyAlignment="1" applyProtection="1">
      <alignment vertical="center" wrapText="1"/>
      <protection hidden="1"/>
    </xf>
    <xf numFmtId="0" fontId="59" fillId="0" borderId="66" xfId="0" applyFont="1" applyBorder="1" applyAlignment="1" applyProtection="1">
      <alignment vertical="center" wrapText="1"/>
      <protection hidden="1"/>
    </xf>
    <xf numFmtId="0" fontId="59" fillId="0" borderId="51" xfId="0" applyFont="1" applyBorder="1" applyAlignment="1" applyProtection="1">
      <alignment vertical="center" wrapText="1"/>
      <protection hidden="1"/>
    </xf>
    <xf numFmtId="49" fontId="58" fillId="0" borderId="47" xfId="0" applyNumberFormat="1" applyFont="1" applyBorder="1" applyAlignment="1" applyProtection="1">
      <alignment horizontal="left" vertical="top"/>
      <protection hidden="1"/>
    </xf>
    <xf numFmtId="49" fontId="58" fillId="0" borderId="48" xfId="0" applyNumberFormat="1" applyFont="1" applyBorder="1" applyAlignment="1" applyProtection="1">
      <alignment horizontal="left" vertical="top"/>
      <protection hidden="1"/>
    </xf>
    <xf numFmtId="49" fontId="58" fillId="0" borderId="20" xfId="0" applyNumberFormat="1" applyFont="1" applyBorder="1" applyAlignment="1" applyProtection="1">
      <alignment horizontal="left" vertical="top"/>
      <protection hidden="1"/>
    </xf>
    <xf numFmtId="0" fontId="59" fillId="0" borderId="41" xfId="0" applyFont="1" applyBorder="1" applyAlignment="1" applyProtection="1">
      <alignment vertical="center"/>
      <protection hidden="1"/>
    </xf>
    <xf numFmtId="0" fontId="59" fillId="0" borderId="74" xfId="0" applyFont="1" applyBorder="1" applyAlignment="1" applyProtection="1">
      <alignment vertical="center"/>
      <protection hidden="1"/>
    </xf>
    <xf numFmtId="0" fontId="59" fillId="0" borderId="75" xfId="0" applyFont="1" applyBorder="1" applyAlignment="1" applyProtection="1">
      <alignment vertical="center"/>
      <protection hidden="1"/>
    </xf>
    <xf numFmtId="49" fontId="58" fillId="33" borderId="47" xfId="0" applyNumberFormat="1" applyFont="1" applyFill="1" applyBorder="1" applyAlignment="1" applyProtection="1">
      <alignment horizontal="left" vertical="top"/>
      <protection hidden="1"/>
    </xf>
    <xf numFmtId="49" fontId="58" fillId="33" borderId="48" xfId="0" applyNumberFormat="1" applyFont="1" applyFill="1" applyBorder="1" applyAlignment="1" applyProtection="1">
      <alignment horizontal="left" vertical="top"/>
      <protection hidden="1"/>
    </xf>
    <xf numFmtId="49" fontId="58" fillId="33" borderId="20" xfId="0" applyNumberFormat="1" applyFont="1" applyFill="1" applyBorder="1" applyAlignment="1" applyProtection="1">
      <alignment horizontal="left" vertical="top"/>
      <protection hidden="1"/>
    </xf>
    <xf numFmtId="0" fontId="58" fillId="0" borderId="47" xfId="0" applyFont="1" applyBorder="1" applyAlignment="1" applyProtection="1">
      <alignment/>
      <protection locked="0"/>
    </xf>
    <xf numFmtId="0" fontId="58" fillId="0" borderId="20" xfId="0" applyFont="1" applyBorder="1" applyAlignment="1" applyProtection="1">
      <alignment/>
      <protection locked="0"/>
    </xf>
    <xf numFmtId="0" fontId="75" fillId="0" borderId="0" xfId="0" applyFont="1" applyBorder="1" applyAlignment="1" applyProtection="1">
      <alignment horizontal="center"/>
      <protection hidden="1"/>
    </xf>
    <xf numFmtId="0" fontId="57" fillId="0" borderId="47" xfId="0" applyFont="1" applyBorder="1" applyAlignment="1" applyProtection="1">
      <alignment horizontal="center" vertical="center" wrapText="1"/>
      <protection hidden="1"/>
    </xf>
    <xf numFmtId="0" fontId="57" fillId="0" borderId="48" xfId="0" applyFont="1" applyBorder="1" applyAlignment="1" applyProtection="1">
      <alignment horizontal="center" vertical="center" wrapText="1"/>
      <protection hidden="1"/>
    </xf>
    <xf numFmtId="0" fontId="57" fillId="0" borderId="20" xfId="0" applyFont="1" applyBorder="1" applyAlignment="1" applyProtection="1">
      <alignment horizontal="center" vertical="center" wrapText="1"/>
      <protection hidden="1"/>
    </xf>
    <xf numFmtId="0" fontId="57" fillId="0" borderId="40" xfId="0" applyFont="1" applyFill="1" applyBorder="1" applyAlignment="1" applyProtection="1">
      <alignment horizontal="center" vertical="top"/>
      <protection hidden="1"/>
    </xf>
    <xf numFmtId="0" fontId="57" fillId="0" borderId="0" xfId="0" applyFont="1" applyFill="1" applyBorder="1" applyAlignment="1" applyProtection="1">
      <alignment horizontal="center" vertical="top"/>
      <protection hidden="1"/>
    </xf>
    <xf numFmtId="0" fontId="57" fillId="0" borderId="19" xfId="0" applyFont="1" applyFill="1" applyBorder="1" applyAlignment="1" applyProtection="1">
      <alignment horizontal="center" vertical="top"/>
      <protection hidden="1"/>
    </xf>
    <xf numFmtId="0" fontId="57" fillId="0" borderId="46" xfId="0" applyFont="1" applyBorder="1" applyAlignment="1" applyProtection="1">
      <alignment horizontal="center" vertical="center" textRotation="90"/>
      <protection hidden="1"/>
    </xf>
    <xf numFmtId="0" fontId="57" fillId="0" borderId="69" xfId="0" applyFont="1" applyBorder="1" applyAlignment="1" applyProtection="1">
      <alignment horizontal="center"/>
      <protection hidden="1"/>
    </xf>
    <xf numFmtId="0" fontId="57" fillId="0" borderId="33" xfId="0" applyFont="1" applyBorder="1" applyAlignment="1" applyProtection="1">
      <alignment horizontal="center"/>
      <protection hidden="1"/>
    </xf>
    <xf numFmtId="0" fontId="57" fillId="0" borderId="46" xfId="0" applyFont="1" applyBorder="1" applyAlignment="1" applyProtection="1">
      <alignment horizontal="center" vertical="center"/>
      <protection hidden="1"/>
    </xf>
    <xf numFmtId="0" fontId="57" fillId="0" borderId="69" xfId="0" applyFont="1" applyBorder="1" applyAlignment="1" applyProtection="1">
      <alignment horizontal="center" vertical="center"/>
      <protection hidden="1"/>
    </xf>
    <xf numFmtId="0" fontId="57" fillId="0" borderId="33" xfId="0" applyFont="1" applyBorder="1" applyAlignment="1" applyProtection="1">
      <alignment horizontal="center" vertical="center"/>
      <protection hidden="1"/>
    </xf>
    <xf numFmtId="0" fontId="57" fillId="0" borderId="70" xfId="0" applyFont="1" applyBorder="1" applyAlignment="1" applyProtection="1">
      <alignment horizontal="center" vertical="center"/>
      <protection hidden="1"/>
    </xf>
    <xf numFmtId="0" fontId="57" fillId="0" borderId="71" xfId="0" applyFont="1" applyBorder="1" applyAlignment="1" applyProtection="1">
      <alignment horizontal="center" vertical="center"/>
      <protection hidden="1"/>
    </xf>
    <xf numFmtId="0" fontId="57" fillId="0" borderId="15" xfId="0" applyFont="1" applyBorder="1" applyAlignment="1" applyProtection="1">
      <alignment horizontal="center" vertical="center"/>
      <protection hidden="1"/>
    </xf>
    <xf numFmtId="0" fontId="57" fillId="0" borderId="68" xfId="0" applyFont="1" applyBorder="1" applyAlignment="1" applyProtection="1">
      <alignment horizontal="center" vertical="center"/>
      <protection hidden="1"/>
    </xf>
    <xf numFmtId="0" fontId="57" fillId="0" borderId="72" xfId="0" applyFont="1" applyBorder="1" applyAlignment="1" applyProtection="1">
      <alignment horizontal="center" vertical="center"/>
      <protection hidden="1"/>
    </xf>
    <xf numFmtId="0" fontId="57" fillId="0" borderId="50" xfId="0" applyFont="1" applyBorder="1" applyAlignment="1" applyProtection="1">
      <alignment horizontal="center" vertical="center"/>
      <protection hidden="1"/>
    </xf>
    <xf numFmtId="1" fontId="59" fillId="33" borderId="47" xfId="0" applyNumberFormat="1" applyFont="1" applyFill="1" applyBorder="1" applyAlignment="1" applyProtection="1">
      <alignment horizontal="center"/>
      <protection hidden="1"/>
    </xf>
    <xf numFmtId="1" fontId="59" fillId="33" borderId="20" xfId="0" applyNumberFormat="1" applyFont="1" applyFill="1" applyBorder="1" applyAlignment="1" applyProtection="1">
      <alignment horizontal="center"/>
      <protection hidden="1"/>
    </xf>
    <xf numFmtId="0" fontId="59" fillId="0" borderId="0" xfId="0" applyFont="1" applyBorder="1" applyAlignment="1" applyProtection="1">
      <alignment/>
      <protection hidden="1"/>
    </xf>
    <xf numFmtId="0" fontId="0" fillId="0" borderId="0" xfId="0" applyFont="1" applyBorder="1" applyAlignment="1">
      <alignment/>
    </xf>
    <xf numFmtId="0" fontId="10" fillId="0" borderId="0" xfId="0" applyFont="1" applyAlignment="1">
      <alignment/>
    </xf>
    <xf numFmtId="0" fontId="3" fillId="0" borderId="0" xfId="0" applyFont="1" applyAlignment="1">
      <alignment/>
    </xf>
    <xf numFmtId="0" fontId="13" fillId="0" borderId="76" xfId="0" applyNumberFormat="1" applyFont="1" applyBorder="1" applyAlignment="1" applyProtection="1">
      <alignment horizontal="center" vertical="center" wrapText="1"/>
      <protection hidden="1"/>
    </xf>
    <xf numFmtId="0" fontId="13" fillId="0" borderId="50" xfId="0" applyNumberFormat="1" applyFont="1" applyBorder="1" applyAlignment="1" applyProtection="1">
      <alignment horizontal="center" vertical="center" wrapText="1"/>
      <protection hidden="1"/>
    </xf>
    <xf numFmtId="49" fontId="7" fillId="0" borderId="0" xfId="0" applyNumberFormat="1" applyFont="1" applyBorder="1" applyAlignment="1" applyProtection="1">
      <alignment horizontal="left" wrapText="1"/>
      <protection hidden="1"/>
    </xf>
    <xf numFmtId="0" fontId="7" fillId="0" borderId="0" xfId="0" applyFont="1" applyBorder="1" applyAlignment="1" applyProtection="1">
      <alignment horizontal="left" wrapText="1"/>
      <protection hidden="1"/>
    </xf>
    <xf numFmtId="0" fontId="13" fillId="0" borderId="36" xfId="0" applyNumberFormat="1" applyFont="1" applyBorder="1" applyAlignment="1" applyProtection="1">
      <alignment horizontal="center" vertical="center" wrapText="1"/>
      <protection hidden="1"/>
    </xf>
    <xf numFmtId="0" fontId="13" fillId="0" borderId="34" xfId="0" applyNumberFormat="1" applyFont="1" applyBorder="1" applyAlignment="1" applyProtection="1">
      <alignment horizontal="center" vertical="center" wrapText="1"/>
      <protection hidden="1"/>
    </xf>
    <xf numFmtId="0" fontId="13" fillId="0" borderId="35" xfId="0" applyNumberFormat="1" applyFont="1" applyBorder="1" applyAlignment="1" applyProtection="1">
      <alignment horizontal="center" vertical="center" wrapText="1"/>
      <protection hidden="1"/>
    </xf>
    <xf numFmtId="0" fontId="13" fillId="0" borderId="74" xfId="0" applyNumberFormat="1" applyFont="1" applyBorder="1" applyAlignment="1" applyProtection="1">
      <alignment horizontal="center" vertical="center" wrapText="1"/>
      <protection hidden="1"/>
    </xf>
    <xf numFmtId="0" fontId="13" fillId="0" borderId="66" xfId="0" applyNumberFormat="1" applyFont="1" applyBorder="1" applyAlignment="1" applyProtection="1">
      <alignment horizontal="center" vertical="center" wrapText="1"/>
      <protection hidden="1"/>
    </xf>
    <xf numFmtId="0" fontId="13" fillId="0" borderId="73" xfId="0" applyNumberFormat="1" applyFont="1" applyBorder="1" applyAlignment="1" applyProtection="1">
      <alignment horizontal="center" vertical="center" wrapText="1"/>
      <protection hidden="1"/>
    </xf>
    <xf numFmtId="0" fontId="12" fillId="0" borderId="15" xfId="0" applyNumberFormat="1" applyFont="1" applyBorder="1" applyAlignment="1" applyProtection="1">
      <alignment horizontal="center" vertical="center" wrapText="1"/>
      <protection hidden="1"/>
    </xf>
    <xf numFmtId="0" fontId="12" fillId="0" borderId="19" xfId="0" applyNumberFormat="1" applyFont="1" applyBorder="1" applyAlignment="1" applyProtection="1">
      <alignment horizontal="center" vertical="center" wrapText="1"/>
      <protection hidden="1"/>
    </xf>
    <xf numFmtId="0" fontId="12" fillId="0" borderId="50" xfId="0" applyNumberFormat="1" applyFont="1" applyBorder="1" applyAlignment="1" applyProtection="1">
      <alignment horizontal="center" vertical="center" wrapText="1"/>
      <protection hidden="1"/>
    </xf>
    <xf numFmtId="0" fontId="11" fillId="0" borderId="72" xfId="0" applyNumberFormat="1" applyFont="1" applyBorder="1" applyAlignment="1" applyProtection="1">
      <alignment horizontal="left" wrapText="1"/>
      <protection hidden="1"/>
    </xf>
    <xf numFmtId="0" fontId="13" fillId="0" borderId="47" xfId="0" applyNumberFormat="1" applyFont="1" applyBorder="1" applyAlignment="1" applyProtection="1">
      <alignment horizontal="center" vertical="center" wrapText="1"/>
      <protection hidden="1"/>
    </xf>
    <xf numFmtId="0" fontId="13" fillId="0" borderId="48" xfId="0" applyNumberFormat="1" applyFont="1" applyBorder="1" applyAlignment="1" applyProtection="1">
      <alignment horizontal="center" vertical="center" wrapText="1"/>
      <protection hidden="1"/>
    </xf>
    <xf numFmtId="0" fontId="13" fillId="0" borderId="20" xfId="0" applyNumberFormat="1" applyFont="1" applyBorder="1" applyAlignment="1" applyProtection="1">
      <alignment horizontal="center" vertical="center" wrapText="1"/>
      <protection hidden="1"/>
    </xf>
    <xf numFmtId="0" fontId="13" fillId="0" borderId="46" xfId="0" applyNumberFormat="1" applyFont="1" applyBorder="1" applyAlignment="1" applyProtection="1">
      <alignment horizontal="center" vertical="center" wrapText="1"/>
      <protection hidden="1"/>
    </xf>
    <xf numFmtId="0" fontId="13" fillId="0" borderId="33" xfId="0" applyNumberFormat="1" applyFont="1" applyBorder="1" applyAlignment="1" applyProtection="1">
      <alignment horizontal="center" vertical="center" wrapText="1"/>
      <protection hidden="1"/>
    </xf>
    <xf numFmtId="0" fontId="11" fillId="0" borderId="0" xfId="0" applyFont="1" applyAlignment="1">
      <alignment/>
    </xf>
    <xf numFmtId="0" fontId="11" fillId="0" borderId="0" xfId="0" applyNumberFormat="1" applyFont="1" applyBorder="1" applyAlignment="1" applyProtection="1">
      <alignment horizontal="left" wrapText="1"/>
      <protection hidden="1"/>
    </xf>
    <xf numFmtId="49" fontId="11" fillId="0" borderId="0" xfId="0" applyNumberFormat="1" applyFont="1" applyBorder="1" applyAlignment="1" applyProtection="1">
      <alignment horizontal="left" vertical="center" wrapText="1"/>
      <protection hidden="1"/>
    </xf>
    <xf numFmtId="0" fontId="0" fillId="0" borderId="0" xfId="0" applyAlignment="1">
      <alignment horizontal="left" vertical="center" wrapText="1"/>
    </xf>
    <xf numFmtId="0" fontId="25" fillId="0" borderId="0" xfId="0" applyFont="1" applyAlignment="1">
      <alignment horizontal="left" wrapText="1" indent="1"/>
    </xf>
    <xf numFmtId="0" fontId="0" fillId="0" borderId="0" xfId="0" applyAlignment="1">
      <alignment horizontal="left" wrapText="1" indent="1"/>
    </xf>
    <xf numFmtId="0" fontId="25" fillId="0" borderId="0" xfId="0" applyFont="1" applyAlignment="1">
      <alignment horizontal="left" wrapText="1" indent="2"/>
    </xf>
    <xf numFmtId="0" fontId="0" fillId="0" borderId="0" xfId="0" applyAlignment="1">
      <alignment horizontal="left" wrapText="1" indent="2"/>
    </xf>
    <xf numFmtId="0" fontId="69" fillId="0" borderId="0" xfId="0" applyFont="1" applyAlignment="1">
      <alignment horizontal="center" wrapText="1"/>
    </xf>
    <xf numFmtId="0" fontId="66" fillId="0" borderId="0" xfId="0" applyFont="1" applyAlignment="1">
      <alignment horizontal="center" wrapText="1"/>
    </xf>
    <xf numFmtId="0" fontId="70" fillId="0" borderId="0" xfId="0" applyFont="1" applyAlignment="1">
      <alignment horizontal="left" wrapText="1" indent="1"/>
    </xf>
    <xf numFmtId="0" fontId="0" fillId="0" borderId="0" xfId="0" applyAlignment="1">
      <alignment horizontal="left" indent="1"/>
    </xf>
    <xf numFmtId="0" fontId="25" fillId="0" borderId="0" xfId="0" applyFont="1" applyAlignment="1">
      <alignment horizontal="left" wrapText="1"/>
    </xf>
    <xf numFmtId="0" fontId="0" fillId="0" borderId="0" xfId="0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4</xdr:row>
      <xdr:rowOff>0</xdr:rowOff>
    </xdr:from>
    <xdr:to>
      <xdr:col>0</xdr:col>
      <xdr:colOff>257175</xdr:colOff>
      <xdr:row>5</xdr:row>
      <xdr:rowOff>28575</xdr:rowOff>
    </xdr:to>
    <xdr:pic>
      <xdr:nvPicPr>
        <xdr:cNvPr id="1" name="Picture 1" descr="kpi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085850"/>
          <a:ext cx="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266700</xdr:colOff>
      <xdr:row>3</xdr:row>
      <xdr:rowOff>28575</xdr:rowOff>
    </xdr:from>
    <xdr:to>
      <xdr:col>6</xdr:col>
      <xdr:colOff>28575</xdr:colOff>
      <xdr:row>5</xdr:row>
      <xdr:rowOff>0</xdr:rowOff>
    </xdr:to>
    <xdr:pic>
      <xdr:nvPicPr>
        <xdr:cNvPr id="2" name="Picture 6" descr="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2025" y="714375"/>
          <a:ext cx="10953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257175</xdr:colOff>
      <xdr:row>4</xdr:row>
      <xdr:rowOff>0</xdr:rowOff>
    </xdr:from>
    <xdr:to>
      <xdr:col>0</xdr:col>
      <xdr:colOff>257175</xdr:colOff>
      <xdr:row>5</xdr:row>
      <xdr:rowOff>28575</xdr:rowOff>
    </xdr:to>
    <xdr:pic>
      <xdr:nvPicPr>
        <xdr:cNvPr id="3" name="Picture 1" descr="kpi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085850"/>
          <a:ext cx="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266700</xdr:colOff>
      <xdr:row>3</xdr:row>
      <xdr:rowOff>28575</xdr:rowOff>
    </xdr:from>
    <xdr:to>
      <xdr:col>6</xdr:col>
      <xdr:colOff>28575</xdr:colOff>
      <xdr:row>5</xdr:row>
      <xdr:rowOff>0</xdr:rowOff>
    </xdr:to>
    <xdr:pic>
      <xdr:nvPicPr>
        <xdr:cNvPr id="4" name="Picture 6" descr="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2025" y="714375"/>
          <a:ext cx="10953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127</xdr:row>
      <xdr:rowOff>0</xdr:rowOff>
    </xdr:from>
    <xdr:to>
      <xdr:col>10</xdr:col>
      <xdr:colOff>0</xdr:colOff>
      <xdr:row>127</xdr:row>
      <xdr:rowOff>0</xdr:rowOff>
    </xdr:to>
    <xdr:sp>
      <xdr:nvSpPr>
        <xdr:cNvPr id="1" name="Текст 27"/>
        <xdr:cNvSpPr txBox="1">
          <a:spLocks noChangeArrowheads="1"/>
        </xdr:cNvSpPr>
      </xdr:nvSpPr>
      <xdr:spPr>
        <a:xfrm>
          <a:off x="10496550" y="1470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1 семестр</a:t>
          </a:r>
        </a:p>
      </xdr:txBody>
    </xdr:sp>
    <xdr:clientData/>
  </xdr:twoCellAnchor>
  <xdr:twoCellAnchor>
    <xdr:from>
      <xdr:col>10</xdr:col>
      <xdr:colOff>0</xdr:colOff>
      <xdr:row>127</xdr:row>
      <xdr:rowOff>0</xdr:rowOff>
    </xdr:from>
    <xdr:to>
      <xdr:col>10</xdr:col>
      <xdr:colOff>0</xdr:colOff>
      <xdr:row>127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0496550" y="1470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1 семестр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65"/>
  <sheetViews>
    <sheetView view="pageBreakPreview" zoomScale="75" zoomScaleSheetLayoutView="75" zoomScalePageLayoutView="0" workbookViewId="0" topLeftCell="A61">
      <selection activeCell="B94" sqref="B94"/>
    </sheetView>
  </sheetViews>
  <sheetFormatPr defaultColWidth="9.00390625" defaultRowHeight="12.75"/>
  <cols>
    <col min="1" max="1" width="11.00390625" style="218" customWidth="1"/>
    <col min="2" max="2" width="110.625" style="218" customWidth="1"/>
  </cols>
  <sheetData>
    <row r="1" spans="1:2" ht="35.25" customHeight="1">
      <c r="A1" s="208" t="s">
        <v>119</v>
      </c>
      <c r="B1" s="209" t="s">
        <v>120</v>
      </c>
    </row>
    <row r="2" spans="1:2" ht="18">
      <c r="A2" s="210">
        <v>120</v>
      </c>
      <c r="B2" s="211" t="s">
        <v>124</v>
      </c>
    </row>
    <row r="3" spans="1:2" ht="18">
      <c r="A3" s="212">
        <v>121</v>
      </c>
      <c r="B3" s="213" t="s">
        <v>125</v>
      </c>
    </row>
    <row r="4" spans="1:2" ht="18">
      <c r="A4" s="212">
        <v>122</v>
      </c>
      <c r="B4" s="213" t="s">
        <v>401</v>
      </c>
    </row>
    <row r="5" spans="1:2" ht="18">
      <c r="A5" s="212">
        <v>123</v>
      </c>
      <c r="B5" s="213" t="s">
        <v>402</v>
      </c>
    </row>
    <row r="6" spans="1:2" ht="18">
      <c r="A6" s="212">
        <v>124</v>
      </c>
      <c r="B6" s="213" t="s">
        <v>403</v>
      </c>
    </row>
    <row r="7" spans="1:2" ht="18">
      <c r="A7" s="212">
        <v>125</v>
      </c>
      <c r="B7" s="213" t="s">
        <v>126</v>
      </c>
    </row>
    <row r="8" spans="1:2" ht="18">
      <c r="A8" s="212">
        <v>126</v>
      </c>
      <c r="B8" s="213" t="s">
        <v>208</v>
      </c>
    </row>
    <row r="9" spans="1:2" ht="18">
      <c r="A9" s="212"/>
      <c r="B9" s="213"/>
    </row>
    <row r="10" spans="1:2" ht="18">
      <c r="A10" s="210">
        <v>130</v>
      </c>
      <c r="B10" s="211" t="s">
        <v>127</v>
      </c>
    </row>
    <row r="11" spans="1:2" ht="18">
      <c r="A11" s="212">
        <v>131</v>
      </c>
      <c r="B11" s="213" t="s">
        <v>128</v>
      </c>
    </row>
    <row r="12" spans="1:2" ht="18">
      <c r="A12" s="212">
        <v>132</v>
      </c>
      <c r="B12" s="213" t="s">
        <v>129</v>
      </c>
    </row>
    <row r="13" spans="1:2" ht="18">
      <c r="A13" s="212">
        <v>133</v>
      </c>
      <c r="B13" s="213" t="s">
        <v>130</v>
      </c>
    </row>
    <row r="14" spans="1:2" ht="18">
      <c r="A14" s="212">
        <v>134</v>
      </c>
      <c r="B14" s="213" t="s">
        <v>209</v>
      </c>
    </row>
    <row r="15" spans="1:2" ht="18">
      <c r="A15" s="212">
        <v>135</v>
      </c>
      <c r="B15" s="213" t="s">
        <v>131</v>
      </c>
    </row>
    <row r="16" spans="1:2" ht="18">
      <c r="A16" s="212">
        <v>137</v>
      </c>
      <c r="B16" s="213" t="s">
        <v>132</v>
      </c>
    </row>
    <row r="17" spans="1:2" ht="18">
      <c r="A17" s="212"/>
      <c r="B17" s="213"/>
    </row>
    <row r="18" spans="1:2" ht="18">
      <c r="A18" s="210">
        <v>140</v>
      </c>
      <c r="B18" s="211" t="s">
        <v>133</v>
      </c>
    </row>
    <row r="19" spans="1:2" ht="18">
      <c r="A19" s="212">
        <v>141</v>
      </c>
      <c r="B19" s="213" t="s">
        <v>134</v>
      </c>
    </row>
    <row r="20" spans="1:2" ht="18">
      <c r="A20" s="212">
        <v>142</v>
      </c>
      <c r="B20" s="213" t="s">
        <v>135</v>
      </c>
    </row>
    <row r="21" spans="1:2" ht="18">
      <c r="A21" s="212">
        <v>143</v>
      </c>
      <c r="B21" s="213" t="s">
        <v>136</v>
      </c>
    </row>
    <row r="22" spans="1:2" ht="18">
      <c r="A22" s="212">
        <v>144</v>
      </c>
      <c r="B22" s="213" t="s">
        <v>404</v>
      </c>
    </row>
    <row r="23" spans="1:2" ht="18">
      <c r="A23" s="212"/>
      <c r="B23" s="213"/>
    </row>
    <row r="24" spans="1:2" ht="18">
      <c r="A24" s="210">
        <v>150</v>
      </c>
      <c r="B24" s="211" t="s">
        <v>137</v>
      </c>
    </row>
    <row r="25" spans="1:2" ht="18">
      <c r="A25" s="212">
        <v>151</v>
      </c>
      <c r="B25" s="213" t="s">
        <v>405</v>
      </c>
    </row>
    <row r="26" spans="1:2" ht="18">
      <c r="A26" s="212">
        <v>152</v>
      </c>
      <c r="B26" s="213" t="s">
        <v>138</v>
      </c>
    </row>
    <row r="27" spans="1:2" ht="36">
      <c r="A27" s="212">
        <v>153</v>
      </c>
      <c r="B27" s="213" t="s">
        <v>406</v>
      </c>
    </row>
    <row r="28" spans="1:2" ht="18">
      <c r="A28" s="212">
        <v>154</v>
      </c>
      <c r="B28" s="213" t="s">
        <v>139</v>
      </c>
    </row>
    <row r="29" spans="1:2" ht="18">
      <c r="A29" s="212">
        <v>155</v>
      </c>
      <c r="B29" s="213" t="s">
        <v>140</v>
      </c>
    </row>
    <row r="30" spans="1:2" ht="18">
      <c r="A30" s="212"/>
      <c r="B30" s="213"/>
    </row>
    <row r="31" spans="1:2" ht="18">
      <c r="A31" s="210">
        <v>160</v>
      </c>
      <c r="B31" s="211" t="s">
        <v>141</v>
      </c>
    </row>
    <row r="32" spans="1:2" ht="18">
      <c r="A32" s="212">
        <v>161</v>
      </c>
      <c r="B32" s="213" t="s">
        <v>142</v>
      </c>
    </row>
    <row r="33" spans="1:2" ht="18">
      <c r="A33" s="212">
        <v>162</v>
      </c>
      <c r="B33" s="213" t="s">
        <v>143</v>
      </c>
    </row>
    <row r="34" spans="1:2" ht="18">
      <c r="A34" s="212">
        <v>164</v>
      </c>
      <c r="B34" s="213" t="s">
        <v>144</v>
      </c>
    </row>
    <row r="35" spans="1:2" ht="18">
      <c r="A35" s="212">
        <v>165</v>
      </c>
      <c r="B35" s="213" t="s">
        <v>145</v>
      </c>
    </row>
    <row r="36" spans="1:2" ht="18">
      <c r="A36" s="212">
        <v>166</v>
      </c>
      <c r="B36" s="213" t="s">
        <v>146</v>
      </c>
    </row>
    <row r="37" spans="1:2" ht="18">
      <c r="A37" s="212">
        <v>167</v>
      </c>
      <c r="B37" s="213" t="s">
        <v>147</v>
      </c>
    </row>
    <row r="38" spans="1:2" ht="18">
      <c r="A38" s="212"/>
      <c r="B38" s="213"/>
    </row>
    <row r="39" spans="1:2" ht="18">
      <c r="A39" s="210">
        <v>170</v>
      </c>
      <c r="B39" s="211" t="s">
        <v>148</v>
      </c>
    </row>
    <row r="40" spans="1:2" ht="18">
      <c r="A40" s="212">
        <v>171</v>
      </c>
      <c r="B40" s="213" t="s">
        <v>149</v>
      </c>
    </row>
    <row r="41" spans="1:2" ht="18">
      <c r="A41" s="212">
        <v>172</v>
      </c>
      <c r="B41" s="213" t="s">
        <v>150</v>
      </c>
    </row>
    <row r="42" spans="1:2" ht="18">
      <c r="A42" s="212">
        <v>173</v>
      </c>
      <c r="B42" s="213" t="s">
        <v>151</v>
      </c>
    </row>
    <row r="43" spans="1:2" ht="18">
      <c r="A43" s="212">
        <v>174</v>
      </c>
      <c r="B43" s="213" t="s">
        <v>210</v>
      </c>
    </row>
    <row r="44" spans="1:2" ht="18">
      <c r="A44" s="212">
        <v>175</v>
      </c>
      <c r="B44" s="213" t="s">
        <v>407</v>
      </c>
    </row>
    <row r="45" spans="1:2" ht="18">
      <c r="A45" s="212">
        <v>177</v>
      </c>
      <c r="B45" s="213" t="s">
        <v>211</v>
      </c>
    </row>
    <row r="46" spans="1:2" ht="18">
      <c r="A46" s="212"/>
      <c r="B46" s="213"/>
    </row>
    <row r="47" spans="1:2" ht="18">
      <c r="A47" s="210">
        <v>180</v>
      </c>
      <c r="B47" s="211" t="s">
        <v>152</v>
      </c>
    </row>
    <row r="48" spans="1:2" ht="18">
      <c r="A48" s="212">
        <v>181</v>
      </c>
      <c r="B48" s="213" t="s">
        <v>153</v>
      </c>
    </row>
    <row r="49" spans="1:2" ht="18">
      <c r="A49" s="212">
        <v>182</v>
      </c>
      <c r="B49" s="213" t="s">
        <v>408</v>
      </c>
    </row>
    <row r="50" spans="1:2" ht="18">
      <c r="A50" s="212">
        <v>183</v>
      </c>
      <c r="B50" s="213" t="s">
        <v>154</v>
      </c>
    </row>
    <row r="51" spans="1:2" ht="18">
      <c r="A51" s="212">
        <v>184</v>
      </c>
      <c r="B51" s="213" t="s">
        <v>188</v>
      </c>
    </row>
    <row r="52" spans="1:2" ht="18">
      <c r="A52" s="212"/>
      <c r="B52" s="213"/>
    </row>
    <row r="53" spans="1:2" ht="18">
      <c r="A53" s="210">
        <v>190</v>
      </c>
      <c r="B53" s="211" t="s">
        <v>155</v>
      </c>
    </row>
    <row r="54" spans="1:2" ht="18">
      <c r="A54" s="212">
        <v>191</v>
      </c>
      <c r="B54" s="213" t="s">
        <v>409</v>
      </c>
    </row>
    <row r="55" spans="1:2" ht="18">
      <c r="A55" s="212">
        <v>192</v>
      </c>
      <c r="B55" s="213" t="s">
        <v>212</v>
      </c>
    </row>
    <row r="56" spans="1:2" ht="18">
      <c r="A56" s="212">
        <v>195</v>
      </c>
      <c r="B56" s="213" t="s">
        <v>156</v>
      </c>
    </row>
    <row r="57" spans="1:2" ht="18">
      <c r="A57" s="212">
        <v>196</v>
      </c>
      <c r="B57" s="213" t="s">
        <v>157</v>
      </c>
    </row>
    <row r="58" spans="1:2" ht="18">
      <c r="A58" s="212"/>
      <c r="B58" s="213"/>
    </row>
    <row r="59" spans="1:2" ht="18">
      <c r="A59" s="210">
        <v>200</v>
      </c>
      <c r="B59" s="211" t="s">
        <v>158</v>
      </c>
    </row>
    <row r="60" spans="1:2" ht="18">
      <c r="A60" s="212">
        <v>201</v>
      </c>
      <c r="B60" s="213" t="s">
        <v>159</v>
      </c>
    </row>
    <row r="61" spans="1:2" ht="18">
      <c r="A61" s="212">
        <v>202</v>
      </c>
      <c r="B61" s="213" t="s">
        <v>160</v>
      </c>
    </row>
    <row r="62" spans="1:2" ht="18">
      <c r="A62" s="212">
        <v>203</v>
      </c>
      <c r="B62" s="213" t="s">
        <v>161</v>
      </c>
    </row>
    <row r="63" spans="1:2" ht="18">
      <c r="A63" s="212">
        <v>204</v>
      </c>
      <c r="B63" s="213" t="s">
        <v>162</v>
      </c>
    </row>
    <row r="64" spans="1:2" ht="18">
      <c r="A64" s="212">
        <v>205</v>
      </c>
      <c r="B64" s="213" t="s">
        <v>163</v>
      </c>
    </row>
    <row r="65" spans="1:2" ht="18">
      <c r="A65" s="212">
        <v>206</v>
      </c>
      <c r="B65" s="213" t="s">
        <v>410</v>
      </c>
    </row>
    <row r="66" spans="1:2" ht="18">
      <c r="A66" s="212"/>
      <c r="B66" s="213"/>
    </row>
    <row r="67" spans="1:2" ht="18">
      <c r="A67" s="210">
        <v>210</v>
      </c>
      <c r="B67" s="211" t="s">
        <v>164</v>
      </c>
    </row>
    <row r="68" spans="1:2" ht="18">
      <c r="A68" s="212">
        <v>211</v>
      </c>
      <c r="B68" s="213" t="s">
        <v>165</v>
      </c>
    </row>
    <row r="69" spans="1:2" ht="18">
      <c r="A69" s="212">
        <v>212</v>
      </c>
      <c r="B69" s="213" t="s">
        <v>166</v>
      </c>
    </row>
    <row r="70" spans="1:2" ht="18">
      <c r="A70" s="212">
        <v>213</v>
      </c>
      <c r="B70" s="213" t="s">
        <v>167</v>
      </c>
    </row>
    <row r="71" spans="1:2" ht="18">
      <c r="A71" s="212">
        <v>215</v>
      </c>
      <c r="B71" s="213" t="s">
        <v>168</v>
      </c>
    </row>
    <row r="72" spans="1:2" ht="18">
      <c r="A72" s="212"/>
      <c r="B72" s="213"/>
    </row>
    <row r="73" spans="1:2" ht="18">
      <c r="A73" s="210">
        <v>220</v>
      </c>
      <c r="B73" s="211" t="s">
        <v>169</v>
      </c>
    </row>
    <row r="74" spans="1:2" ht="18">
      <c r="A74" s="212">
        <v>221</v>
      </c>
      <c r="B74" s="213" t="s">
        <v>411</v>
      </c>
    </row>
    <row r="75" spans="1:2" ht="18">
      <c r="A75" s="212">
        <v>222</v>
      </c>
      <c r="B75" s="213" t="s">
        <v>213</v>
      </c>
    </row>
    <row r="76" spans="1:2" ht="18">
      <c r="A76" s="212">
        <v>223</v>
      </c>
      <c r="B76" s="213" t="s">
        <v>412</v>
      </c>
    </row>
    <row r="77" spans="1:2" ht="18">
      <c r="A77" s="212">
        <v>224</v>
      </c>
      <c r="B77" s="213" t="s">
        <v>214</v>
      </c>
    </row>
    <row r="78" spans="1:2" ht="18">
      <c r="A78" s="212">
        <v>225</v>
      </c>
      <c r="B78" s="213" t="s">
        <v>215</v>
      </c>
    </row>
    <row r="79" spans="1:2" ht="18">
      <c r="A79" s="212">
        <v>226</v>
      </c>
      <c r="B79" s="213" t="s">
        <v>413</v>
      </c>
    </row>
    <row r="80" spans="1:2" ht="18">
      <c r="A80" s="214">
        <v>227</v>
      </c>
      <c r="B80" s="215" t="s">
        <v>414</v>
      </c>
    </row>
    <row r="81" spans="1:2" ht="18">
      <c r="A81" s="212">
        <v>228</v>
      </c>
      <c r="B81" s="215" t="s">
        <v>216</v>
      </c>
    </row>
    <row r="82" spans="1:2" ht="18">
      <c r="A82" s="212"/>
      <c r="B82" s="213"/>
    </row>
    <row r="83" spans="1:2" ht="18">
      <c r="A83" s="210">
        <v>230</v>
      </c>
      <c r="B83" s="211" t="s">
        <v>170</v>
      </c>
    </row>
    <row r="84" spans="1:2" ht="18">
      <c r="A84" s="212">
        <v>231</v>
      </c>
      <c r="B84" s="213" t="s">
        <v>217</v>
      </c>
    </row>
    <row r="85" spans="1:2" ht="18">
      <c r="A85" s="212">
        <v>232</v>
      </c>
      <c r="B85" s="213" t="s">
        <v>218</v>
      </c>
    </row>
    <row r="86" spans="1:2" ht="18">
      <c r="A86" s="212">
        <v>233</v>
      </c>
      <c r="B86" s="213" t="s">
        <v>219</v>
      </c>
    </row>
    <row r="87" spans="1:2" ht="18">
      <c r="A87" s="212">
        <v>234</v>
      </c>
      <c r="B87" s="213" t="s">
        <v>171</v>
      </c>
    </row>
    <row r="88" spans="1:2" ht="18">
      <c r="A88" s="210"/>
      <c r="B88" s="211"/>
    </row>
    <row r="89" spans="1:2" ht="18">
      <c r="A89" s="210">
        <v>250</v>
      </c>
      <c r="B89" s="211" t="s">
        <v>172</v>
      </c>
    </row>
    <row r="90" spans="1:2" ht="18">
      <c r="A90" s="212">
        <v>251</v>
      </c>
      <c r="B90" s="213" t="s">
        <v>173</v>
      </c>
    </row>
    <row r="91" spans="1:2" ht="18">
      <c r="A91" s="212">
        <v>252</v>
      </c>
      <c r="B91" s="213" t="s">
        <v>174</v>
      </c>
    </row>
    <row r="92" spans="1:2" ht="18">
      <c r="A92" s="212">
        <v>255</v>
      </c>
      <c r="B92" s="213" t="s">
        <v>175</v>
      </c>
    </row>
    <row r="93" spans="1:2" ht="18">
      <c r="A93" s="212">
        <v>256</v>
      </c>
      <c r="B93" s="213" t="s">
        <v>122</v>
      </c>
    </row>
    <row r="94" spans="1:2" ht="18">
      <c r="A94" s="212"/>
      <c r="B94" s="213"/>
    </row>
    <row r="95" spans="1:2" ht="18">
      <c r="A95" s="210">
        <v>270</v>
      </c>
      <c r="B95" s="211" t="s">
        <v>189</v>
      </c>
    </row>
    <row r="96" spans="1:2" ht="18">
      <c r="A96" s="212">
        <v>271</v>
      </c>
      <c r="B96" s="213" t="s">
        <v>220</v>
      </c>
    </row>
    <row r="97" spans="1:2" ht="18">
      <c r="A97" s="212">
        <v>272</v>
      </c>
      <c r="B97" s="213" t="s">
        <v>176</v>
      </c>
    </row>
    <row r="98" spans="1:2" ht="18">
      <c r="A98" s="212">
        <v>273</v>
      </c>
      <c r="B98" s="213" t="s">
        <v>177</v>
      </c>
    </row>
    <row r="99" spans="1:2" ht="18">
      <c r="A99" s="212"/>
      <c r="B99" s="213"/>
    </row>
    <row r="100" spans="1:2" ht="18">
      <c r="A100" s="210">
        <v>300</v>
      </c>
      <c r="B100" s="211" t="s">
        <v>422</v>
      </c>
    </row>
    <row r="101" spans="1:2" ht="18">
      <c r="A101" s="212">
        <v>301</v>
      </c>
      <c r="B101" s="213" t="s">
        <v>190</v>
      </c>
    </row>
    <row r="102" spans="1:2" ht="18">
      <c r="A102" s="212">
        <v>302</v>
      </c>
      <c r="B102" s="213" t="s">
        <v>191</v>
      </c>
    </row>
    <row r="103" spans="1:2" ht="18">
      <c r="A103" s="212">
        <v>303</v>
      </c>
      <c r="B103" s="213" t="s">
        <v>123</v>
      </c>
    </row>
    <row r="104" spans="1:2" ht="18">
      <c r="A104" s="212">
        <v>304</v>
      </c>
      <c r="B104" s="213" t="s">
        <v>179</v>
      </c>
    </row>
    <row r="105" spans="1:2" ht="18">
      <c r="A105" s="212">
        <v>305</v>
      </c>
      <c r="B105" s="213" t="s">
        <v>181</v>
      </c>
    </row>
    <row r="106" spans="1:2" ht="18">
      <c r="A106" s="212">
        <v>306</v>
      </c>
      <c r="B106" s="213" t="s">
        <v>194</v>
      </c>
    </row>
    <row r="107" spans="1:2" ht="18">
      <c r="A107" s="212">
        <v>307</v>
      </c>
      <c r="B107" s="213" t="s">
        <v>195</v>
      </c>
    </row>
    <row r="108" spans="1:2" ht="18">
      <c r="A108" s="212">
        <v>308</v>
      </c>
      <c r="B108" s="213" t="s">
        <v>184</v>
      </c>
    </row>
    <row r="109" spans="1:2" ht="16.5" customHeight="1">
      <c r="A109" s="210"/>
      <c r="B109" s="211"/>
    </row>
    <row r="110" spans="1:2" ht="18">
      <c r="A110" s="210">
        <v>310</v>
      </c>
      <c r="B110" s="211" t="s">
        <v>192</v>
      </c>
    </row>
    <row r="111" spans="1:2" ht="18">
      <c r="A111" s="212">
        <v>311</v>
      </c>
      <c r="B111" s="213" t="s">
        <v>415</v>
      </c>
    </row>
    <row r="112" spans="1:2" ht="18">
      <c r="A112" s="212">
        <v>312</v>
      </c>
      <c r="B112" s="213" t="s">
        <v>193</v>
      </c>
    </row>
    <row r="113" spans="1:2" ht="18">
      <c r="A113" s="212">
        <v>313</v>
      </c>
      <c r="B113" s="213" t="s">
        <v>416</v>
      </c>
    </row>
    <row r="114" spans="1:2" ht="18">
      <c r="A114" s="210"/>
      <c r="B114" s="211"/>
    </row>
    <row r="115" spans="1:2" ht="18">
      <c r="A115" s="210">
        <v>320</v>
      </c>
      <c r="B115" s="211" t="s">
        <v>417</v>
      </c>
    </row>
    <row r="116" spans="1:2" ht="18">
      <c r="A116" s="212">
        <v>321</v>
      </c>
      <c r="B116" s="213" t="s">
        <v>418</v>
      </c>
    </row>
    <row r="117" spans="1:2" ht="18">
      <c r="A117" s="212">
        <v>322</v>
      </c>
      <c r="B117" s="213" t="s">
        <v>178</v>
      </c>
    </row>
    <row r="118" spans="1:2" ht="18">
      <c r="A118" s="212">
        <v>325</v>
      </c>
      <c r="B118" s="213" t="s">
        <v>180</v>
      </c>
    </row>
    <row r="119" spans="1:2" ht="18">
      <c r="A119" s="212">
        <v>328</v>
      </c>
      <c r="B119" s="213" t="s">
        <v>182</v>
      </c>
    </row>
    <row r="120" spans="1:2" ht="18">
      <c r="A120" s="212"/>
      <c r="B120" s="213"/>
    </row>
    <row r="121" spans="1:2" ht="18">
      <c r="A121" s="210">
        <v>340</v>
      </c>
      <c r="B121" s="211" t="s">
        <v>183</v>
      </c>
    </row>
    <row r="122" spans="1:2" ht="18">
      <c r="A122" s="212">
        <v>341</v>
      </c>
      <c r="B122" s="213" t="s">
        <v>221</v>
      </c>
    </row>
    <row r="123" spans="1:2" ht="18">
      <c r="A123" s="212">
        <v>342</v>
      </c>
      <c r="B123" s="213" t="s">
        <v>419</v>
      </c>
    </row>
    <row r="124" spans="1:2" ht="18">
      <c r="A124" s="212">
        <v>344</v>
      </c>
      <c r="B124" s="213" t="s">
        <v>196</v>
      </c>
    </row>
    <row r="125" spans="1:2" ht="18">
      <c r="A125" s="212"/>
      <c r="B125" s="213"/>
    </row>
    <row r="126" spans="1:2" ht="18">
      <c r="A126" s="210">
        <v>350</v>
      </c>
      <c r="B126" s="211" t="s">
        <v>420</v>
      </c>
    </row>
    <row r="127" spans="1:2" ht="18">
      <c r="A127" s="212">
        <v>351</v>
      </c>
      <c r="B127" s="213" t="s">
        <v>185</v>
      </c>
    </row>
    <row r="128" spans="1:2" ht="18">
      <c r="A128" s="212">
        <v>352</v>
      </c>
      <c r="B128" s="213" t="s">
        <v>186</v>
      </c>
    </row>
    <row r="129" spans="1:2" ht="18">
      <c r="A129" s="212">
        <v>353</v>
      </c>
      <c r="B129" s="213" t="s">
        <v>187</v>
      </c>
    </row>
    <row r="130" spans="1:2" ht="18">
      <c r="A130" s="212">
        <v>355</v>
      </c>
      <c r="B130" s="213" t="s">
        <v>222</v>
      </c>
    </row>
    <row r="131" spans="1:2" ht="18">
      <c r="A131" s="212"/>
      <c r="B131" s="213"/>
    </row>
    <row r="132" spans="1:2" ht="18">
      <c r="A132" s="210">
        <v>370</v>
      </c>
      <c r="B132" s="211" t="s">
        <v>223</v>
      </c>
    </row>
    <row r="133" spans="1:2" ht="18">
      <c r="A133" s="212">
        <v>371</v>
      </c>
      <c r="B133" s="213" t="s">
        <v>197</v>
      </c>
    </row>
    <row r="134" spans="1:2" ht="18">
      <c r="A134" s="212">
        <v>372</v>
      </c>
      <c r="B134" s="213" t="s">
        <v>121</v>
      </c>
    </row>
    <row r="135" spans="1:2" ht="18">
      <c r="A135" s="212">
        <v>373</v>
      </c>
      <c r="B135" s="216" t="s">
        <v>421</v>
      </c>
    </row>
    <row r="136" spans="1:2" ht="18">
      <c r="A136" s="212"/>
      <c r="B136" s="213"/>
    </row>
    <row r="137" spans="1:2" ht="18">
      <c r="A137" s="217"/>
      <c r="B137" s="217"/>
    </row>
    <row r="138" spans="1:2" ht="18">
      <c r="A138" s="217"/>
      <c r="B138" s="217"/>
    </row>
    <row r="139" spans="1:2" ht="18">
      <c r="A139" s="217"/>
      <c r="B139" s="217"/>
    </row>
    <row r="140" spans="1:2" ht="18">
      <c r="A140" s="217"/>
      <c r="B140" s="217"/>
    </row>
    <row r="141" spans="1:2" ht="18">
      <c r="A141" s="217"/>
      <c r="B141" s="217"/>
    </row>
    <row r="142" spans="1:2" ht="18">
      <c r="A142" s="217"/>
      <c r="B142" s="217"/>
    </row>
    <row r="143" spans="1:2" ht="18">
      <c r="A143" s="217"/>
      <c r="B143" s="217"/>
    </row>
    <row r="144" spans="1:2" ht="18">
      <c r="A144" s="217"/>
      <c r="B144" s="217"/>
    </row>
    <row r="145" spans="1:2" ht="18">
      <c r="A145" s="217"/>
      <c r="B145" s="217"/>
    </row>
    <row r="146" spans="1:2" ht="18">
      <c r="A146" s="217"/>
      <c r="B146" s="217"/>
    </row>
    <row r="147" spans="1:2" ht="12" customHeight="1">
      <c r="A147" s="217"/>
      <c r="B147" s="217"/>
    </row>
    <row r="148" spans="1:2" ht="18">
      <c r="A148" s="217"/>
      <c r="B148" s="217"/>
    </row>
    <row r="149" spans="1:2" ht="18">
      <c r="A149" s="217"/>
      <c r="B149" s="217"/>
    </row>
    <row r="150" spans="1:2" ht="18">
      <c r="A150" s="217"/>
      <c r="B150" s="217"/>
    </row>
    <row r="151" spans="1:2" ht="18">
      <c r="A151" s="217"/>
      <c r="B151" s="217"/>
    </row>
    <row r="152" spans="1:2" ht="18">
      <c r="A152" s="217"/>
      <c r="B152" s="217"/>
    </row>
    <row r="153" spans="1:2" ht="18">
      <c r="A153" s="217"/>
      <c r="B153" s="217"/>
    </row>
    <row r="154" spans="1:2" ht="18">
      <c r="A154" s="217"/>
      <c r="B154" s="217"/>
    </row>
    <row r="155" spans="1:2" ht="18">
      <c r="A155" s="217"/>
      <c r="B155" s="217"/>
    </row>
    <row r="156" spans="1:2" ht="18">
      <c r="A156" s="217"/>
      <c r="B156" s="217"/>
    </row>
    <row r="157" spans="1:2" ht="18">
      <c r="A157" s="217"/>
      <c r="B157" s="217"/>
    </row>
    <row r="158" spans="1:2" ht="18">
      <c r="A158" s="217"/>
      <c r="B158" s="217"/>
    </row>
    <row r="159" spans="1:2" ht="18">
      <c r="A159" s="217"/>
      <c r="B159" s="217"/>
    </row>
    <row r="160" spans="1:2" ht="18">
      <c r="A160" s="217"/>
      <c r="B160" s="217"/>
    </row>
    <row r="161" spans="1:2" ht="18">
      <c r="A161" s="217"/>
      <c r="B161" s="217"/>
    </row>
    <row r="162" spans="1:2" ht="18">
      <c r="A162" s="217"/>
      <c r="B162" s="217"/>
    </row>
    <row r="163" spans="1:2" ht="18">
      <c r="A163" s="217"/>
      <c r="B163" s="217"/>
    </row>
    <row r="164" spans="1:2" ht="18">
      <c r="A164" s="217"/>
      <c r="B164" s="217"/>
    </row>
    <row r="165" spans="1:2" ht="18">
      <c r="A165" s="217"/>
      <c r="B165" s="217"/>
    </row>
  </sheetData>
  <sheetProtection/>
  <printOptions/>
  <pageMargins left="0.75" right="0.75" top="1" bottom="1" header="0.5" footer="0.5"/>
  <pageSetup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3"/>
  <sheetViews>
    <sheetView view="pageBreakPreview" zoomScaleNormal="75" zoomScaleSheetLayoutView="100" zoomScalePageLayoutView="0" workbookViewId="0" topLeftCell="A1">
      <selection activeCell="B20" sqref="B20"/>
    </sheetView>
  </sheetViews>
  <sheetFormatPr defaultColWidth="9.00390625" defaultRowHeight="12.75"/>
  <cols>
    <col min="1" max="1" width="50.25390625" style="0" customWidth="1"/>
    <col min="2" max="2" width="89.625" style="0" customWidth="1"/>
  </cols>
  <sheetData>
    <row r="1" spans="1:2" ht="30.75" thickBot="1">
      <c r="A1" s="139" t="s">
        <v>111</v>
      </c>
      <c r="B1" s="140" t="str">
        <f>CONCATENATE(B3,B5,B10,B12,"Б",B16,".xls")</f>
        <v>200202142Б142.06.xls</v>
      </c>
    </row>
    <row r="2" spans="1:2" ht="24" thickBot="1">
      <c r="A2" s="141" t="s">
        <v>112</v>
      </c>
      <c r="B2" s="142" t="s">
        <v>5</v>
      </c>
    </row>
    <row r="3" spans="1:2" ht="23.25">
      <c r="A3" s="143" t="s">
        <v>113</v>
      </c>
      <c r="B3" s="144" t="s">
        <v>460</v>
      </c>
    </row>
    <row r="4" spans="1:2" ht="24" thickBot="1">
      <c r="A4" s="145" t="s">
        <v>114</v>
      </c>
      <c r="B4" s="146" t="s">
        <v>461</v>
      </c>
    </row>
    <row r="5" spans="1:2" ht="23.25">
      <c r="A5" s="147" t="s">
        <v>115</v>
      </c>
      <c r="B5" s="148" t="s">
        <v>462</v>
      </c>
    </row>
    <row r="6" spans="1:4" ht="24" thickBot="1">
      <c r="A6" s="149" t="s">
        <v>116</v>
      </c>
      <c r="B6" s="150" t="s">
        <v>463</v>
      </c>
      <c r="D6" s="159"/>
    </row>
    <row r="7" spans="1:4" ht="12" customHeight="1" thickBot="1">
      <c r="A7" s="191"/>
      <c r="B7" s="186"/>
      <c r="D7" s="159"/>
    </row>
    <row r="8" spans="1:4" ht="23.25">
      <c r="A8" s="188" t="s">
        <v>200</v>
      </c>
      <c r="B8" s="189" t="s">
        <v>453</v>
      </c>
      <c r="D8" s="159"/>
    </row>
    <row r="9" spans="1:4" ht="24" thickBot="1">
      <c r="A9" s="190" t="s">
        <v>201</v>
      </c>
      <c r="B9" s="150" t="s">
        <v>454</v>
      </c>
      <c r="D9" s="159"/>
    </row>
    <row r="10" spans="1:2" ht="23.25">
      <c r="A10" s="481" t="s">
        <v>204</v>
      </c>
      <c r="B10" s="187" t="s">
        <v>464</v>
      </c>
    </row>
    <row r="11" spans="1:2" ht="24" thickBot="1">
      <c r="A11" s="482" t="s">
        <v>205</v>
      </c>
      <c r="B11" s="151" t="s">
        <v>465</v>
      </c>
    </row>
    <row r="12" spans="1:2" ht="12.75" customHeight="1" thickBot="1">
      <c r="A12" s="152"/>
      <c r="B12" s="153"/>
    </row>
    <row r="13" spans="1:2" ht="24" thickBot="1">
      <c r="A13" s="524" t="s">
        <v>286</v>
      </c>
      <c r="B13" s="154" t="s">
        <v>432</v>
      </c>
    </row>
    <row r="14" spans="1:6" ht="23.25">
      <c r="A14" s="525" t="s">
        <v>202</v>
      </c>
      <c r="B14" s="207" t="s">
        <v>466</v>
      </c>
      <c r="E14" s="159"/>
      <c r="F14" s="159"/>
    </row>
    <row r="15" spans="1:2" ht="9.75" customHeight="1" thickBot="1">
      <c r="A15" s="198"/>
      <c r="B15" s="199"/>
    </row>
    <row r="16" spans="1:6" ht="23.25">
      <c r="A16" s="200" t="s">
        <v>284</v>
      </c>
      <c r="B16" s="201" t="s">
        <v>534</v>
      </c>
      <c r="F16" s="159"/>
    </row>
    <row r="17" spans="1:2" ht="24" thickBot="1">
      <c r="A17" s="202" t="s">
        <v>285</v>
      </c>
      <c r="B17" s="151" t="s">
        <v>467</v>
      </c>
    </row>
    <row r="18" spans="1:2" ht="24" thickBot="1">
      <c r="A18" s="204" t="s">
        <v>117</v>
      </c>
      <c r="B18" s="155" t="s">
        <v>287</v>
      </c>
    </row>
    <row r="19" spans="1:2" ht="13.5" customHeight="1" thickBot="1">
      <c r="A19" s="203"/>
      <c r="B19" s="156"/>
    </row>
    <row r="20" spans="1:2" ht="47.25" thickBot="1">
      <c r="A20" s="205" t="s">
        <v>118</v>
      </c>
      <c r="B20" s="206" t="s">
        <v>468</v>
      </c>
    </row>
    <row r="21" spans="1:2" s="158" customFormat="1" ht="23.25">
      <c r="A21" s="157"/>
      <c r="B21" s="244"/>
    </row>
    <row r="22" spans="1:2" ht="12.75">
      <c r="A22" s="245"/>
      <c r="B22" s="245"/>
    </row>
    <row r="23" spans="1:2" ht="20.25">
      <c r="A23" s="246" t="s">
        <v>455</v>
      </c>
      <c r="B23" s="245"/>
    </row>
  </sheetData>
  <sheetProtection/>
  <protectedRanges>
    <protectedRange sqref="B2 B15 B18 B7" name="данні для навчаних планів_1"/>
    <protectedRange sqref="B8:B9" name="данні для навчаних планів_1_3"/>
    <protectedRange sqref="B4 B6" name="данні для навчаних планів_1_2_1"/>
    <protectedRange sqref="B11" name="данні для навчаних планів_1_4"/>
    <protectedRange sqref="B14" name="данні для навчаних планів_1_1_1"/>
    <protectedRange sqref="B17" name="данні для навчаних планів_1_3_1"/>
  </protectedRanges>
  <printOptions/>
  <pageMargins left="0.75" right="0.75" top="1" bottom="1" header="0.5" footer="0.5"/>
  <pageSetup horizontalDpi="600" verticalDpi="600" orientation="portrait" paperSize="9" scale="62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R113"/>
  <sheetViews>
    <sheetView showZeros="0" view="pageBreakPreview" zoomScale="65" zoomScaleNormal="50" zoomScaleSheetLayoutView="65" zoomScalePageLayoutView="0" workbookViewId="0" topLeftCell="A4">
      <selection activeCell="M12" sqref="M12"/>
    </sheetView>
  </sheetViews>
  <sheetFormatPr defaultColWidth="10.125" defaultRowHeight="12.75"/>
  <cols>
    <col min="1" max="1" width="3.375" style="1" customWidth="1"/>
    <col min="2" max="2" width="5.75390625" style="1" customWidth="1"/>
    <col min="3" max="12" width="4.375" style="1" customWidth="1"/>
    <col min="13" max="14" width="4.375" style="41" customWidth="1"/>
    <col min="15" max="16" width="4.375" style="39" customWidth="1"/>
    <col min="17" max="20" width="4.375" style="8" customWidth="1"/>
    <col min="21" max="21" width="5.375" style="8" customWidth="1"/>
    <col min="22" max="22" width="4.375" style="8" customWidth="1"/>
    <col min="23" max="23" width="5.625" style="8" customWidth="1"/>
    <col min="24" max="24" width="5.00390625" style="8" customWidth="1"/>
    <col min="25" max="25" width="4.625" style="8" customWidth="1"/>
    <col min="26" max="27" width="4.375" style="8" customWidth="1"/>
    <col min="28" max="28" width="5.00390625" style="6" customWidth="1"/>
    <col min="29" max="29" width="5.125" style="6" customWidth="1"/>
    <col min="30" max="30" width="4.375" style="6" customWidth="1"/>
    <col min="31" max="31" width="5.75390625" style="6" customWidth="1"/>
    <col min="32" max="43" width="4.375" style="1" customWidth="1"/>
    <col min="44" max="44" width="5.125" style="1" customWidth="1"/>
    <col min="45" max="49" width="4.375" style="1" customWidth="1"/>
    <col min="50" max="50" width="4.875" style="1" customWidth="1"/>
    <col min="51" max="53" width="4.375" style="1" customWidth="1"/>
    <col min="54" max="54" width="19.75390625" style="1" customWidth="1"/>
    <col min="55" max="62" width="4.125" style="1" bestFit="1" customWidth="1"/>
    <col min="63" max="63" width="5.375" style="1" bestFit="1" customWidth="1"/>
    <col min="64" max="64" width="3.00390625" style="1" bestFit="1" customWidth="1"/>
    <col min="65" max="66" width="3.25390625" style="1" customWidth="1"/>
    <col min="67" max="16384" width="10.125" style="1" customWidth="1"/>
  </cols>
  <sheetData>
    <row r="1" spans="1:53" ht="15.75">
      <c r="A1" s="247"/>
      <c r="B1" s="248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9"/>
      <c r="N1" s="249"/>
      <c r="O1" s="250"/>
      <c r="P1" s="250"/>
      <c r="Q1" s="251"/>
      <c r="R1" s="251"/>
      <c r="S1" s="251"/>
      <c r="T1" s="251"/>
      <c r="U1" s="251"/>
      <c r="V1" s="251"/>
      <c r="W1" s="251"/>
      <c r="X1" s="251"/>
      <c r="Y1" s="251"/>
      <c r="Z1" s="251"/>
      <c r="AA1" s="251"/>
      <c r="AB1" s="252"/>
      <c r="AC1" s="252"/>
      <c r="AD1" s="252"/>
      <c r="AE1" s="252"/>
      <c r="AF1" s="247"/>
      <c r="AG1" s="247"/>
      <c r="AH1" s="247"/>
      <c r="AI1" s="247"/>
      <c r="AJ1" s="247"/>
      <c r="AK1" s="247"/>
      <c r="AL1" s="247"/>
      <c r="AM1" s="247"/>
      <c r="AN1" s="247"/>
      <c r="AO1" s="247"/>
      <c r="AP1" s="247"/>
      <c r="AQ1" s="253"/>
      <c r="AR1" s="254"/>
      <c r="AS1" s="616" t="str">
        <f>'Основні дані'!B1</f>
        <v>200202142Б142.06.xls</v>
      </c>
      <c r="AT1" s="616"/>
      <c r="AU1" s="616"/>
      <c r="AV1" s="616"/>
      <c r="AW1" s="616"/>
      <c r="AX1" s="616"/>
      <c r="AY1" s="616"/>
      <c r="AZ1" s="616"/>
      <c r="BA1" s="254"/>
    </row>
    <row r="2" spans="1:53" ht="15.75">
      <c r="A2" s="247"/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9"/>
      <c r="N2" s="249"/>
      <c r="O2" s="250"/>
      <c r="P2" s="250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2"/>
      <c r="AC2" s="252"/>
      <c r="AD2" s="252"/>
      <c r="AE2" s="252"/>
      <c r="AF2" s="247"/>
      <c r="AG2" s="247"/>
      <c r="AH2" s="247"/>
      <c r="AI2" s="247"/>
      <c r="AJ2" s="247"/>
      <c r="AK2" s="247"/>
      <c r="AL2" s="247"/>
      <c r="AM2" s="247"/>
      <c r="AN2" s="247"/>
      <c r="AO2" s="247"/>
      <c r="AP2" s="247"/>
      <c r="AQ2" s="247"/>
      <c r="AR2" s="247"/>
      <c r="AS2" s="247"/>
      <c r="AT2" s="247"/>
      <c r="AU2" s="247"/>
      <c r="AV2" s="247"/>
      <c r="AW2" s="255" t="str">
        <f>'Основні дані'!A23</f>
        <v>Форма Б1-16  м2</v>
      </c>
      <c r="AX2" s="255"/>
      <c r="AY2" s="255"/>
      <c r="AZ2" s="255"/>
      <c r="BA2" s="247"/>
    </row>
    <row r="3" spans="1:57" s="364" customFormat="1" ht="22.5" customHeight="1">
      <c r="A3" s="655" t="s">
        <v>253</v>
      </c>
      <c r="B3" s="655"/>
      <c r="C3" s="655"/>
      <c r="D3" s="655"/>
      <c r="E3" s="655"/>
      <c r="F3" s="655"/>
      <c r="G3" s="655"/>
      <c r="H3" s="655"/>
      <c r="I3" s="655"/>
      <c r="J3" s="655"/>
      <c r="K3" s="655"/>
      <c r="L3" s="655"/>
      <c r="M3" s="655"/>
      <c r="N3" s="655"/>
      <c r="O3" s="655"/>
      <c r="P3" s="655"/>
      <c r="Q3" s="655"/>
      <c r="R3" s="655"/>
      <c r="S3" s="655"/>
      <c r="T3" s="655"/>
      <c r="U3" s="655"/>
      <c r="V3" s="655"/>
      <c r="W3" s="655"/>
      <c r="X3" s="655"/>
      <c r="Y3" s="655"/>
      <c r="Z3" s="655"/>
      <c r="AA3" s="655"/>
      <c r="AB3" s="655"/>
      <c r="AC3" s="655"/>
      <c r="AD3" s="655"/>
      <c r="AE3" s="655"/>
      <c r="AF3" s="655"/>
      <c r="AG3" s="655"/>
      <c r="AH3" s="655"/>
      <c r="AI3" s="655"/>
      <c r="AJ3" s="655"/>
      <c r="AK3" s="655"/>
      <c r="AL3" s="655"/>
      <c r="AM3" s="655"/>
      <c r="AN3" s="655"/>
      <c r="AO3" s="655"/>
      <c r="AP3" s="655"/>
      <c r="AQ3" s="655"/>
      <c r="AR3" s="655"/>
      <c r="AS3" s="655"/>
      <c r="AT3" s="655"/>
      <c r="AU3" s="655"/>
      <c r="AV3" s="655"/>
      <c r="AW3" s="655"/>
      <c r="AX3" s="655"/>
      <c r="AY3" s="655"/>
      <c r="AZ3" s="655"/>
      <c r="BA3" s="655"/>
      <c r="BB3" s="336"/>
      <c r="BC3" s="336"/>
      <c r="BD3" s="336"/>
      <c r="BE3" s="336"/>
    </row>
    <row r="4" spans="1:70" s="366" customFormat="1" ht="31.5" customHeight="1">
      <c r="A4" s="656" t="s">
        <v>29</v>
      </c>
      <c r="B4" s="656"/>
      <c r="C4" s="656"/>
      <c r="D4" s="656"/>
      <c r="E4" s="656"/>
      <c r="F4" s="656"/>
      <c r="G4" s="656"/>
      <c r="H4" s="656"/>
      <c r="I4" s="656"/>
      <c r="J4" s="656"/>
      <c r="K4" s="656"/>
      <c r="L4" s="656"/>
      <c r="M4" s="656"/>
      <c r="N4" s="656"/>
      <c r="O4" s="656"/>
      <c r="P4" s="656"/>
      <c r="Q4" s="656"/>
      <c r="R4" s="656"/>
      <c r="S4" s="656"/>
      <c r="T4" s="656"/>
      <c r="U4" s="656"/>
      <c r="V4" s="656"/>
      <c r="W4" s="656"/>
      <c r="X4" s="656"/>
      <c r="Y4" s="656"/>
      <c r="Z4" s="656"/>
      <c r="AA4" s="656"/>
      <c r="AB4" s="656"/>
      <c r="AC4" s="656"/>
      <c r="AD4" s="656"/>
      <c r="AE4" s="656"/>
      <c r="AF4" s="656"/>
      <c r="AG4" s="656"/>
      <c r="AH4" s="656"/>
      <c r="AI4" s="656"/>
      <c r="AJ4" s="656"/>
      <c r="AK4" s="656"/>
      <c r="AL4" s="656"/>
      <c r="AM4" s="656"/>
      <c r="AN4" s="656"/>
      <c r="AO4" s="656"/>
      <c r="AP4" s="656"/>
      <c r="AQ4" s="656"/>
      <c r="AR4" s="656"/>
      <c r="AS4" s="656"/>
      <c r="AT4" s="656"/>
      <c r="AU4" s="656"/>
      <c r="AV4" s="656"/>
      <c r="AW4" s="656"/>
      <c r="AX4" s="656"/>
      <c r="AY4" s="656"/>
      <c r="AZ4" s="656"/>
      <c r="BA4" s="656"/>
      <c r="BB4" s="365"/>
      <c r="BC4" s="365"/>
      <c r="BD4" s="365"/>
      <c r="BE4" s="365"/>
      <c r="BF4" s="365"/>
      <c r="BG4" s="365"/>
      <c r="BH4" s="365"/>
      <c r="BI4" s="365"/>
      <c r="BJ4" s="365"/>
      <c r="BK4" s="365"/>
      <c r="BL4" s="365"/>
      <c r="BM4" s="365"/>
      <c r="BN4" s="365"/>
      <c r="BO4" s="365"/>
      <c r="BP4" s="365"/>
      <c r="BQ4" s="365"/>
      <c r="BR4" s="365"/>
    </row>
    <row r="5" spans="1:66" s="364" customFormat="1" ht="43.5" customHeight="1">
      <c r="A5" s="657" t="s">
        <v>21</v>
      </c>
      <c r="B5" s="657"/>
      <c r="C5" s="657"/>
      <c r="D5" s="657"/>
      <c r="E5" s="657"/>
      <c r="F5" s="657"/>
      <c r="G5" s="657"/>
      <c r="H5" s="657"/>
      <c r="I5" s="657"/>
      <c r="J5" s="657"/>
      <c r="K5" s="657"/>
      <c r="L5" s="657"/>
      <c r="M5" s="657"/>
      <c r="N5" s="657"/>
      <c r="O5" s="657"/>
      <c r="P5" s="657"/>
      <c r="Q5" s="657"/>
      <c r="R5" s="657"/>
      <c r="S5" s="657"/>
      <c r="T5" s="657"/>
      <c r="U5" s="657"/>
      <c r="V5" s="657"/>
      <c r="W5" s="657"/>
      <c r="X5" s="657"/>
      <c r="Y5" s="657"/>
      <c r="Z5" s="657"/>
      <c r="AA5" s="657"/>
      <c r="AB5" s="657"/>
      <c r="AC5" s="657"/>
      <c r="AD5" s="657"/>
      <c r="AE5" s="657"/>
      <c r="AF5" s="657"/>
      <c r="AG5" s="657"/>
      <c r="AH5" s="657"/>
      <c r="AI5" s="657"/>
      <c r="AJ5" s="657"/>
      <c r="AK5" s="657"/>
      <c r="AL5" s="657"/>
      <c r="AM5" s="657"/>
      <c r="AN5" s="657"/>
      <c r="AO5" s="657"/>
      <c r="AP5" s="657"/>
      <c r="AQ5" s="657"/>
      <c r="AR5" s="657"/>
      <c r="AS5" s="657"/>
      <c r="AT5" s="657"/>
      <c r="AU5" s="657"/>
      <c r="AV5" s="657"/>
      <c r="AW5" s="657"/>
      <c r="AX5" s="657"/>
      <c r="AY5" s="657"/>
      <c r="AZ5" s="657"/>
      <c r="BA5" s="657"/>
      <c r="BB5" s="367"/>
      <c r="BC5" s="367"/>
      <c r="BD5" s="367"/>
      <c r="BE5" s="367"/>
      <c r="BF5" s="367"/>
      <c r="BG5" s="367"/>
      <c r="BH5" s="367"/>
      <c r="BI5" s="367"/>
      <c r="BJ5" s="367"/>
      <c r="BK5" s="367"/>
      <c r="BL5" s="367"/>
      <c r="BM5" s="367"/>
      <c r="BN5" s="367"/>
    </row>
    <row r="6" spans="1:53" s="375" customFormat="1" ht="28.5" customHeight="1">
      <c r="A6" s="368"/>
      <c r="B6" s="327" t="s">
        <v>0</v>
      </c>
      <c r="C6" s="328"/>
      <c r="D6" s="329"/>
      <c r="E6" s="329"/>
      <c r="F6" s="329"/>
      <c r="G6" s="329"/>
      <c r="H6" s="329"/>
      <c r="I6" s="329"/>
      <c r="J6" s="329"/>
      <c r="K6" s="329"/>
      <c r="L6" s="329"/>
      <c r="M6" s="369"/>
      <c r="N6" s="369"/>
      <c r="O6" s="369"/>
      <c r="P6" s="369"/>
      <c r="Q6" s="370"/>
      <c r="R6" s="370"/>
      <c r="S6" s="370"/>
      <c r="T6" s="370"/>
      <c r="U6" s="370"/>
      <c r="V6" s="370"/>
      <c r="W6" s="370"/>
      <c r="X6" s="370"/>
      <c r="Y6" s="371"/>
      <c r="Z6" s="371"/>
      <c r="AA6" s="371"/>
      <c r="AB6" s="371"/>
      <c r="AC6" s="371"/>
      <c r="AD6" s="371"/>
      <c r="AE6" s="372"/>
      <c r="AF6" s="373"/>
      <c r="AG6" s="373"/>
      <c r="AH6" s="373"/>
      <c r="AI6" s="373"/>
      <c r="AJ6" s="373"/>
      <c r="AK6" s="373"/>
      <c r="AL6" s="373"/>
      <c r="AM6" s="373"/>
      <c r="AN6" s="373"/>
      <c r="AO6" s="373"/>
      <c r="AP6" s="373"/>
      <c r="AQ6" s="373"/>
      <c r="AR6" s="374"/>
      <c r="AS6" s="374"/>
      <c r="AT6" s="374"/>
      <c r="AU6" s="374"/>
      <c r="AV6" s="374"/>
      <c r="AW6" s="374"/>
      <c r="AX6" s="374"/>
      <c r="AY6" s="374"/>
      <c r="AZ6" s="374"/>
      <c r="BA6" s="374"/>
    </row>
    <row r="7" spans="1:63" s="375" customFormat="1" ht="34.5" customHeight="1">
      <c r="A7" s="376"/>
      <c r="B7" s="330" t="s">
        <v>30</v>
      </c>
      <c r="C7" s="331"/>
      <c r="D7" s="331"/>
      <c r="E7" s="331"/>
      <c r="F7" s="331"/>
      <c r="G7" s="331"/>
      <c r="H7" s="328"/>
      <c r="I7" s="331"/>
      <c r="J7" s="331"/>
      <c r="K7" s="331"/>
      <c r="L7" s="330" t="s">
        <v>36</v>
      </c>
      <c r="N7" s="580"/>
      <c r="O7" s="580"/>
      <c r="P7" s="731" t="str">
        <f>'Основні дані'!B13</f>
        <v>першого (бакалаврського) рівня</v>
      </c>
      <c r="Q7" s="732"/>
      <c r="R7" s="732"/>
      <c r="S7" s="732"/>
      <c r="T7" s="732"/>
      <c r="U7" s="732"/>
      <c r="V7" s="732"/>
      <c r="W7" s="732"/>
      <c r="X7" s="732"/>
      <c r="Y7" s="581" t="s">
        <v>37</v>
      </c>
      <c r="Z7" s="581"/>
      <c r="AA7" s="581"/>
      <c r="AB7" s="581"/>
      <c r="AC7" s="736" t="str">
        <f>'Основні дані'!B8</f>
        <v>14</v>
      </c>
      <c r="AD7" s="737"/>
      <c r="AE7" s="738" t="str">
        <f>'Основні дані'!B9</f>
        <v>Електрична інженерія</v>
      </c>
      <c r="AF7" s="739"/>
      <c r="AG7" s="739"/>
      <c r="AH7" s="739"/>
      <c r="AI7" s="739"/>
      <c r="AJ7" s="739"/>
      <c r="AK7" s="739"/>
      <c r="AL7" s="739"/>
      <c r="AM7" s="739"/>
      <c r="AN7" s="739"/>
      <c r="AO7" s="739"/>
      <c r="AP7" s="739"/>
      <c r="AQ7" s="582"/>
      <c r="AR7" s="582"/>
      <c r="AS7" s="582"/>
      <c r="AT7" s="582"/>
      <c r="AU7" s="582"/>
      <c r="AV7" s="582"/>
      <c r="AW7" s="582"/>
      <c r="AX7" s="582"/>
      <c r="AY7" s="582"/>
      <c r="AZ7" s="582"/>
      <c r="BA7" s="582"/>
      <c r="BF7" s="377"/>
      <c r="BG7" s="377"/>
      <c r="BH7" s="377"/>
      <c r="BI7" s="377"/>
      <c r="BJ7" s="377"/>
      <c r="BK7" s="377"/>
    </row>
    <row r="8" spans="1:63" s="375" customFormat="1" ht="18">
      <c r="A8" s="368"/>
      <c r="B8" s="328"/>
      <c r="C8" s="328"/>
      <c r="D8" s="328"/>
      <c r="E8" s="328"/>
      <c r="F8" s="328"/>
      <c r="G8" s="328"/>
      <c r="H8" s="328"/>
      <c r="I8" s="328"/>
      <c r="J8" s="328"/>
      <c r="K8" s="328"/>
      <c r="L8" s="328"/>
      <c r="M8" s="330"/>
      <c r="N8" s="583"/>
      <c r="O8" s="584"/>
      <c r="P8" s="733" t="s">
        <v>289</v>
      </c>
      <c r="Q8" s="734"/>
      <c r="R8" s="734"/>
      <c r="S8" s="734"/>
      <c r="T8" s="734"/>
      <c r="U8" s="734"/>
      <c r="V8" s="734"/>
      <c r="W8" s="734"/>
      <c r="X8" s="734"/>
      <c r="Y8" s="585"/>
      <c r="Z8" s="585"/>
      <c r="AA8" s="585"/>
      <c r="AB8" s="328"/>
      <c r="AC8" s="328"/>
      <c r="AD8" s="585" t="s">
        <v>38</v>
      </c>
      <c r="AE8" s="328"/>
      <c r="AF8" s="328"/>
      <c r="AG8" s="328"/>
      <c r="AH8" s="328"/>
      <c r="AI8" s="328"/>
      <c r="AJ8" s="328"/>
      <c r="AK8" s="328"/>
      <c r="AL8" s="328"/>
      <c r="AM8" s="328"/>
      <c r="AN8" s="328"/>
      <c r="AO8" s="328"/>
      <c r="AP8" s="328"/>
      <c r="AQ8" s="328"/>
      <c r="AR8" s="328"/>
      <c r="AS8" s="328"/>
      <c r="AT8" s="328"/>
      <c r="AU8" s="328"/>
      <c r="AV8" s="328"/>
      <c r="AW8" s="586"/>
      <c r="AX8" s="586"/>
      <c r="AY8" s="586"/>
      <c r="AZ8" s="586"/>
      <c r="BA8" s="328"/>
      <c r="BF8" s="377"/>
      <c r="BG8" s="377"/>
      <c r="BH8" s="377"/>
      <c r="BI8" s="377"/>
      <c r="BJ8" s="377"/>
      <c r="BK8" s="377"/>
    </row>
    <row r="9" spans="1:63" s="375" customFormat="1" ht="55.5" customHeight="1">
      <c r="A9" s="368"/>
      <c r="B9" s="332" t="s">
        <v>20</v>
      </c>
      <c r="C9" s="333"/>
      <c r="D9" s="333"/>
      <c r="E9" s="333"/>
      <c r="F9" s="632" t="s">
        <v>288</v>
      </c>
      <c r="G9" s="632"/>
      <c r="H9" s="632"/>
      <c r="I9" s="632"/>
      <c r="J9" s="632"/>
      <c r="K9" s="632"/>
      <c r="L9" s="632"/>
      <c r="M9" s="333"/>
      <c r="N9" s="581" t="s">
        <v>203</v>
      </c>
      <c r="O9" s="331"/>
      <c r="P9" s="331"/>
      <c r="Q9" s="328"/>
      <c r="R9" s="587"/>
      <c r="S9" s="588"/>
      <c r="T9" s="588"/>
      <c r="U9" s="588"/>
      <c r="V9" s="335"/>
      <c r="W9" s="335"/>
      <c r="X9" s="334" t="s">
        <v>28</v>
      </c>
      <c r="Y9" s="647" t="str">
        <f>'Основні дані'!B10</f>
        <v>142</v>
      </c>
      <c r="Z9" s="679"/>
      <c r="AA9" s="679"/>
      <c r="AB9" s="679"/>
      <c r="AC9" s="738" t="str">
        <f>'Основні дані'!B11</f>
        <v>Енергетичне машинобудування</v>
      </c>
      <c r="AD9" s="739"/>
      <c r="AE9" s="739"/>
      <c r="AF9" s="739"/>
      <c r="AG9" s="739"/>
      <c r="AH9" s="739"/>
      <c r="AI9" s="739"/>
      <c r="AJ9" s="739"/>
      <c r="AK9" s="739"/>
      <c r="AL9" s="739"/>
      <c r="AM9" s="739"/>
      <c r="AN9" s="739"/>
      <c r="AO9" s="328"/>
      <c r="AP9" s="581" t="s">
        <v>6</v>
      </c>
      <c r="AQ9" s="328"/>
      <c r="AR9" s="328"/>
      <c r="AS9" s="328"/>
      <c r="AT9" s="328"/>
      <c r="AU9" s="738" t="str">
        <f>'Основні дані'!B14</f>
        <v>бакалавр з енергетичного машинобудування</v>
      </c>
      <c r="AV9" s="740"/>
      <c r="AW9" s="740"/>
      <c r="AX9" s="740"/>
      <c r="AY9" s="740"/>
      <c r="AZ9" s="740"/>
      <c r="BA9" s="335"/>
      <c r="BF9" s="378"/>
      <c r="BG9" s="378"/>
      <c r="BH9" s="378"/>
      <c r="BI9" s="378"/>
      <c r="BJ9" s="378"/>
      <c r="BK9" s="378"/>
    </row>
    <row r="10" spans="1:63" s="375" customFormat="1" ht="31.5" customHeight="1">
      <c r="A10" s="368"/>
      <c r="B10" s="328"/>
      <c r="C10" s="328"/>
      <c r="D10" s="328"/>
      <c r="E10" s="328"/>
      <c r="F10" s="328"/>
      <c r="G10" s="328"/>
      <c r="H10" s="328"/>
      <c r="I10" s="328"/>
      <c r="J10" s="328"/>
      <c r="K10" s="328"/>
      <c r="L10" s="334"/>
      <c r="M10" s="334"/>
      <c r="N10" s="581" t="s">
        <v>290</v>
      </c>
      <c r="O10" s="589"/>
      <c r="P10" s="589"/>
      <c r="Q10" s="328"/>
      <c r="R10" s="589"/>
      <c r="S10" s="590"/>
      <c r="T10" s="590"/>
      <c r="U10" s="591"/>
      <c r="V10" s="591"/>
      <c r="W10" s="591"/>
      <c r="X10" s="334" t="s">
        <v>28</v>
      </c>
      <c r="Y10" s="664" t="str">
        <f>'Основні дані'!B16</f>
        <v>142.06</v>
      </c>
      <c r="Z10" s="665"/>
      <c r="AA10" s="665"/>
      <c r="AB10" s="665"/>
      <c r="AC10" s="744" t="str">
        <f>'Основні дані'!B17</f>
        <v>Кріогенна та холодильна техніка</v>
      </c>
      <c r="AD10" s="745"/>
      <c r="AE10" s="745"/>
      <c r="AF10" s="745"/>
      <c r="AG10" s="745"/>
      <c r="AH10" s="745"/>
      <c r="AI10" s="745"/>
      <c r="AJ10" s="745"/>
      <c r="AK10" s="745"/>
      <c r="AL10" s="745"/>
      <c r="AM10" s="745"/>
      <c r="AN10" s="745"/>
      <c r="AO10" s="592"/>
      <c r="AP10" s="581" t="s">
        <v>40</v>
      </c>
      <c r="AQ10" s="328"/>
      <c r="AR10" s="328"/>
      <c r="AS10" s="328"/>
      <c r="AT10" s="328"/>
      <c r="AU10" s="328"/>
      <c r="AV10" s="581" t="s">
        <v>39</v>
      </c>
      <c r="AW10" s="586"/>
      <c r="AX10" s="328"/>
      <c r="AY10" s="328"/>
      <c r="AZ10" s="328"/>
      <c r="BA10" s="328"/>
      <c r="BF10" s="379"/>
      <c r="BG10" s="379"/>
      <c r="BH10" s="379"/>
      <c r="BI10" s="379"/>
      <c r="BJ10" s="379"/>
      <c r="BK10" s="379"/>
    </row>
    <row r="11" spans="1:63" s="375" customFormat="1" ht="30" customHeight="1">
      <c r="A11" s="368"/>
      <c r="B11" s="335" t="s">
        <v>291</v>
      </c>
      <c r="C11" s="334"/>
      <c r="D11" s="334"/>
      <c r="E11" s="334"/>
      <c r="F11" s="334"/>
      <c r="G11" s="334"/>
      <c r="H11" s="334"/>
      <c r="I11" s="334"/>
      <c r="J11" s="334"/>
      <c r="K11" s="334"/>
      <c r="L11" s="334"/>
      <c r="M11" s="334"/>
      <c r="N11" s="581"/>
      <c r="O11" s="580"/>
      <c r="P11" s="580"/>
      <c r="Q11" s="328"/>
      <c r="R11" s="580"/>
      <c r="S11" s="328"/>
      <c r="T11" s="328"/>
      <c r="U11" s="328"/>
      <c r="V11" s="593"/>
      <c r="W11" s="328"/>
      <c r="X11" s="334"/>
      <c r="Y11" s="594"/>
      <c r="Z11" s="592"/>
      <c r="AA11" s="592"/>
      <c r="AB11" s="592"/>
      <c r="AC11" s="592"/>
      <c r="AD11" s="592"/>
      <c r="AE11" s="592"/>
      <c r="AF11" s="592"/>
      <c r="AG11" s="592"/>
      <c r="AH11" s="592"/>
      <c r="AI11" s="592"/>
      <c r="AJ11" s="592"/>
      <c r="AK11" s="592"/>
      <c r="AL11" s="592"/>
      <c r="AM11" s="592"/>
      <c r="AN11" s="592"/>
      <c r="AO11" s="592"/>
      <c r="AP11" s="581" t="s">
        <v>41</v>
      </c>
      <c r="AQ11" s="328"/>
      <c r="AR11" s="328"/>
      <c r="AS11" s="328"/>
      <c r="AT11" s="595" t="s">
        <v>42</v>
      </c>
      <c r="AU11" s="596"/>
      <c r="AV11" s="597"/>
      <c r="AW11" s="597"/>
      <c r="AX11" s="597"/>
      <c r="AY11" s="597"/>
      <c r="AZ11" s="597"/>
      <c r="BA11" s="597"/>
      <c r="BB11" s="379"/>
      <c r="BF11" s="379"/>
      <c r="BG11" s="379"/>
      <c r="BH11" s="379"/>
      <c r="BI11" s="379"/>
      <c r="BJ11" s="379"/>
      <c r="BK11" s="379"/>
    </row>
    <row r="12" spans="1:63" s="375" customFormat="1" ht="21" customHeight="1">
      <c r="A12" s="368"/>
      <c r="B12" s="335"/>
      <c r="C12" s="334"/>
      <c r="D12" s="334"/>
      <c r="E12" s="334"/>
      <c r="F12" s="334"/>
      <c r="G12" s="334"/>
      <c r="H12" s="334"/>
      <c r="I12" s="334"/>
      <c r="J12" s="334"/>
      <c r="K12" s="334"/>
      <c r="L12" s="334"/>
      <c r="M12" s="334"/>
      <c r="N12" s="586"/>
      <c r="O12" s="581" t="s">
        <v>4</v>
      </c>
      <c r="P12" s="328"/>
      <c r="Q12" s="328"/>
      <c r="R12" s="328"/>
      <c r="S12" s="328"/>
      <c r="T12" s="598"/>
      <c r="U12" s="647" t="str">
        <f>'Основні дані'!B2</f>
        <v>денна</v>
      </c>
      <c r="V12" s="648"/>
      <c r="W12" s="586"/>
      <c r="X12" s="593"/>
      <c r="Y12" s="594"/>
      <c r="Z12" s="328"/>
      <c r="AA12" s="328"/>
      <c r="AB12" s="328"/>
      <c r="AC12" s="328"/>
      <c r="AD12" s="328"/>
      <c r="AE12" s="328"/>
      <c r="AF12" s="328"/>
      <c r="AG12" s="328"/>
      <c r="AH12" s="328"/>
      <c r="AI12" s="328"/>
      <c r="AJ12" s="328"/>
      <c r="AK12" s="328"/>
      <c r="AL12" s="328"/>
      <c r="AM12" s="328"/>
      <c r="AN12" s="328"/>
      <c r="AO12" s="328"/>
      <c r="AP12" s="328"/>
      <c r="AQ12" s="328"/>
      <c r="AR12" s="328"/>
      <c r="AS12" s="328"/>
      <c r="AT12" s="328"/>
      <c r="AU12" s="328"/>
      <c r="AV12" s="328"/>
      <c r="AW12" s="586"/>
      <c r="AX12" s="586"/>
      <c r="AY12" s="586"/>
      <c r="AZ12" s="586"/>
      <c r="BA12" s="586"/>
      <c r="BB12" s="379"/>
      <c r="BF12" s="379"/>
      <c r="BG12" s="379"/>
      <c r="BH12" s="379"/>
      <c r="BI12" s="379"/>
      <c r="BJ12" s="379"/>
      <c r="BK12" s="379"/>
    </row>
    <row r="13" spans="1:66" ht="21" customHeight="1">
      <c r="A13" s="253"/>
      <c r="B13" s="335"/>
      <c r="C13" s="334"/>
      <c r="D13" s="334"/>
      <c r="E13" s="334"/>
      <c r="F13" s="334"/>
      <c r="G13" s="334"/>
      <c r="H13" s="334"/>
      <c r="I13" s="334"/>
      <c r="J13" s="334"/>
      <c r="K13" s="334"/>
      <c r="L13" s="334"/>
      <c r="M13" s="334"/>
      <c r="N13" s="586"/>
      <c r="O13" s="330"/>
      <c r="P13" s="599"/>
      <c r="Q13" s="580"/>
      <c r="R13" s="580"/>
      <c r="S13" s="580"/>
      <c r="T13" s="580"/>
      <c r="U13" s="328"/>
      <c r="V13" s="328"/>
      <c r="W13" s="328"/>
      <c r="X13" s="593"/>
      <c r="Y13" s="328"/>
      <c r="Z13" s="328"/>
      <c r="AA13" s="328"/>
      <c r="AB13" s="328"/>
      <c r="AC13" s="328"/>
      <c r="AD13" s="328"/>
      <c r="AE13" s="328"/>
      <c r="AF13" s="328"/>
      <c r="AG13" s="328"/>
      <c r="AH13" s="328"/>
      <c r="AI13" s="328"/>
      <c r="AJ13" s="328"/>
      <c r="AK13" s="328"/>
      <c r="AL13" s="328"/>
      <c r="AM13" s="328"/>
      <c r="AN13" s="328"/>
      <c r="AO13" s="328"/>
      <c r="AP13" s="328"/>
      <c r="AQ13" s="328"/>
      <c r="AR13" s="328"/>
      <c r="AS13" s="328"/>
      <c r="AT13" s="328"/>
      <c r="AU13" s="328"/>
      <c r="AV13" s="328"/>
      <c r="AW13" s="328"/>
      <c r="AX13" s="328"/>
      <c r="AY13" s="328"/>
      <c r="AZ13" s="328"/>
      <c r="BA13" s="335"/>
      <c r="BB13" s="86"/>
      <c r="BF13" s="86"/>
      <c r="BG13" s="86"/>
      <c r="BH13" s="86"/>
      <c r="BI13" s="86"/>
      <c r="BJ13" s="86"/>
      <c r="BK13" s="86"/>
      <c r="BL13" s="4"/>
      <c r="BM13" s="4"/>
      <c r="BN13" s="4"/>
    </row>
    <row r="14" spans="1:53" ht="20.25">
      <c r="A14" s="633" t="s">
        <v>22</v>
      </c>
      <c r="B14" s="633"/>
      <c r="C14" s="633"/>
      <c r="D14" s="633"/>
      <c r="E14" s="633"/>
      <c r="F14" s="633"/>
      <c r="G14" s="633"/>
      <c r="H14" s="633"/>
      <c r="I14" s="633"/>
      <c r="J14" s="633"/>
      <c r="K14" s="633"/>
      <c r="L14" s="633"/>
      <c r="M14" s="633"/>
      <c r="N14" s="633"/>
      <c r="O14" s="633"/>
      <c r="P14" s="633"/>
      <c r="Q14" s="633"/>
      <c r="R14" s="633"/>
      <c r="S14" s="633"/>
      <c r="T14" s="633"/>
      <c r="U14" s="633"/>
      <c r="V14" s="633"/>
      <c r="W14" s="633"/>
      <c r="X14" s="633"/>
      <c r="Y14" s="633"/>
      <c r="Z14" s="633"/>
      <c r="AA14" s="633"/>
      <c r="AB14" s="633"/>
      <c r="AC14" s="633"/>
      <c r="AD14" s="633"/>
      <c r="AE14" s="633"/>
      <c r="AF14" s="633"/>
      <c r="AG14" s="633"/>
      <c r="AH14" s="633"/>
      <c r="AI14" s="633"/>
      <c r="AJ14" s="633"/>
      <c r="AK14" s="633"/>
      <c r="AL14" s="633"/>
      <c r="AM14" s="633"/>
      <c r="AN14" s="633"/>
      <c r="AO14" s="633"/>
      <c r="AP14" s="633"/>
      <c r="AQ14" s="633"/>
      <c r="AR14" s="633"/>
      <c r="AS14" s="633"/>
      <c r="AT14" s="633"/>
      <c r="AU14" s="633"/>
      <c r="AV14" s="633"/>
      <c r="AW14" s="633"/>
      <c r="AX14" s="260"/>
      <c r="AY14" s="247"/>
      <c r="AZ14" s="247"/>
      <c r="BA14" s="247"/>
    </row>
    <row r="15" spans="1:66" ht="17.25" customHeight="1" thickBot="1">
      <c r="A15" s="247"/>
      <c r="B15" s="247"/>
      <c r="C15" s="247"/>
      <c r="D15" s="247"/>
      <c r="E15" s="247"/>
      <c r="F15" s="261"/>
      <c r="G15" s="261"/>
      <c r="H15" s="261"/>
      <c r="I15" s="261"/>
      <c r="J15" s="261"/>
      <c r="K15" s="261"/>
      <c r="L15" s="261"/>
      <c r="M15" s="261"/>
      <c r="N15" s="261"/>
      <c r="O15" s="262"/>
      <c r="P15" s="262"/>
      <c r="Q15" s="256"/>
      <c r="R15" s="256"/>
      <c r="S15" s="256"/>
      <c r="T15" s="256"/>
      <c r="U15" s="258"/>
      <c r="V15" s="258"/>
      <c r="W15" s="258"/>
      <c r="X15" s="258"/>
      <c r="Y15" s="251"/>
      <c r="Z15" s="251"/>
      <c r="AA15" s="251"/>
      <c r="AB15" s="259"/>
      <c r="AC15" s="252"/>
      <c r="AD15" s="252"/>
      <c r="AE15" s="252"/>
      <c r="AF15" s="247"/>
      <c r="AG15" s="247"/>
      <c r="AH15" s="247"/>
      <c r="AI15" s="247"/>
      <c r="AJ15" s="247"/>
      <c r="AK15" s="247"/>
      <c r="AL15" s="247"/>
      <c r="AM15" s="247"/>
      <c r="AN15" s="247"/>
      <c r="AO15" s="247"/>
      <c r="AP15" s="247"/>
      <c r="AQ15" s="247"/>
      <c r="AR15" s="247"/>
      <c r="AS15" s="247"/>
      <c r="AT15" s="247"/>
      <c r="AU15" s="247"/>
      <c r="AV15" s="247"/>
      <c r="AW15" s="247"/>
      <c r="AX15" s="260"/>
      <c r="AY15" s="247"/>
      <c r="AZ15" s="247"/>
      <c r="BA15" s="247"/>
      <c r="BB15" s="451"/>
      <c r="BC15" s="727">
        <f>SUM(BC16:BJ16)</f>
        <v>198</v>
      </c>
      <c r="BD15" s="728"/>
      <c r="BE15" s="728"/>
      <c r="BF15" s="728"/>
      <c r="BG15" s="729"/>
      <c r="BH15" s="729"/>
      <c r="BI15" s="729"/>
      <c r="BJ15" s="730"/>
      <c r="BK15" s="452"/>
      <c r="BL15" s="452"/>
      <c r="BM15" s="452"/>
      <c r="BN15" s="247"/>
    </row>
    <row r="16" spans="1:66" s="12" customFormat="1" ht="21" customHeight="1" thickBot="1">
      <c r="A16" s="634" t="s">
        <v>7</v>
      </c>
      <c r="B16" s="636" t="s">
        <v>8</v>
      </c>
      <c r="C16" s="637"/>
      <c r="D16" s="637"/>
      <c r="E16" s="638"/>
      <c r="F16" s="639" t="s">
        <v>9</v>
      </c>
      <c r="G16" s="640"/>
      <c r="H16" s="640"/>
      <c r="I16" s="640"/>
      <c r="J16" s="641" t="s">
        <v>10</v>
      </c>
      <c r="K16" s="642"/>
      <c r="L16" s="642"/>
      <c r="M16" s="642"/>
      <c r="N16" s="643"/>
      <c r="O16" s="641" t="s">
        <v>11</v>
      </c>
      <c r="P16" s="642"/>
      <c r="Q16" s="642"/>
      <c r="R16" s="643"/>
      <c r="S16" s="644" t="s">
        <v>12</v>
      </c>
      <c r="T16" s="645"/>
      <c r="U16" s="645"/>
      <c r="V16" s="645"/>
      <c r="W16" s="646"/>
      <c r="X16" s="644" t="s">
        <v>13</v>
      </c>
      <c r="Y16" s="645"/>
      <c r="Z16" s="645"/>
      <c r="AA16" s="646"/>
      <c r="AB16" s="644" t="s">
        <v>14</v>
      </c>
      <c r="AC16" s="645"/>
      <c r="AD16" s="645"/>
      <c r="AE16" s="646"/>
      <c r="AF16" s="644" t="s">
        <v>15</v>
      </c>
      <c r="AG16" s="645"/>
      <c r="AH16" s="645"/>
      <c r="AI16" s="646"/>
      <c r="AJ16" s="644" t="s">
        <v>16</v>
      </c>
      <c r="AK16" s="645"/>
      <c r="AL16" s="645"/>
      <c r="AM16" s="645"/>
      <c r="AN16" s="646"/>
      <c r="AO16" s="644" t="s">
        <v>17</v>
      </c>
      <c r="AP16" s="645"/>
      <c r="AQ16" s="645"/>
      <c r="AR16" s="646"/>
      <c r="AS16" s="644" t="s">
        <v>18</v>
      </c>
      <c r="AT16" s="645"/>
      <c r="AU16" s="645"/>
      <c r="AV16" s="645"/>
      <c r="AW16" s="646"/>
      <c r="AX16" s="741" t="s">
        <v>19</v>
      </c>
      <c r="AY16" s="742"/>
      <c r="AZ16" s="742"/>
      <c r="BA16" s="743"/>
      <c r="BB16" s="453"/>
      <c r="BC16" s="735">
        <f>SUM(BC18:BD23)</f>
        <v>52</v>
      </c>
      <c r="BD16" s="735"/>
      <c r="BE16" s="735">
        <f>SUM(BE18:BF23)</f>
        <v>52</v>
      </c>
      <c r="BF16" s="735"/>
      <c r="BG16" s="725">
        <f>SUM(BG18:BH23)</f>
        <v>52</v>
      </c>
      <c r="BH16" s="726"/>
      <c r="BI16" s="725">
        <f>SUM(BI18:BJ23)</f>
        <v>42</v>
      </c>
      <c r="BJ16" s="726"/>
      <c r="BK16" s="454"/>
      <c r="BL16" s="454"/>
      <c r="BM16" s="454"/>
      <c r="BN16" s="455"/>
    </row>
    <row r="17" spans="1:66" s="13" customFormat="1" ht="27" customHeight="1" thickBot="1">
      <c r="A17" s="635"/>
      <c r="B17" s="263">
        <v>1</v>
      </c>
      <c r="C17" s="264">
        <f aca="true" t="shared" si="0" ref="C17:BA17">B17+1</f>
        <v>2</v>
      </c>
      <c r="D17" s="264">
        <f t="shared" si="0"/>
        <v>3</v>
      </c>
      <c r="E17" s="265">
        <f t="shared" si="0"/>
        <v>4</v>
      </c>
      <c r="F17" s="263">
        <f t="shared" si="0"/>
        <v>5</v>
      </c>
      <c r="G17" s="264">
        <f t="shared" si="0"/>
        <v>6</v>
      </c>
      <c r="H17" s="264">
        <f t="shared" si="0"/>
        <v>7</v>
      </c>
      <c r="I17" s="266">
        <f t="shared" si="0"/>
        <v>8</v>
      </c>
      <c r="J17" s="263">
        <f t="shared" si="0"/>
        <v>9</v>
      </c>
      <c r="K17" s="267">
        <f t="shared" si="0"/>
        <v>10</v>
      </c>
      <c r="L17" s="264">
        <f t="shared" si="0"/>
        <v>11</v>
      </c>
      <c r="M17" s="264">
        <f t="shared" si="0"/>
        <v>12</v>
      </c>
      <c r="N17" s="265">
        <f t="shared" si="0"/>
        <v>13</v>
      </c>
      <c r="O17" s="268">
        <f t="shared" si="0"/>
        <v>14</v>
      </c>
      <c r="P17" s="264">
        <f t="shared" si="0"/>
        <v>15</v>
      </c>
      <c r="Q17" s="264">
        <f t="shared" si="0"/>
        <v>16</v>
      </c>
      <c r="R17" s="265">
        <f t="shared" si="0"/>
        <v>17</v>
      </c>
      <c r="S17" s="263">
        <f t="shared" si="0"/>
        <v>18</v>
      </c>
      <c r="T17" s="267">
        <f t="shared" si="0"/>
        <v>19</v>
      </c>
      <c r="U17" s="264">
        <f t="shared" si="0"/>
        <v>20</v>
      </c>
      <c r="V17" s="264">
        <f t="shared" si="0"/>
        <v>21</v>
      </c>
      <c r="W17" s="265">
        <f t="shared" si="0"/>
        <v>22</v>
      </c>
      <c r="X17" s="263">
        <f t="shared" si="0"/>
        <v>23</v>
      </c>
      <c r="Y17" s="267">
        <f t="shared" si="0"/>
        <v>24</v>
      </c>
      <c r="Z17" s="264">
        <f t="shared" si="0"/>
        <v>25</v>
      </c>
      <c r="AA17" s="265">
        <f t="shared" si="0"/>
        <v>26</v>
      </c>
      <c r="AB17" s="263">
        <f t="shared" si="0"/>
        <v>27</v>
      </c>
      <c r="AC17" s="269">
        <f t="shared" si="0"/>
        <v>28</v>
      </c>
      <c r="AD17" s="264">
        <f t="shared" si="0"/>
        <v>29</v>
      </c>
      <c r="AE17" s="265">
        <f t="shared" si="0"/>
        <v>30</v>
      </c>
      <c r="AF17" s="263">
        <f t="shared" si="0"/>
        <v>31</v>
      </c>
      <c r="AG17" s="269">
        <f t="shared" si="0"/>
        <v>32</v>
      </c>
      <c r="AH17" s="264">
        <f t="shared" si="0"/>
        <v>33</v>
      </c>
      <c r="AI17" s="265">
        <f t="shared" si="0"/>
        <v>34</v>
      </c>
      <c r="AJ17" s="263">
        <f t="shared" si="0"/>
        <v>35</v>
      </c>
      <c r="AK17" s="269">
        <f t="shared" si="0"/>
        <v>36</v>
      </c>
      <c r="AL17" s="264">
        <f t="shared" si="0"/>
        <v>37</v>
      </c>
      <c r="AM17" s="264">
        <f t="shared" si="0"/>
        <v>38</v>
      </c>
      <c r="AN17" s="265">
        <f t="shared" si="0"/>
        <v>39</v>
      </c>
      <c r="AO17" s="268">
        <f t="shared" si="0"/>
        <v>40</v>
      </c>
      <c r="AP17" s="264">
        <f t="shared" si="0"/>
        <v>41</v>
      </c>
      <c r="AQ17" s="264">
        <f t="shared" si="0"/>
        <v>42</v>
      </c>
      <c r="AR17" s="265">
        <f t="shared" si="0"/>
        <v>43</v>
      </c>
      <c r="AS17" s="263">
        <f t="shared" si="0"/>
        <v>44</v>
      </c>
      <c r="AT17" s="269">
        <f t="shared" si="0"/>
        <v>45</v>
      </c>
      <c r="AU17" s="264">
        <f t="shared" si="0"/>
        <v>46</v>
      </c>
      <c r="AV17" s="264">
        <f t="shared" si="0"/>
        <v>47</v>
      </c>
      <c r="AW17" s="265">
        <f t="shared" si="0"/>
        <v>48</v>
      </c>
      <c r="AX17" s="268">
        <f t="shared" si="0"/>
        <v>49</v>
      </c>
      <c r="AY17" s="264">
        <f t="shared" si="0"/>
        <v>50</v>
      </c>
      <c r="AZ17" s="264">
        <f t="shared" si="0"/>
        <v>51</v>
      </c>
      <c r="BA17" s="265">
        <f t="shared" si="0"/>
        <v>52</v>
      </c>
      <c r="BB17" s="465"/>
      <c r="BC17" s="458">
        <v>1</v>
      </c>
      <c r="BD17" s="458">
        <v>2</v>
      </c>
      <c r="BE17" s="458">
        <v>3</v>
      </c>
      <c r="BF17" s="458">
        <v>4</v>
      </c>
      <c r="BG17" s="458">
        <v>5</v>
      </c>
      <c r="BH17" s="458">
        <v>6</v>
      </c>
      <c r="BI17" s="458">
        <v>7</v>
      </c>
      <c r="BJ17" s="458">
        <v>8</v>
      </c>
      <c r="BK17" s="456" t="s">
        <v>273</v>
      </c>
      <c r="BL17" s="703" t="s">
        <v>274</v>
      </c>
      <c r="BM17" s="703"/>
      <c r="BN17" s="457"/>
    </row>
    <row r="18" spans="1:66" s="15" customFormat="1" ht="22.5" customHeight="1">
      <c r="A18" s="270" t="s">
        <v>64</v>
      </c>
      <c r="B18" s="472" t="s">
        <v>281</v>
      </c>
      <c r="C18" s="473" t="s">
        <v>281</v>
      </c>
      <c r="D18" s="473" t="s">
        <v>281</v>
      </c>
      <c r="E18" s="473" t="s">
        <v>281</v>
      </c>
      <c r="F18" s="473" t="s">
        <v>281</v>
      </c>
      <c r="G18" s="473" t="s">
        <v>281</v>
      </c>
      <c r="H18" s="473" t="s">
        <v>281</v>
      </c>
      <c r="I18" s="473" t="s">
        <v>281</v>
      </c>
      <c r="J18" s="473" t="s">
        <v>281</v>
      </c>
      <c r="K18" s="473" t="s">
        <v>281</v>
      </c>
      <c r="L18" s="473" t="s">
        <v>281</v>
      </c>
      <c r="M18" s="473" t="s">
        <v>281</v>
      </c>
      <c r="N18" s="473" t="s">
        <v>281</v>
      </c>
      <c r="O18" s="473" t="s">
        <v>281</v>
      </c>
      <c r="P18" s="473" t="s">
        <v>281</v>
      </c>
      <c r="Q18" s="473" t="s">
        <v>281</v>
      </c>
      <c r="R18" s="271" t="s">
        <v>109</v>
      </c>
      <c r="S18" s="271" t="s">
        <v>25</v>
      </c>
      <c r="T18" s="271" t="s">
        <v>31</v>
      </c>
      <c r="U18" s="271" t="s">
        <v>31</v>
      </c>
      <c r="V18" s="271" t="s">
        <v>31</v>
      </c>
      <c r="W18" s="271" t="s">
        <v>25</v>
      </c>
      <c r="X18" s="473" t="s">
        <v>281</v>
      </c>
      <c r="Y18" s="473" t="s">
        <v>281</v>
      </c>
      <c r="Z18" s="473" t="s">
        <v>281</v>
      </c>
      <c r="AA18" s="473" t="s">
        <v>281</v>
      </c>
      <c r="AB18" s="473" t="s">
        <v>281</v>
      </c>
      <c r="AC18" s="473" t="s">
        <v>281</v>
      </c>
      <c r="AD18" s="473" t="s">
        <v>281</v>
      </c>
      <c r="AE18" s="473" t="s">
        <v>281</v>
      </c>
      <c r="AF18" s="473" t="s">
        <v>281</v>
      </c>
      <c r="AG18" s="473" t="s">
        <v>281</v>
      </c>
      <c r="AH18" s="473" t="s">
        <v>281</v>
      </c>
      <c r="AI18" s="473" t="s">
        <v>281</v>
      </c>
      <c r="AJ18" s="473" t="s">
        <v>281</v>
      </c>
      <c r="AK18" s="473" t="s">
        <v>281</v>
      </c>
      <c r="AL18" s="473" t="s">
        <v>281</v>
      </c>
      <c r="AM18" s="473" t="s">
        <v>281</v>
      </c>
      <c r="AN18" s="271" t="s">
        <v>109</v>
      </c>
      <c r="AO18" s="271" t="s">
        <v>31</v>
      </c>
      <c r="AP18" s="271" t="s">
        <v>31</v>
      </c>
      <c r="AQ18" s="271" t="s">
        <v>31</v>
      </c>
      <c r="AR18" s="271" t="s">
        <v>25</v>
      </c>
      <c r="AS18" s="271" t="s">
        <v>25</v>
      </c>
      <c r="AT18" s="271" t="s">
        <v>25</v>
      </c>
      <c r="AU18" s="271" t="s">
        <v>25</v>
      </c>
      <c r="AV18" s="271" t="s">
        <v>25</v>
      </c>
      <c r="AW18" s="271" t="s">
        <v>25</v>
      </c>
      <c r="AX18" s="271" t="s">
        <v>25</v>
      </c>
      <c r="AY18" s="271" t="s">
        <v>25</v>
      </c>
      <c r="AZ18" s="271" t="s">
        <v>25</v>
      </c>
      <c r="BA18" s="272" t="s">
        <v>25</v>
      </c>
      <c r="BB18" s="468" t="s">
        <v>275</v>
      </c>
      <c r="BC18" s="458">
        <f>COUNTIF(B18:W18,BL18)</f>
        <v>16</v>
      </c>
      <c r="BD18" s="458">
        <f>COUNTIF(X18:BA18,BL18)</f>
        <v>16</v>
      </c>
      <c r="BE18" s="458">
        <f>COUNTIF(B19:W19,BL18)</f>
        <v>16</v>
      </c>
      <c r="BF18" s="458">
        <f>COUNTIF(X19:BA19,BL18)</f>
        <v>16</v>
      </c>
      <c r="BG18" s="458">
        <f>COUNTIF(B20:W20,BL18)</f>
        <v>16</v>
      </c>
      <c r="BH18" s="458">
        <f>COUNTIF(X20:BA20,BL18)</f>
        <v>16</v>
      </c>
      <c r="BI18" s="458">
        <f>COUNTIF(B21:W21,BL18)</f>
        <v>16</v>
      </c>
      <c r="BJ18" s="458">
        <f>COUNTIF(X21:BA21,BL18)</f>
        <v>10</v>
      </c>
      <c r="BK18" s="458">
        <f aca="true" t="shared" si="1" ref="BK18:BK23">SUM(BC18:BJ18)</f>
        <v>122</v>
      </c>
      <c r="BL18" s="459" t="str">
        <f>F26</f>
        <v>Т</v>
      </c>
      <c r="BM18" s="458"/>
      <c r="BN18" s="460"/>
    </row>
    <row r="19" spans="1:66" s="15" customFormat="1" ht="18">
      <c r="A19" s="273" t="s">
        <v>65</v>
      </c>
      <c r="B19" s="474" t="s">
        <v>281</v>
      </c>
      <c r="C19" s="471" t="s">
        <v>281</v>
      </c>
      <c r="D19" s="471" t="s">
        <v>281</v>
      </c>
      <c r="E19" s="471" t="s">
        <v>281</v>
      </c>
      <c r="F19" s="471" t="s">
        <v>281</v>
      </c>
      <c r="G19" s="471" t="s">
        <v>281</v>
      </c>
      <c r="H19" s="471" t="s">
        <v>281</v>
      </c>
      <c r="I19" s="471" t="s">
        <v>281</v>
      </c>
      <c r="J19" s="471" t="s">
        <v>281</v>
      </c>
      <c r="K19" s="471" t="s">
        <v>281</v>
      </c>
      <c r="L19" s="471" t="s">
        <v>281</v>
      </c>
      <c r="M19" s="471" t="s">
        <v>281</v>
      </c>
      <c r="N19" s="471" t="s">
        <v>281</v>
      </c>
      <c r="O19" s="471" t="s">
        <v>281</v>
      </c>
      <c r="P19" s="471" t="s">
        <v>281</v>
      </c>
      <c r="Q19" s="471" t="s">
        <v>281</v>
      </c>
      <c r="R19" s="274" t="s">
        <v>109</v>
      </c>
      <c r="S19" s="274" t="s">
        <v>25</v>
      </c>
      <c r="T19" s="274" t="s">
        <v>31</v>
      </c>
      <c r="U19" s="274" t="s">
        <v>31</v>
      </c>
      <c r="V19" s="274" t="s">
        <v>31</v>
      </c>
      <c r="W19" s="274" t="s">
        <v>25</v>
      </c>
      <c r="X19" s="471" t="s">
        <v>281</v>
      </c>
      <c r="Y19" s="471" t="s">
        <v>281</v>
      </c>
      <c r="Z19" s="471" t="s">
        <v>281</v>
      </c>
      <c r="AA19" s="471" t="s">
        <v>281</v>
      </c>
      <c r="AB19" s="471" t="s">
        <v>281</v>
      </c>
      <c r="AC19" s="471" t="s">
        <v>281</v>
      </c>
      <c r="AD19" s="471" t="s">
        <v>281</v>
      </c>
      <c r="AE19" s="471" t="s">
        <v>281</v>
      </c>
      <c r="AF19" s="471" t="s">
        <v>281</v>
      </c>
      <c r="AG19" s="471" t="s">
        <v>281</v>
      </c>
      <c r="AH19" s="471" t="s">
        <v>281</v>
      </c>
      <c r="AI19" s="471" t="s">
        <v>281</v>
      </c>
      <c r="AJ19" s="471" t="s">
        <v>281</v>
      </c>
      <c r="AK19" s="471" t="s">
        <v>281</v>
      </c>
      <c r="AL19" s="471" t="s">
        <v>281</v>
      </c>
      <c r="AM19" s="471" t="s">
        <v>281</v>
      </c>
      <c r="AN19" s="274" t="s">
        <v>109</v>
      </c>
      <c r="AO19" s="274" t="s">
        <v>31</v>
      </c>
      <c r="AP19" s="274" t="s">
        <v>31</v>
      </c>
      <c r="AQ19" s="274" t="s">
        <v>31</v>
      </c>
      <c r="AR19" s="274" t="s">
        <v>25</v>
      </c>
      <c r="AS19" s="274" t="s">
        <v>25</v>
      </c>
      <c r="AT19" s="274" t="s">
        <v>25</v>
      </c>
      <c r="AU19" s="274" t="s">
        <v>25</v>
      </c>
      <c r="AV19" s="274" t="s">
        <v>25</v>
      </c>
      <c r="AW19" s="274" t="s">
        <v>25</v>
      </c>
      <c r="AX19" s="274" t="s">
        <v>25</v>
      </c>
      <c r="AY19" s="274" t="s">
        <v>25</v>
      </c>
      <c r="AZ19" s="274" t="s">
        <v>25</v>
      </c>
      <c r="BA19" s="275" t="s">
        <v>25</v>
      </c>
      <c r="BB19" s="469" t="s">
        <v>276</v>
      </c>
      <c r="BC19" s="458">
        <f>COUNTIF(B18:W18,BL19)+COUNTIF(B18:W18,BM19)+COUNTIF(B18:W18,BN19)</f>
        <v>4</v>
      </c>
      <c r="BD19" s="458">
        <f>COUNTIF(X18:BA18,BL19)+COUNTIF(X18:BA18,BM19)+COUNTIF(X18:BA18,BN19)</f>
        <v>4</v>
      </c>
      <c r="BE19" s="458">
        <f>COUNTIF(B19:W19,BL19)+COUNTIF(B19:W19,BM19)+COUNTIF(B19:W19,BN19)</f>
        <v>4</v>
      </c>
      <c r="BF19" s="458">
        <f>COUNTIF(X19:BA19,BL19)+COUNTIF(X19:BA19,BM19)+COUNTIF(X19:BA19,BN19)</f>
        <v>4</v>
      </c>
      <c r="BG19" s="458">
        <f>COUNTIF(B20:W20,BL19)+COUNTIF(B20:W20,BM19)+COUNTIF(B20:W20,BN19)</f>
        <v>4</v>
      </c>
      <c r="BH19" s="458">
        <f>COUNTIF(X20:BA20,BL19)+COUNTIF(X20:BA20,BM19)+COUNTIF(X20:BA20,BN19)</f>
        <v>4</v>
      </c>
      <c r="BI19" s="458">
        <f>COUNTIF(B21:W21,BL19)+COUNTIF(B21:W21,BM19)+COUNTIF(B21:W21,BN19)</f>
        <v>4</v>
      </c>
      <c r="BJ19" s="458">
        <f>COUNTIF(X21:BA21,BL19)+COUNTIF(X21:AQ21,BM19)+COUNTIF(X21:AQ21,BN19)</f>
        <v>2</v>
      </c>
      <c r="BK19" s="458">
        <f t="shared" si="1"/>
        <v>30</v>
      </c>
      <c r="BL19" s="459" t="str">
        <f>N26</f>
        <v>С</v>
      </c>
      <c r="BM19" s="458" t="str">
        <f>AH26</f>
        <v>З</v>
      </c>
      <c r="BN19" s="460" t="str">
        <f>N28</f>
        <v>Е</v>
      </c>
    </row>
    <row r="20" spans="1:66" s="16" customFormat="1" ht="20.25" customHeight="1">
      <c r="A20" s="273" t="s">
        <v>66</v>
      </c>
      <c r="B20" s="474" t="s">
        <v>281</v>
      </c>
      <c r="C20" s="471" t="s">
        <v>281</v>
      </c>
      <c r="D20" s="471" t="s">
        <v>281</v>
      </c>
      <c r="E20" s="471" t="s">
        <v>281</v>
      </c>
      <c r="F20" s="471" t="s">
        <v>281</v>
      </c>
      <c r="G20" s="471" t="s">
        <v>281</v>
      </c>
      <c r="H20" s="471" t="s">
        <v>281</v>
      </c>
      <c r="I20" s="471" t="s">
        <v>281</v>
      </c>
      <c r="J20" s="471" t="s">
        <v>281</v>
      </c>
      <c r="K20" s="471" t="s">
        <v>281</v>
      </c>
      <c r="L20" s="471" t="s">
        <v>281</v>
      </c>
      <c r="M20" s="471" t="s">
        <v>281</v>
      </c>
      <c r="N20" s="471" t="s">
        <v>281</v>
      </c>
      <c r="O20" s="471" t="s">
        <v>281</v>
      </c>
      <c r="P20" s="471" t="s">
        <v>281</v>
      </c>
      <c r="Q20" s="471" t="s">
        <v>281</v>
      </c>
      <c r="R20" s="274" t="s">
        <v>109</v>
      </c>
      <c r="S20" s="274" t="s">
        <v>25</v>
      </c>
      <c r="T20" s="274" t="s">
        <v>31</v>
      </c>
      <c r="U20" s="274" t="s">
        <v>31</v>
      </c>
      <c r="V20" s="274" t="s">
        <v>31</v>
      </c>
      <c r="W20" s="274" t="s">
        <v>25</v>
      </c>
      <c r="X20" s="471" t="s">
        <v>281</v>
      </c>
      <c r="Y20" s="471" t="s">
        <v>281</v>
      </c>
      <c r="Z20" s="471" t="s">
        <v>281</v>
      </c>
      <c r="AA20" s="471" t="s">
        <v>281</v>
      </c>
      <c r="AB20" s="471" t="s">
        <v>281</v>
      </c>
      <c r="AC20" s="471" t="s">
        <v>281</v>
      </c>
      <c r="AD20" s="471" t="s">
        <v>281</v>
      </c>
      <c r="AE20" s="471" t="s">
        <v>281</v>
      </c>
      <c r="AF20" s="471" t="s">
        <v>281</v>
      </c>
      <c r="AG20" s="471" t="s">
        <v>281</v>
      </c>
      <c r="AH20" s="471" t="s">
        <v>281</v>
      </c>
      <c r="AI20" s="471" t="s">
        <v>281</v>
      </c>
      <c r="AJ20" s="471" t="s">
        <v>281</v>
      </c>
      <c r="AK20" s="471" t="s">
        <v>281</v>
      </c>
      <c r="AL20" s="471" t="s">
        <v>281</v>
      </c>
      <c r="AM20" s="471" t="s">
        <v>281</v>
      </c>
      <c r="AN20" s="274" t="s">
        <v>109</v>
      </c>
      <c r="AO20" s="274" t="s">
        <v>31</v>
      </c>
      <c r="AP20" s="274" t="s">
        <v>31</v>
      </c>
      <c r="AQ20" s="274" t="s">
        <v>31</v>
      </c>
      <c r="AR20" s="274" t="s">
        <v>25</v>
      </c>
      <c r="AS20" s="274" t="s">
        <v>25</v>
      </c>
      <c r="AT20" s="274" t="s">
        <v>25</v>
      </c>
      <c r="AU20" s="274" t="s">
        <v>25</v>
      </c>
      <c r="AV20" s="274" t="s">
        <v>25</v>
      </c>
      <c r="AW20" s="274" t="s">
        <v>25</v>
      </c>
      <c r="AX20" s="274" t="s">
        <v>25</v>
      </c>
      <c r="AY20" s="274" t="s">
        <v>25</v>
      </c>
      <c r="AZ20" s="274" t="s">
        <v>25</v>
      </c>
      <c r="BA20" s="275" t="s">
        <v>25</v>
      </c>
      <c r="BB20" s="470" t="s">
        <v>277</v>
      </c>
      <c r="BC20" s="458">
        <f>COUNTIF(B18:W18,BL20)</f>
        <v>0</v>
      </c>
      <c r="BD20" s="458">
        <f>COUNTIF(X18:BA18,BL20)</f>
        <v>0</v>
      </c>
      <c r="BE20" s="458">
        <f>COUNTIF(B19:W19,BL20)</f>
        <v>0</v>
      </c>
      <c r="BF20" s="458">
        <f>COUNTIF(X19:BA19,BL20)</f>
        <v>0</v>
      </c>
      <c r="BG20" s="458">
        <f>COUNTIF(B20:W20,BL20)</f>
        <v>0</v>
      </c>
      <c r="BH20" s="458">
        <f>COUNTIF(X20:BA20,BL20)</f>
        <v>0</v>
      </c>
      <c r="BI20" s="458">
        <f>COUNTIF(B21:W21,BL20)</f>
        <v>0</v>
      </c>
      <c r="BJ20" s="458">
        <f>COUNTIF(X21:AQ21,BL20)</f>
        <v>4</v>
      </c>
      <c r="BK20" s="458">
        <f t="shared" si="1"/>
        <v>4</v>
      </c>
      <c r="BL20" s="462" t="str">
        <f>V26</f>
        <v>П</v>
      </c>
      <c r="BM20" s="462"/>
      <c r="BN20" s="463"/>
    </row>
    <row r="21" spans="1:66" s="16" customFormat="1" ht="21" customHeight="1" thickBot="1">
      <c r="A21" s="276" t="s">
        <v>67</v>
      </c>
      <c r="B21" s="475" t="s">
        <v>281</v>
      </c>
      <c r="C21" s="476" t="s">
        <v>281</v>
      </c>
      <c r="D21" s="476" t="s">
        <v>281</v>
      </c>
      <c r="E21" s="476" t="s">
        <v>281</v>
      </c>
      <c r="F21" s="476" t="s">
        <v>281</v>
      </c>
      <c r="G21" s="476" t="s">
        <v>281</v>
      </c>
      <c r="H21" s="476" t="s">
        <v>281</v>
      </c>
      <c r="I21" s="476" t="s">
        <v>281</v>
      </c>
      <c r="J21" s="476" t="s">
        <v>281</v>
      </c>
      <c r="K21" s="476" t="s">
        <v>281</v>
      </c>
      <c r="L21" s="476" t="s">
        <v>281</v>
      </c>
      <c r="M21" s="476" t="s">
        <v>281</v>
      </c>
      <c r="N21" s="476" t="s">
        <v>281</v>
      </c>
      <c r="O21" s="476" t="s">
        <v>281</v>
      </c>
      <c r="P21" s="476" t="s">
        <v>281</v>
      </c>
      <c r="Q21" s="476" t="s">
        <v>281</v>
      </c>
      <c r="R21" s="277" t="s">
        <v>109</v>
      </c>
      <c r="S21" s="277" t="s">
        <v>25</v>
      </c>
      <c r="T21" s="277" t="s">
        <v>31</v>
      </c>
      <c r="U21" s="277" t="s">
        <v>31</v>
      </c>
      <c r="V21" s="277" t="s">
        <v>31</v>
      </c>
      <c r="W21" s="277" t="s">
        <v>25</v>
      </c>
      <c r="X21" s="476" t="s">
        <v>281</v>
      </c>
      <c r="Y21" s="476" t="s">
        <v>281</v>
      </c>
      <c r="Z21" s="476" t="s">
        <v>281</v>
      </c>
      <c r="AA21" s="476" t="s">
        <v>281</v>
      </c>
      <c r="AB21" s="476" t="s">
        <v>281</v>
      </c>
      <c r="AC21" s="476" t="s">
        <v>281</v>
      </c>
      <c r="AD21" s="476" t="s">
        <v>281</v>
      </c>
      <c r="AE21" s="476" t="s">
        <v>281</v>
      </c>
      <c r="AF21" s="476" t="s">
        <v>281</v>
      </c>
      <c r="AG21" s="476" t="s">
        <v>281</v>
      </c>
      <c r="AH21" s="277" t="s">
        <v>31</v>
      </c>
      <c r="AI21" s="277" t="s">
        <v>31</v>
      </c>
      <c r="AJ21" s="277" t="s">
        <v>26</v>
      </c>
      <c r="AK21" s="277" t="s">
        <v>26</v>
      </c>
      <c r="AL21" s="277" t="s">
        <v>26</v>
      </c>
      <c r="AM21" s="277" t="s">
        <v>26</v>
      </c>
      <c r="AN21" s="278" t="s">
        <v>32</v>
      </c>
      <c r="AO21" s="278" t="s">
        <v>32</v>
      </c>
      <c r="AP21" s="278" t="s">
        <v>82</v>
      </c>
      <c r="AQ21" s="278" t="s">
        <v>82</v>
      </c>
      <c r="AR21" s="277"/>
      <c r="AS21" s="277"/>
      <c r="AT21" s="277"/>
      <c r="AU21" s="277"/>
      <c r="AV21" s="277"/>
      <c r="AW21" s="277"/>
      <c r="AX21" s="277"/>
      <c r="AY21" s="277"/>
      <c r="AZ21" s="277"/>
      <c r="BA21" s="279"/>
      <c r="BB21" s="470" t="s">
        <v>278</v>
      </c>
      <c r="BC21" s="458">
        <f>COUNTIF(B18:W18,BL21)</f>
        <v>0</v>
      </c>
      <c r="BD21" s="458">
        <f>COUNTIF(X18:BA18,BL21)</f>
        <v>0</v>
      </c>
      <c r="BE21" s="458">
        <f>COUNTIF(B19:W19,BL21)</f>
        <v>0</v>
      </c>
      <c r="BF21" s="458">
        <f>COUNTIF(X19:BA19,BL21)</f>
        <v>0</v>
      </c>
      <c r="BG21" s="458">
        <f>COUNTIF(B20:W20,BL21)</f>
        <v>0</v>
      </c>
      <c r="BH21" s="458">
        <f>COUNTIF(X20:BA20,BL21)</f>
        <v>0</v>
      </c>
      <c r="BI21" s="458">
        <f>COUNTIF(B21:W21,BL21)</f>
        <v>0</v>
      </c>
      <c r="BJ21" s="458">
        <f>COUNTIF(X21:AQ21,BL21)</f>
        <v>2</v>
      </c>
      <c r="BK21" s="458">
        <f t="shared" si="1"/>
        <v>2</v>
      </c>
      <c r="BL21" s="462" t="str">
        <f>AB26</f>
        <v>Д</v>
      </c>
      <c r="BM21" s="461"/>
      <c r="BN21" s="464"/>
    </row>
    <row r="22" spans="1:66" s="17" customFormat="1" ht="15">
      <c r="A22" s="280"/>
      <c r="B22" s="280"/>
      <c r="C22" s="280"/>
      <c r="D22" s="280"/>
      <c r="E22" s="280"/>
      <c r="F22" s="280"/>
      <c r="G22" s="280"/>
      <c r="H22" s="280"/>
      <c r="I22" s="280"/>
      <c r="J22" s="280"/>
      <c r="K22" s="280"/>
      <c r="L22" s="280"/>
      <c r="M22" s="280"/>
      <c r="N22" s="280"/>
      <c r="O22" s="280"/>
      <c r="P22" s="280"/>
      <c r="Q22" s="280"/>
      <c r="R22" s="280"/>
      <c r="S22" s="280"/>
      <c r="T22" s="280"/>
      <c r="U22" s="280"/>
      <c r="V22" s="280"/>
      <c r="W22" s="280"/>
      <c r="X22" s="280"/>
      <c r="Y22" s="280"/>
      <c r="Z22" s="280"/>
      <c r="AA22" s="280"/>
      <c r="AB22" s="280"/>
      <c r="AC22" s="280"/>
      <c r="AD22" s="280"/>
      <c r="AE22" s="280"/>
      <c r="AF22" s="280"/>
      <c r="AG22" s="280"/>
      <c r="AH22" s="280"/>
      <c r="AI22" s="280"/>
      <c r="AJ22" s="280"/>
      <c r="AK22" s="280"/>
      <c r="AL22" s="280"/>
      <c r="AM22" s="280"/>
      <c r="AN22" s="280"/>
      <c r="AO22" s="280"/>
      <c r="AP22" s="280"/>
      <c r="AQ22" s="280"/>
      <c r="AR22" s="280"/>
      <c r="AS22" s="281"/>
      <c r="AT22" s="281"/>
      <c r="AU22" s="281"/>
      <c r="AV22" s="281"/>
      <c r="AW22" s="281"/>
      <c r="AX22" s="281"/>
      <c r="AY22" s="281"/>
      <c r="AZ22" s="281"/>
      <c r="BA22" s="281"/>
      <c r="BB22" s="466" t="s">
        <v>279</v>
      </c>
      <c r="BC22" s="458">
        <f>COUNTIF(B18:W18,BL22)</f>
        <v>2</v>
      </c>
      <c r="BD22" s="458">
        <f>COUNTIF(X18:BA18,BL22)</f>
        <v>10</v>
      </c>
      <c r="BE22" s="458">
        <f>COUNTIF(B19:W19,BL22)</f>
        <v>2</v>
      </c>
      <c r="BF22" s="458">
        <f>COUNTIF(X19:BA19,BL22)</f>
        <v>10</v>
      </c>
      <c r="BG22" s="458">
        <f>COUNTIF(B20:W20,BL22)</f>
        <v>2</v>
      </c>
      <c r="BH22" s="458">
        <f>COUNTIF(X20:BA20,BL22)</f>
        <v>10</v>
      </c>
      <c r="BI22" s="458">
        <f>COUNTIF(B21:W21,BL22)</f>
        <v>2</v>
      </c>
      <c r="BJ22" s="458">
        <f>COUNTIF(X21:AQ21,BL22)</f>
        <v>0</v>
      </c>
      <c r="BK22" s="458">
        <f t="shared" si="1"/>
        <v>38</v>
      </c>
      <c r="BL22" s="462" t="str">
        <f>AP26</f>
        <v>К</v>
      </c>
      <c r="BM22" s="461"/>
      <c r="BN22" s="464"/>
    </row>
    <row r="23" spans="1:66" s="20" customFormat="1" ht="15">
      <c r="A23" s="282"/>
      <c r="B23" s="282"/>
      <c r="C23" s="282"/>
      <c r="D23" s="283"/>
      <c r="E23" s="283"/>
      <c r="F23" s="283"/>
      <c r="G23" s="283"/>
      <c r="H23" s="283"/>
      <c r="I23" s="283"/>
      <c r="J23" s="283"/>
      <c r="K23" s="283"/>
      <c r="L23" s="283"/>
      <c r="M23" s="283"/>
      <c r="N23" s="283"/>
      <c r="O23" s="283"/>
      <c r="P23" s="283"/>
      <c r="Q23" s="283"/>
      <c r="R23" s="283"/>
      <c r="S23" s="283"/>
      <c r="T23" s="283"/>
      <c r="U23" s="283"/>
      <c r="V23" s="283"/>
      <c r="W23" s="283"/>
      <c r="X23" s="283"/>
      <c r="Y23" s="283"/>
      <c r="Z23" s="283"/>
      <c r="AA23" s="283"/>
      <c r="AB23" s="283"/>
      <c r="AC23" s="283"/>
      <c r="AD23" s="283"/>
      <c r="AE23" s="283"/>
      <c r="AF23" s="283"/>
      <c r="AG23" s="283"/>
      <c r="AH23" s="283"/>
      <c r="AI23" s="283"/>
      <c r="AJ23" s="283"/>
      <c r="AK23" s="283"/>
      <c r="AL23" s="283"/>
      <c r="AM23" s="283"/>
      <c r="AN23" s="283"/>
      <c r="AO23" s="283"/>
      <c r="AP23" s="283"/>
      <c r="AQ23" s="283"/>
      <c r="AR23" s="283"/>
      <c r="AS23" s="283"/>
      <c r="AT23" s="283"/>
      <c r="AU23" s="283"/>
      <c r="AV23" s="283"/>
      <c r="AW23" s="283"/>
      <c r="AX23" s="283"/>
      <c r="AY23" s="283"/>
      <c r="AZ23" s="283"/>
      <c r="BA23" s="283"/>
      <c r="BB23" s="466" t="s">
        <v>280</v>
      </c>
      <c r="BC23" s="458">
        <f>COUNTIF(B18:W18,BL23)</f>
        <v>0</v>
      </c>
      <c r="BD23" s="458">
        <f>COUNTIF(X18:BA18,BL23)</f>
        <v>0</v>
      </c>
      <c r="BE23" s="458">
        <f>-COUNTIF(B19:W19,BL23)</f>
        <v>0</v>
      </c>
      <c r="BF23" s="458">
        <f>COUNTIF(X19:BA19,BL23)</f>
        <v>0</v>
      </c>
      <c r="BG23" s="458">
        <f>COUNTIF(B20:W20,BL23)</f>
        <v>0</v>
      </c>
      <c r="BH23" s="458">
        <f>COUNTIF(X20:BA20,BL23)</f>
        <v>0</v>
      </c>
      <c r="BI23" s="458">
        <f>COUNTIF(B21:W21,BL23)</f>
        <v>0</v>
      </c>
      <c r="BJ23" s="458">
        <f>COUNTIF(X21:AQ21,BL23)</f>
        <v>2</v>
      </c>
      <c r="BK23" s="458">
        <f t="shared" si="1"/>
        <v>2</v>
      </c>
      <c r="BL23" s="462" t="str">
        <f>AU26</f>
        <v>А</v>
      </c>
      <c r="BM23" s="461"/>
      <c r="BN23" s="464"/>
    </row>
    <row r="24" spans="1:66" s="20" customFormat="1" ht="15">
      <c r="A24" s="282"/>
      <c r="B24" s="282"/>
      <c r="C24" s="282"/>
      <c r="D24" s="283"/>
      <c r="E24" s="283"/>
      <c r="F24" s="283"/>
      <c r="G24" s="283"/>
      <c r="H24" s="283"/>
      <c r="I24" s="283"/>
      <c r="J24" s="283"/>
      <c r="K24" s="283"/>
      <c r="L24" s="283"/>
      <c r="M24" s="283"/>
      <c r="N24" s="283"/>
      <c r="O24" s="283"/>
      <c r="P24" s="283"/>
      <c r="Q24" s="283"/>
      <c r="R24" s="283"/>
      <c r="S24" s="283"/>
      <c r="T24" s="283"/>
      <c r="U24" s="283"/>
      <c r="V24" s="283"/>
      <c r="W24" s="283"/>
      <c r="X24" s="283"/>
      <c r="Y24" s="283"/>
      <c r="Z24" s="283"/>
      <c r="AA24" s="283"/>
      <c r="AB24" s="283"/>
      <c r="AC24" s="283"/>
      <c r="AD24" s="283"/>
      <c r="AE24" s="283"/>
      <c r="AF24" s="283"/>
      <c r="AG24" s="283"/>
      <c r="AH24" s="283"/>
      <c r="AI24" s="283"/>
      <c r="AJ24" s="283"/>
      <c r="AK24" s="283"/>
      <c r="AL24" s="283"/>
      <c r="AM24" s="283"/>
      <c r="AN24" s="283"/>
      <c r="AO24" s="283"/>
      <c r="AP24" s="283"/>
      <c r="AQ24" s="283"/>
      <c r="AR24" s="283"/>
      <c r="AS24" s="283"/>
      <c r="AT24" s="283"/>
      <c r="AU24" s="283"/>
      <c r="AV24" s="283"/>
      <c r="AW24" s="283"/>
      <c r="AX24" s="283"/>
      <c r="AY24" s="283"/>
      <c r="AZ24" s="283"/>
      <c r="BA24" s="283"/>
      <c r="BB24" s="479" t="s">
        <v>1</v>
      </c>
      <c r="BC24" s="480">
        <f>SUM(BC18:BC23)</f>
        <v>22</v>
      </c>
      <c r="BD24" s="480">
        <f aca="true" t="shared" si="2" ref="BD24:BJ24">SUM(BD18:BD23)</f>
        <v>30</v>
      </c>
      <c r="BE24" s="480">
        <f t="shared" si="2"/>
        <v>22</v>
      </c>
      <c r="BF24" s="480">
        <f t="shared" si="2"/>
        <v>30</v>
      </c>
      <c r="BG24" s="480">
        <f t="shared" si="2"/>
        <v>22</v>
      </c>
      <c r="BH24" s="480">
        <f t="shared" si="2"/>
        <v>30</v>
      </c>
      <c r="BI24" s="480">
        <f t="shared" si="2"/>
        <v>22</v>
      </c>
      <c r="BJ24" s="480">
        <f t="shared" si="2"/>
        <v>20</v>
      </c>
      <c r="BK24" s="480">
        <f>SUM(BK18:BK23)</f>
        <v>198</v>
      </c>
      <c r="BL24" s="18"/>
      <c r="BM24" s="18"/>
      <c r="BN24" s="18"/>
    </row>
    <row r="25" spans="1:66" s="20" customFormat="1" ht="15.75" thickBot="1">
      <c r="A25" s="282"/>
      <c r="B25" s="282"/>
      <c r="C25" s="282"/>
      <c r="D25" s="283"/>
      <c r="E25" s="283"/>
      <c r="F25" s="283"/>
      <c r="G25" s="283"/>
      <c r="H25" s="283"/>
      <c r="I25" s="283"/>
      <c r="J25" s="283"/>
      <c r="K25" s="283"/>
      <c r="L25" s="283"/>
      <c r="M25" s="283"/>
      <c r="N25" s="283"/>
      <c r="O25" s="283"/>
      <c r="P25" s="283"/>
      <c r="Q25" s="283"/>
      <c r="R25" s="283"/>
      <c r="S25" s="283"/>
      <c r="T25" s="283"/>
      <c r="U25" s="283"/>
      <c r="V25" s="283"/>
      <c r="W25" s="283"/>
      <c r="X25" s="283"/>
      <c r="Y25" s="283"/>
      <c r="Z25" s="283"/>
      <c r="AA25" s="283"/>
      <c r="AB25" s="283"/>
      <c r="AC25" s="283"/>
      <c r="AD25" s="283"/>
      <c r="AE25" s="283"/>
      <c r="AF25" s="283"/>
      <c r="AG25" s="283"/>
      <c r="AH25" s="283"/>
      <c r="AI25" s="283"/>
      <c r="AJ25" s="283"/>
      <c r="AK25" s="283"/>
      <c r="AL25" s="283"/>
      <c r="AM25" s="283"/>
      <c r="AN25" s="283"/>
      <c r="AO25" s="283"/>
      <c r="AP25" s="283"/>
      <c r="AQ25" s="283"/>
      <c r="AR25" s="283"/>
      <c r="AS25" s="283"/>
      <c r="AT25" s="283"/>
      <c r="AU25" s="283"/>
      <c r="AV25" s="283"/>
      <c r="AW25" s="283"/>
      <c r="AX25" s="283"/>
      <c r="AY25" s="283"/>
      <c r="AZ25" s="283"/>
      <c r="BA25" s="283"/>
      <c r="BB25" s="19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</row>
    <row r="26" spans="1:66" s="20" customFormat="1" ht="21" thickBot="1">
      <c r="A26" s="284" t="s">
        <v>23</v>
      </c>
      <c r="B26" s="280"/>
      <c r="C26" s="280"/>
      <c r="D26" s="257"/>
      <c r="E26" s="257"/>
      <c r="F26" s="467" t="s">
        <v>281</v>
      </c>
      <c r="G26" s="281" t="s">
        <v>68</v>
      </c>
      <c r="H26" s="281"/>
      <c r="I26" s="281"/>
      <c r="J26" s="281"/>
      <c r="K26" s="281"/>
      <c r="L26" s="281"/>
      <c r="M26" s="281"/>
      <c r="N26" s="285" t="s">
        <v>31</v>
      </c>
      <c r="O26" s="281" t="s">
        <v>69</v>
      </c>
      <c r="P26" s="281"/>
      <c r="Q26" s="281"/>
      <c r="R26" s="257"/>
      <c r="S26" s="257"/>
      <c r="T26" s="281"/>
      <c r="U26" s="281"/>
      <c r="V26" s="285" t="s">
        <v>26</v>
      </c>
      <c r="W26" s="281" t="s">
        <v>33</v>
      </c>
      <c r="X26" s="281"/>
      <c r="Y26" s="281"/>
      <c r="Z26" s="257"/>
      <c r="AA26" s="257"/>
      <c r="AB26" s="285" t="s">
        <v>32</v>
      </c>
      <c r="AC26" s="562" t="s">
        <v>70</v>
      </c>
      <c r="AD26" s="281"/>
      <c r="AE26" s="281"/>
      <c r="AF26" s="281"/>
      <c r="AG26" s="257"/>
      <c r="AH26" s="285" t="s">
        <v>109</v>
      </c>
      <c r="AI26" s="281" t="s">
        <v>110</v>
      </c>
      <c r="AJ26" s="281"/>
      <c r="AK26" s="281"/>
      <c r="AL26" s="281"/>
      <c r="AM26" s="281"/>
      <c r="AN26" s="281"/>
      <c r="AO26" s="281"/>
      <c r="AP26" s="285" t="s">
        <v>25</v>
      </c>
      <c r="AQ26" s="281" t="s">
        <v>24</v>
      </c>
      <c r="AR26" s="281"/>
      <c r="AS26" s="281"/>
      <c r="AT26" s="286"/>
      <c r="AU26" s="285" t="s">
        <v>82</v>
      </c>
      <c r="AV26" s="281" t="s">
        <v>207</v>
      </c>
      <c r="AW26" s="283"/>
      <c r="AX26" s="283"/>
      <c r="AY26" s="283"/>
      <c r="AZ26" s="283"/>
      <c r="BA26" s="283"/>
      <c r="BB26" s="19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</row>
    <row r="27" spans="1:66" s="20" customFormat="1" ht="16.5" customHeight="1" thickBot="1">
      <c r="A27" s="282"/>
      <c r="B27" s="287"/>
      <c r="C27" s="287"/>
      <c r="D27" s="287"/>
      <c r="E27" s="287"/>
      <c r="F27" s="287"/>
      <c r="G27" s="287"/>
      <c r="H27" s="287"/>
      <c r="I27" s="287"/>
      <c r="J27" s="287"/>
      <c r="K27" s="287"/>
      <c r="L27" s="287"/>
      <c r="M27" s="287"/>
      <c r="N27" s="287"/>
      <c r="O27" s="287"/>
      <c r="P27" s="287"/>
      <c r="Q27" s="287"/>
      <c r="R27" s="287"/>
      <c r="S27" s="287"/>
      <c r="T27" s="287"/>
      <c r="U27" s="287"/>
      <c r="V27" s="287"/>
      <c r="W27" s="287"/>
      <c r="X27" s="287"/>
      <c r="Y27" s="287"/>
      <c r="Z27" s="287"/>
      <c r="AA27" s="287"/>
      <c r="AB27" s="287"/>
      <c r="AC27" s="287"/>
      <c r="AD27" s="287"/>
      <c r="AE27" s="287"/>
      <c r="AF27" s="287"/>
      <c r="AG27" s="287"/>
      <c r="AH27" s="287"/>
      <c r="AI27" s="287"/>
      <c r="AJ27" s="287"/>
      <c r="AK27" s="287"/>
      <c r="AL27" s="287"/>
      <c r="AM27" s="287"/>
      <c r="AN27" s="287"/>
      <c r="AO27" s="257"/>
      <c r="AP27" s="257"/>
      <c r="AQ27" s="257"/>
      <c r="AR27" s="257"/>
      <c r="AS27" s="257"/>
      <c r="AT27" s="287"/>
      <c r="AU27" s="283"/>
      <c r="AV27" s="283"/>
      <c r="AW27" s="283"/>
      <c r="AX27" s="283"/>
      <c r="AY27" s="283"/>
      <c r="AZ27" s="283"/>
      <c r="BA27" s="283"/>
      <c r="BB27" s="19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</row>
    <row r="28" spans="1:66" s="20" customFormat="1" ht="18" customHeight="1" thickBot="1">
      <c r="A28" s="282"/>
      <c r="B28" s="282"/>
      <c r="C28" s="282"/>
      <c r="D28" s="283"/>
      <c r="E28" s="283"/>
      <c r="F28" s="283"/>
      <c r="G28" s="283"/>
      <c r="H28" s="283"/>
      <c r="I28" s="283"/>
      <c r="J28" s="283"/>
      <c r="K28" s="283"/>
      <c r="L28" s="283"/>
      <c r="M28" s="283"/>
      <c r="N28" s="477" t="s">
        <v>282</v>
      </c>
      <c r="O28" s="478" t="s">
        <v>283</v>
      </c>
      <c r="P28" s="253"/>
      <c r="Q28" s="253"/>
      <c r="R28" s="253"/>
      <c r="S28" s="253"/>
      <c r="T28" s="253"/>
      <c r="U28" s="253"/>
      <c r="V28" s="253"/>
      <c r="W28" s="283"/>
      <c r="X28" s="283"/>
      <c r="Y28" s="283"/>
      <c r="Z28" s="283"/>
      <c r="AA28" s="283"/>
      <c r="AB28" s="283"/>
      <c r="AC28" s="283"/>
      <c r="AD28" s="283"/>
      <c r="AE28" s="283"/>
      <c r="AF28" s="283"/>
      <c r="AG28" s="283"/>
      <c r="AH28" s="283"/>
      <c r="AI28" s="283"/>
      <c r="AJ28" s="283"/>
      <c r="AK28" s="283"/>
      <c r="AL28" s="283"/>
      <c r="AM28" s="283"/>
      <c r="AN28" s="288"/>
      <c r="AO28" s="288"/>
      <c r="AP28" s="288"/>
      <c r="AQ28" s="288"/>
      <c r="AR28" s="288"/>
      <c r="AS28" s="257"/>
      <c r="AT28" s="257"/>
      <c r="AU28" s="257"/>
      <c r="AV28" s="257"/>
      <c r="AW28" s="257"/>
      <c r="AX28" s="257"/>
      <c r="AY28" s="257"/>
      <c r="AZ28" s="257"/>
      <c r="BA28" s="257"/>
      <c r="BK28" s="18"/>
      <c r="BL28" s="18"/>
      <c r="BM28" s="18"/>
      <c r="BN28" s="18"/>
    </row>
    <row r="29" spans="1:66" s="20" customFormat="1" ht="15.75" customHeight="1">
      <c r="A29" s="282"/>
      <c r="B29" s="282"/>
      <c r="C29" s="282"/>
      <c r="D29" s="283"/>
      <c r="E29" s="283"/>
      <c r="F29" s="283"/>
      <c r="G29" s="283"/>
      <c r="H29" s="257"/>
      <c r="I29" s="257"/>
      <c r="J29" s="257"/>
      <c r="K29" s="257"/>
      <c r="L29" s="257"/>
      <c r="M29" s="257"/>
      <c r="N29" s="257"/>
      <c r="O29" s="257"/>
      <c r="P29" s="257"/>
      <c r="Q29" s="257"/>
      <c r="R29" s="257"/>
      <c r="S29" s="257"/>
      <c r="T29" s="257"/>
      <c r="U29" s="257"/>
      <c r="V29" s="257"/>
      <c r="W29" s="289"/>
      <c r="X29" s="257"/>
      <c r="Y29" s="257"/>
      <c r="Z29" s="257"/>
      <c r="AA29" s="257"/>
      <c r="AB29" s="257"/>
      <c r="AC29" s="257"/>
      <c r="AD29" s="257"/>
      <c r="AE29" s="257"/>
      <c r="AF29" s="257"/>
      <c r="AG29" s="290"/>
      <c r="AH29" s="290"/>
      <c r="AI29" s="290"/>
      <c r="AJ29" s="290"/>
      <c r="AK29" s="257"/>
      <c r="AL29" s="291"/>
      <c r="AM29" s="291"/>
      <c r="AN29" s="257"/>
      <c r="AO29" s="257"/>
      <c r="AP29" s="257"/>
      <c r="AQ29" s="257"/>
      <c r="AR29" s="257"/>
      <c r="AS29" s="257"/>
      <c r="AT29" s="257"/>
      <c r="AU29" s="257"/>
      <c r="AV29" s="257"/>
      <c r="AW29" s="257"/>
      <c r="AX29" s="257"/>
      <c r="AY29" s="257"/>
      <c r="AZ29" s="257"/>
      <c r="BA29" s="257"/>
      <c r="BK29" s="18"/>
      <c r="BL29" s="18"/>
      <c r="BM29" s="18"/>
      <c r="BN29" s="18"/>
    </row>
    <row r="30" spans="1:66" s="20" customFormat="1" ht="21" customHeight="1">
      <c r="A30" s="282"/>
      <c r="B30" s="282"/>
      <c r="C30" s="282"/>
      <c r="D30" s="283"/>
      <c r="E30" s="283"/>
      <c r="F30" s="283"/>
      <c r="G30" s="283"/>
      <c r="H30" s="257"/>
      <c r="I30" s="257"/>
      <c r="J30" s="257"/>
      <c r="K30" s="257"/>
      <c r="L30" s="257"/>
      <c r="M30" s="257"/>
      <c r="N30" s="257"/>
      <c r="O30" s="257"/>
      <c r="P30" s="257"/>
      <c r="Q30" s="257"/>
      <c r="R30" s="257"/>
      <c r="S30" s="257"/>
      <c r="T30" s="257"/>
      <c r="U30" s="257"/>
      <c r="V30" s="257"/>
      <c r="W30" s="257"/>
      <c r="X30" s="257"/>
      <c r="Y30" s="257"/>
      <c r="Z30" s="257"/>
      <c r="AA30" s="257"/>
      <c r="AB30" s="257"/>
      <c r="AC30" s="257"/>
      <c r="AD30" s="257"/>
      <c r="AE30" s="257"/>
      <c r="AF30" s="257"/>
      <c r="AG30" s="290"/>
      <c r="AH30" s="290"/>
      <c r="AI30" s="290"/>
      <c r="AJ30" s="290"/>
      <c r="AK30" s="257"/>
      <c r="AL30" s="292"/>
      <c r="AM30" s="292"/>
      <c r="AN30" s="257"/>
      <c r="AO30" s="257"/>
      <c r="AP30" s="257"/>
      <c r="AQ30" s="257"/>
      <c r="AR30" s="257"/>
      <c r="AS30" s="257"/>
      <c r="AT30" s="257"/>
      <c r="AU30" s="257"/>
      <c r="AV30" s="257"/>
      <c r="AW30" s="257"/>
      <c r="AX30" s="257"/>
      <c r="AY30" s="257"/>
      <c r="AZ30" s="257"/>
      <c r="BA30" s="257"/>
      <c r="BK30" s="18"/>
      <c r="BL30" s="18"/>
      <c r="BM30" s="18"/>
      <c r="BN30" s="18"/>
    </row>
    <row r="31" spans="1:66" s="20" customFormat="1" ht="20.25">
      <c r="A31" s="282"/>
      <c r="B31" s="282"/>
      <c r="C31" s="282"/>
      <c r="D31" s="283"/>
      <c r="E31" s="286" t="s">
        <v>43</v>
      </c>
      <c r="F31" s="283"/>
      <c r="G31" s="283"/>
      <c r="H31" s="257"/>
      <c r="I31" s="257"/>
      <c r="J31" s="257"/>
      <c r="K31" s="257"/>
      <c r="L31" s="257"/>
      <c r="M31" s="257"/>
      <c r="N31" s="257"/>
      <c r="O31" s="257"/>
      <c r="P31" s="257"/>
      <c r="Q31" s="257"/>
      <c r="R31" s="257"/>
      <c r="S31" s="257"/>
      <c r="T31" s="257"/>
      <c r="U31" s="257"/>
      <c r="V31" s="257"/>
      <c r="W31" s="257"/>
      <c r="X31" s="257"/>
      <c r="Y31" s="257"/>
      <c r="Z31" s="257"/>
      <c r="AA31" s="257"/>
      <c r="AB31" s="257"/>
      <c r="AC31" s="666" t="s">
        <v>71</v>
      </c>
      <c r="AD31" s="666"/>
      <c r="AE31" s="666"/>
      <c r="AF31" s="666"/>
      <c r="AG31" s="666"/>
      <c r="AH31" s="294"/>
      <c r="AI31" s="294"/>
      <c r="AJ31" s="294"/>
      <c r="AK31" s="257"/>
      <c r="AL31" s="292"/>
      <c r="AM31" s="292"/>
      <c r="AN31" s="257"/>
      <c r="AO31" s="257"/>
      <c r="AP31" s="257"/>
      <c r="AQ31" s="257"/>
      <c r="AR31" s="293" t="s">
        <v>206</v>
      </c>
      <c r="AS31" s="257"/>
      <c r="AT31" s="257"/>
      <c r="AU31" s="257"/>
      <c r="AV31" s="257"/>
      <c r="AW31" s="257"/>
      <c r="AX31" s="257"/>
      <c r="AY31" s="257"/>
      <c r="AZ31" s="257"/>
      <c r="BA31" s="257"/>
      <c r="BK31" s="18"/>
      <c r="BL31" s="18"/>
      <c r="BM31" s="18"/>
      <c r="BN31" s="18"/>
    </row>
    <row r="32" spans="1:66" s="20" customFormat="1" ht="18">
      <c r="A32" s="282"/>
      <c r="B32" s="282"/>
      <c r="C32" s="282"/>
      <c r="D32" s="283"/>
      <c r="E32" s="283"/>
      <c r="F32" s="283"/>
      <c r="G32" s="283"/>
      <c r="H32" s="257"/>
      <c r="I32" s="257"/>
      <c r="J32" s="257"/>
      <c r="K32" s="257"/>
      <c r="L32" s="257"/>
      <c r="M32" s="257"/>
      <c r="N32" s="257"/>
      <c r="O32" s="257"/>
      <c r="P32" s="257"/>
      <c r="Q32" s="257"/>
      <c r="R32" s="257"/>
      <c r="S32" s="257"/>
      <c r="T32" s="257"/>
      <c r="U32" s="257"/>
      <c r="V32" s="257"/>
      <c r="W32" s="257"/>
      <c r="X32" s="257"/>
      <c r="Y32" s="257"/>
      <c r="Z32" s="257"/>
      <c r="AA32" s="257"/>
      <c r="AB32" s="257"/>
      <c r="AC32" s="257"/>
      <c r="AD32" s="257"/>
      <c r="AE32" s="257"/>
      <c r="AF32" s="257"/>
      <c r="AG32" s="294"/>
      <c r="AH32" s="294"/>
      <c r="AI32" s="294"/>
      <c r="AJ32" s="294"/>
      <c r="AK32" s="292"/>
      <c r="AL32" s="292"/>
      <c r="AM32" s="292"/>
      <c r="AN32" s="257"/>
      <c r="AO32" s="257"/>
      <c r="AP32" s="257"/>
      <c r="AQ32" s="257"/>
      <c r="AR32" s="257"/>
      <c r="AS32" s="257"/>
      <c r="AT32" s="257"/>
      <c r="AU32" s="257"/>
      <c r="AV32" s="257"/>
      <c r="AW32" s="257"/>
      <c r="AX32" s="288"/>
      <c r="AY32" s="283"/>
      <c r="AZ32" s="283"/>
      <c r="BA32" s="283"/>
      <c r="BB32" s="19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</row>
    <row r="33" spans="1:66" s="20" customFormat="1" ht="18.75" thickBot="1">
      <c r="A33" s="282"/>
      <c r="B33" s="282"/>
      <c r="C33" s="282"/>
      <c r="D33" s="283"/>
      <c r="E33" s="283"/>
      <c r="F33" s="283"/>
      <c r="G33" s="283"/>
      <c r="H33" s="257"/>
      <c r="I33" s="257"/>
      <c r="J33" s="257"/>
      <c r="K33" s="257"/>
      <c r="L33" s="257"/>
      <c r="M33" s="257"/>
      <c r="N33" s="257"/>
      <c r="O33" s="257"/>
      <c r="P33" s="257"/>
      <c r="Q33" s="257"/>
      <c r="R33" s="257"/>
      <c r="S33" s="257"/>
      <c r="T33" s="257"/>
      <c r="U33" s="257"/>
      <c r="V33" s="257"/>
      <c r="W33" s="257"/>
      <c r="X33" s="257"/>
      <c r="Y33" s="257"/>
      <c r="Z33" s="257"/>
      <c r="AA33" s="257"/>
      <c r="AB33" s="257"/>
      <c r="AC33" s="257"/>
      <c r="AD33" s="257"/>
      <c r="AE33" s="257"/>
      <c r="AF33" s="257"/>
      <c r="AG33" s="294"/>
      <c r="AH33" s="294"/>
      <c r="AI33" s="294"/>
      <c r="AJ33" s="294"/>
      <c r="AK33" s="283"/>
      <c r="AL33" s="283"/>
      <c r="AM33" s="283"/>
      <c r="AN33" s="288"/>
      <c r="AO33" s="288"/>
      <c r="AP33" s="288"/>
      <c r="AQ33" s="288"/>
      <c r="AR33" s="288"/>
      <c r="AS33" s="288"/>
      <c r="AT33" s="288"/>
      <c r="AU33" s="288"/>
      <c r="AV33" s="288"/>
      <c r="AW33" s="288"/>
      <c r="AX33" s="288"/>
      <c r="AY33" s="283"/>
      <c r="AZ33" s="283"/>
      <c r="BA33" s="283"/>
      <c r="BB33" s="19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</row>
    <row r="34" spans="1:66" s="20" customFormat="1" ht="27.75" customHeight="1" thickBot="1">
      <c r="A34" s="610" t="s">
        <v>7</v>
      </c>
      <c r="B34" s="611"/>
      <c r="C34" s="629" t="s">
        <v>68</v>
      </c>
      <c r="D34" s="629"/>
      <c r="E34" s="629"/>
      <c r="F34" s="629"/>
      <c r="G34" s="629" t="s">
        <v>34</v>
      </c>
      <c r="H34" s="629"/>
      <c r="I34" s="629"/>
      <c r="J34" s="629" t="s">
        <v>33</v>
      </c>
      <c r="K34" s="629"/>
      <c r="L34" s="629"/>
      <c r="M34" s="629" t="s">
        <v>207</v>
      </c>
      <c r="N34" s="629"/>
      <c r="O34" s="629"/>
      <c r="P34" s="610" t="s">
        <v>72</v>
      </c>
      <c r="Q34" s="626"/>
      <c r="R34" s="626"/>
      <c r="S34" s="626"/>
      <c r="T34" s="628" t="s">
        <v>24</v>
      </c>
      <c r="U34" s="628"/>
      <c r="V34" s="628"/>
      <c r="W34" s="628" t="s">
        <v>1</v>
      </c>
      <c r="X34" s="628"/>
      <c r="Y34" s="628"/>
      <c r="Z34" s="257"/>
      <c r="AA34" s="257"/>
      <c r="AB34" s="667" t="s">
        <v>2</v>
      </c>
      <c r="AC34" s="668"/>
      <c r="AD34" s="668"/>
      <c r="AE34" s="669"/>
      <c r="AF34" s="681" t="s">
        <v>27</v>
      </c>
      <c r="AG34" s="682"/>
      <c r="AH34" s="683"/>
      <c r="AI34" s="610" t="s">
        <v>3</v>
      </c>
      <c r="AJ34" s="626"/>
      <c r="AK34" s="611"/>
      <c r="AL34" s="283"/>
      <c r="AM34" s="283"/>
      <c r="AN34" s="649" t="s">
        <v>224</v>
      </c>
      <c r="AO34" s="650"/>
      <c r="AP34" s="650"/>
      <c r="AQ34" s="650"/>
      <c r="AR34" s="651"/>
      <c r="AS34" s="649" t="s">
        <v>73</v>
      </c>
      <c r="AT34" s="650"/>
      <c r="AU34" s="650"/>
      <c r="AV34" s="650"/>
      <c r="AW34" s="651"/>
      <c r="AX34" s="610" t="s">
        <v>3</v>
      </c>
      <c r="AY34" s="626"/>
      <c r="AZ34" s="611"/>
      <c r="BA34" s="257"/>
      <c r="BB34" s="19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</row>
    <row r="35" spans="1:66" s="20" customFormat="1" ht="30.75" customHeight="1" thickBot="1">
      <c r="A35" s="612"/>
      <c r="B35" s="613"/>
      <c r="C35" s="630"/>
      <c r="D35" s="630"/>
      <c r="E35" s="630"/>
      <c r="F35" s="630"/>
      <c r="G35" s="630"/>
      <c r="H35" s="630"/>
      <c r="I35" s="630"/>
      <c r="J35" s="630"/>
      <c r="K35" s="630"/>
      <c r="L35" s="630"/>
      <c r="M35" s="630"/>
      <c r="N35" s="630"/>
      <c r="O35" s="630"/>
      <c r="P35" s="612"/>
      <c r="Q35" s="627"/>
      <c r="R35" s="627"/>
      <c r="S35" s="627"/>
      <c r="T35" s="628"/>
      <c r="U35" s="628"/>
      <c r="V35" s="628"/>
      <c r="W35" s="628"/>
      <c r="X35" s="628"/>
      <c r="Y35" s="628"/>
      <c r="Z35" s="257"/>
      <c r="AA35" s="257"/>
      <c r="AB35" s="670"/>
      <c r="AC35" s="671"/>
      <c r="AD35" s="671"/>
      <c r="AE35" s="672"/>
      <c r="AF35" s="684"/>
      <c r="AG35" s="685"/>
      <c r="AH35" s="686"/>
      <c r="AI35" s="612"/>
      <c r="AJ35" s="627"/>
      <c r="AK35" s="613"/>
      <c r="AL35" s="283"/>
      <c r="AM35" s="283"/>
      <c r="AN35" s="652" t="s">
        <v>225</v>
      </c>
      <c r="AO35" s="653"/>
      <c r="AP35" s="653"/>
      <c r="AQ35" s="653"/>
      <c r="AR35" s="654"/>
      <c r="AS35" s="719">
        <f>1.5*BK21</f>
        <v>3</v>
      </c>
      <c r="AT35" s="720"/>
      <c r="AU35" s="720"/>
      <c r="AV35" s="720"/>
      <c r="AW35" s="721"/>
      <c r="AX35" s="722">
        <f>BJ17</f>
        <v>8</v>
      </c>
      <c r="AY35" s="723"/>
      <c r="AZ35" s="724"/>
      <c r="BA35" s="257"/>
      <c r="BB35" s="19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</row>
    <row r="36" spans="1:66" s="20" customFormat="1" ht="18.75" thickBot="1">
      <c r="A36" s="631" t="s">
        <v>64</v>
      </c>
      <c r="B36" s="631"/>
      <c r="C36" s="625">
        <f>BC18+BD18</f>
        <v>32</v>
      </c>
      <c r="D36" s="625"/>
      <c r="E36" s="625"/>
      <c r="F36" s="625"/>
      <c r="G36" s="625">
        <f>BC19+BD19</f>
        <v>8</v>
      </c>
      <c r="H36" s="625"/>
      <c r="I36" s="625"/>
      <c r="J36" s="625">
        <f>BC20+BD20</f>
        <v>0</v>
      </c>
      <c r="K36" s="625"/>
      <c r="L36" s="625"/>
      <c r="M36" s="625">
        <f>BC23+BD23</f>
        <v>0</v>
      </c>
      <c r="N36" s="625"/>
      <c r="O36" s="625"/>
      <c r="P36" s="619">
        <f>BC21+BD21</f>
        <v>0</v>
      </c>
      <c r="Q36" s="620"/>
      <c r="R36" s="620"/>
      <c r="S36" s="620"/>
      <c r="T36" s="625">
        <f>BC22+BD22</f>
        <v>12</v>
      </c>
      <c r="U36" s="625"/>
      <c r="V36" s="625"/>
      <c r="W36" s="615">
        <f>SUM(C36:V36)</f>
        <v>52</v>
      </c>
      <c r="X36" s="615"/>
      <c r="Y36" s="615"/>
      <c r="Z36" s="283"/>
      <c r="AA36" s="283"/>
      <c r="AB36" s="661" t="s">
        <v>98</v>
      </c>
      <c r="AC36" s="662"/>
      <c r="AD36" s="662"/>
      <c r="AE36" s="663"/>
      <c r="AF36" s="658">
        <f>J40</f>
        <v>4</v>
      </c>
      <c r="AG36" s="659"/>
      <c r="AH36" s="660"/>
      <c r="AI36" s="658">
        <f>BJ17</f>
        <v>8</v>
      </c>
      <c r="AJ36" s="659"/>
      <c r="AK36" s="660"/>
      <c r="AL36" s="283"/>
      <c r="AM36" s="283"/>
      <c r="AN36" s="704" t="s">
        <v>226</v>
      </c>
      <c r="AO36" s="705"/>
      <c r="AP36" s="705"/>
      <c r="AQ36" s="705"/>
      <c r="AR36" s="706"/>
      <c r="AS36" s="707"/>
      <c r="AT36" s="708"/>
      <c r="AU36" s="708"/>
      <c r="AV36" s="708"/>
      <c r="AW36" s="709"/>
      <c r="AX36" s="710">
        <f>BJ17</f>
        <v>8</v>
      </c>
      <c r="AY36" s="711"/>
      <c r="AZ36" s="712"/>
      <c r="BA36" s="283"/>
      <c r="BB36" s="19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</row>
    <row r="37" spans="1:66" s="20" customFormat="1" ht="24.75" customHeight="1" thickBot="1">
      <c r="A37" s="631" t="s">
        <v>65</v>
      </c>
      <c r="B37" s="631"/>
      <c r="C37" s="625">
        <f>BE18+BF18</f>
        <v>32</v>
      </c>
      <c r="D37" s="625"/>
      <c r="E37" s="625"/>
      <c r="F37" s="625"/>
      <c r="G37" s="625">
        <f>BE19+BF19</f>
        <v>8</v>
      </c>
      <c r="H37" s="625"/>
      <c r="I37" s="625"/>
      <c r="J37" s="625">
        <f>BE20+BF20</f>
        <v>0</v>
      </c>
      <c r="K37" s="625"/>
      <c r="L37" s="625"/>
      <c r="M37" s="625">
        <f>BE23+BF23</f>
        <v>0</v>
      </c>
      <c r="N37" s="625"/>
      <c r="O37" s="625"/>
      <c r="P37" s="619">
        <f>BE21+BF21</f>
        <v>0</v>
      </c>
      <c r="Q37" s="620"/>
      <c r="R37" s="620"/>
      <c r="S37" s="620"/>
      <c r="T37" s="625">
        <f>BE22+BF22</f>
        <v>12</v>
      </c>
      <c r="U37" s="625"/>
      <c r="V37" s="625"/>
      <c r="W37" s="615">
        <f>SUM(C37:V37)</f>
        <v>52</v>
      </c>
      <c r="X37" s="615"/>
      <c r="Y37" s="615"/>
      <c r="Z37" s="295"/>
      <c r="AA37" s="257"/>
      <c r="AB37" s="676"/>
      <c r="AC37" s="676"/>
      <c r="AD37" s="676"/>
      <c r="AE37" s="676"/>
      <c r="AF37" s="687"/>
      <c r="AG37" s="687"/>
      <c r="AH37" s="687"/>
      <c r="AI37" s="680"/>
      <c r="AJ37" s="680"/>
      <c r="AK37" s="680"/>
      <c r="AL37" s="293"/>
      <c r="AM37" s="257"/>
      <c r="AN37" s="697" t="s">
        <v>227</v>
      </c>
      <c r="AO37" s="698"/>
      <c r="AP37" s="698"/>
      <c r="AQ37" s="698"/>
      <c r="AR37" s="699"/>
      <c r="AS37" s="691">
        <f>1.5*BK23</f>
        <v>3</v>
      </c>
      <c r="AT37" s="692"/>
      <c r="AU37" s="692"/>
      <c r="AV37" s="692"/>
      <c r="AW37" s="693"/>
      <c r="AX37" s="713"/>
      <c r="AY37" s="714"/>
      <c r="AZ37" s="715"/>
      <c r="BA37" s="283"/>
      <c r="BB37" s="19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</row>
    <row r="38" spans="1:66" s="20" customFormat="1" ht="18.75" thickBot="1">
      <c r="A38" s="617" t="s">
        <v>66</v>
      </c>
      <c r="B38" s="618"/>
      <c r="C38" s="625">
        <f>BG18+BH18</f>
        <v>32</v>
      </c>
      <c r="D38" s="625"/>
      <c r="E38" s="625"/>
      <c r="F38" s="625"/>
      <c r="G38" s="619">
        <f>BG19+BH19</f>
        <v>8</v>
      </c>
      <c r="H38" s="620"/>
      <c r="I38" s="621"/>
      <c r="J38" s="619">
        <f>BG20+BH20</f>
        <v>0</v>
      </c>
      <c r="K38" s="620"/>
      <c r="L38" s="621"/>
      <c r="M38" s="619">
        <f>BG23+BH23</f>
        <v>0</v>
      </c>
      <c r="N38" s="620"/>
      <c r="O38" s="621"/>
      <c r="P38" s="619">
        <f>BG21+BH21</f>
        <v>0</v>
      </c>
      <c r="Q38" s="620"/>
      <c r="R38" s="620"/>
      <c r="S38" s="621"/>
      <c r="T38" s="625">
        <f>BG22+BH22</f>
        <v>12</v>
      </c>
      <c r="U38" s="625"/>
      <c r="V38" s="625"/>
      <c r="W38" s="615">
        <f>SUM(C38:V38)</f>
        <v>52</v>
      </c>
      <c r="X38" s="615"/>
      <c r="Y38" s="615"/>
      <c r="Z38" s="296"/>
      <c r="AA38" s="297"/>
      <c r="AB38" s="676"/>
      <c r="AC38" s="676"/>
      <c r="AD38" s="676"/>
      <c r="AE38" s="676"/>
      <c r="AF38" s="677"/>
      <c r="AG38" s="677"/>
      <c r="AH38" s="677"/>
      <c r="AI38" s="678"/>
      <c r="AJ38" s="678"/>
      <c r="AK38" s="678"/>
      <c r="AL38" s="293"/>
      <c r="AM38" s="257"/>
      <c r="AN38" s="700"/>
      <c r="AO38" s="701"/>
      <c r="AP38" s="701"/>
      <c r="AQ38" s="701"/>
      <c r="AR38" s="702"/>
      <c r="AS38" s="694"/>
      <c r="AT38" s="695"/>
      <c r="AU38" s="695"/>
      <c r="AV38" s="695"/>
      <c r="AW38" s="696"/>
      <c r="AX38" s="713"/>
      <c r="AY38" s="714"/>
      <c r="AZ38" s="715"/>
      <c r="BA38" s="283"/>
      <c r="BB38" s="19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</row>
    <row r="39" spans="1:66" s="20" customFormat="1" ht="18.75" customHeight="1" thickBot="1">
      <c r="A39" s="617" t="s">
        <v>67</v>
      </c>
      <c r="B39" s="618"/>
      <c r="C39" s="625">
        <f>BI18+BJ18</f>
        <v>26</v>
      </c>
      <c r="D39" s="625"/>
      <c r="E39" s="625"/>
      <c r="F39" s="625"/>
      <c r="G39" s="619">
        <f>BI19+BJ19</f>
        <v>6</v>
      </c>
      <c r="H39" s="620"/>
      <c r="I39" s="621"/>
      <c r="J39" s="619">
        <f>BI20+BJ20</f>
        <v>4</v>
      </c>
      <c r="K39" s="620"/>
      <c r="L39" s="621"/>
      <c r="M39" s="619">
        <f>BI23+BJ23</f>
        <v>2</v>
      </c>
      <c r="N39" s="620"/>
      <c r="O39" s="621"/>
      <c r="P39" s="619">
        <f>BI21+BJ21</f>
        <v>2</v>
      </c>
      <c r="Q39" s="620"/>
      <c r="R39" s="620"/>
      <c r="S39" s="621"/>
      <c r="T39" s="625">
        <f>BI22+BJ22</f>
        <v>2</v>
      </c>
      <c r="U39" s="625"/>
      <c r="V39" s="625"/>
      <c r="W39" s="615">
        <f>SUM(C39:V39)</f>
        <v>42</v>
      </c>
      <c r="X39" s="615"/>
      <c r="Y39" s="615"/>
      <c r="Z39" s="257"/>
      <c r="AA39" s="257"/>
      <c r="AB39" s="257"/>
      <c r="AC39" s="257"/>
      <c r="AD39" s="257"/>
      <c r="AE39" s="257"/>
      <c r="AF39" s="257"/>
      <c r="AG39" s="257"/>
      <c r="AH39" s="257"/>
      <c r="AI39" s="257"/>
      <c r="AJ39" s="257"/>
      <c r="AK39" s="257"/>
      <c r="AL39" s="257"/>
      <c r="AM39" s="257"/>
      <c r="AN39" s="673" t="s">
        <v>228</v>
      </c>
      <c r="AO39" s="674"/>
      <c r="AP39" s="674"/>
      <c r="AQ39" s="674"/>
      <c r="AR39" s="675"/>
      <c r="AS39" s="688"/>
      <c r="AT39" s="689"/>
      <c r="AU39" s="689"/>
      <c r="AV39" s="689"/>
      <c r="AW39" s="690"/>
      <c r="AX39" s="716"/>
      <c r="AY39" s="717"/>
      <c r="AZ39" s="718"/>
      <c r="BA39" s="283"/>
      <c r="BB39" s="19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</row>
    <row r="40" spans="1:66" s="20" customFormat="1" ht="18.75" thickBot="1">
      <c r="A40" s="617" t="s">
        <v>74</v>
      </c>
      <c r="B40" s="618"/>
      <c r="C40" s="622">
        <f>SUM(C36:F39)</f>
        <v>122</v>
      </c>
      <c r="D40" s="623"/>
      <c r="E40" s="623"/>
      <c r="F40" s="624"/>
      <c r="G40" s="622">
        <f>SUM(G36:I39)</f>
        <v>30</v>
      </c>
      <c r="H40" s="623"/>
      <c r="I40" s="624"/>
      <c r="J40" s="622">
        <f>SUM(J36:L39)</f>
        <v>4</v>
      </c>
      <c r="K40" s="623"/>
      <c r="L40" s="624"/>
      <c r="M40" s="622">
        <f>SUM(M36:O39)</f>
        <v>2</v>
      </c>
      <c r="N40" s="623"/>
      <c r="O40" s="624"/>
      <c r="P40" s="622">
        <f>SUM(P36:S39)</f>
        <v>2</v>
      </c>
      <c r="Q40" s="623"/>
      <c r="R40" s="623"/>
      <c r="S40" s="624"/>
      <c r="T40" s="614">
        <f>SUM(T36:V39)</f>
        <v>38</v>
      </c>
      <c r="U40" s="614"/>
      <c r="V40" s="614"/>
      <c r="W40" s="614">
        <f>SUM(W36:Y39)</f>
        <v>198</v>
      </c>
      <c r="X40" s="614"/>
      <c r="Y40" s="614"/>
      <c r="Z40" s="257"/>
      <c r="AA40" s="257"/>
      <c r="AB40" s="257"/>
      <c r="AC40" s="257"/>
      <c r="AD40" s="257"/>
      <c r="AE40" s="257"/>
      <c r="AF40" s="257"/>
      <c r="AG40" s="257"/>
      <c r="AH40" s="257"/>
      <c r="AI40" s="257"/>
      <c r="AJ40" s="257"/>
      <c r="AK40" s="257"/>
      <c r="AL40" s="257"/>
      <c r="AM40" s="257"/>
      <c r="AN40" s="257"/>
      <c r="AO40" s="257"/>
      <c r="AP40" s="257"/>
      <c r="AQ40" s="257"/>
      <c r="AR40" s="257"/>
      <c r="AS40" s="257"/>
      <c r="AT40" s="257"/>
      <c r="AU40" s="257"/>
      <c r="AV40" s="257"/>
      <c r="AW40" s="257"/>
      <c r="AX40" s="257"/>
      <c r="AY40" s="257"/>
      <c r="AZ40" s="283"/>
      <c r="BA40" s="283"/>
      <c r="BB40" s="19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</row>
    <row r="41" spans="1:66" s="20" customFormat="1" ht="15">
      <c r="A41" s="18"/>
      <c r="B41" s="18"/>
      <c r="C41" s="18"/>
      <c r="D41" s="19"/>
      <c r="E41" s="19"/>
      <c r="F41" s="19"/>
      <c r="G41" s="19"/>
      <c r="H41" s="19"/>
      <c r="I41" s="14"/>
      <c r="J41" s="14"/>
      <c r="K41" s="14"/>
      <c r="L41" s="14"/>
      <c r="M41" s="14"/>
      <c r="N41" s="14"/>
      <c r="O41" s="14"/>
      <c r="Q41" s="14"/>
      <c r="R41" s="14"/>
      <c r="S41" s="14"/>
      <c r="T41" s="14"/>
      <c r="U41" s="14"/>
      <c r="V41" s="14"/>
      <c r="W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</row>
    <row r="42" spans="1:66" s="20" customFormat="1" ht="15">
      <c r="A42" s="18"/>
      <c r="B42" s="18"/>
      <c r="C42" s="18"/>
      <c r="D42" s="19"/>
      <c r="E42" s="19"/>
      <c r="F42" s="19"/>
      <c r="G42" s="19"/>
      <c r="H42" s="19"/>
      <c r="I42" s="14"/>
      <c r="J42" s="14"/>
      <c r="K42" s="14"/>
      <c r="L42" s="14"/>
      <c r="M42" s="14"/>
      <c r="N42" s="14"/>
      <c r="O42" s="14"/>
      <c r="Q42" s="14"/>
      <c r="R42" s="14"/>
      <c r="S42" s="14"/>
      <c r="T42" s="14"/>
      <c r="U42" s="14"/>
      <c r="V42" s="14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</row>
    <row r="43" spans="1:66" s="20" customFormat="1" ht="15">
      <c r="A43" s="18"/>
      <c r="B43" s="18"/>
      <c r="C43" s="18"/>
      <c r="D43" s="19"/>
      <c r="E43" s="19"/>
      <c r="F43" s="19"/>
      <c r="G43" s="19"/>
      <c r="H43" s="19"/>
      <c r="I43" s="14"/>
      <c r="J43" s="14"/>
      <c r="K43" s="14"/>
      <c r="L43" s="14"/>
      <c r="M43" s="14"/>
      <c r="N43" s="14"/>
      <c r="O43" s="14"/>
      <c r="Q43" s="14"/>
      <c r="R43" s="14"/>
      <c r="S43" s="14"/>
      <c r="T43" s="14"/>
      <c r="U43" s="14"/>
      <c r="V43" s="14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</row>
    <row r="44" spans="1:66" s="20" customFormat="1" ht="15">
      <c r="A44" s="18"/>
      <c r="B44" s="18"/>
      <c r="C44" s="18"/>
      <c r="D44" s="19"/>
      <c r="E44" s="19"/>
      <c r="F44" s="19"/>
      <c r="G44" s="19"/>
      <c r="H44" s="19"/>
      <c r="I44" s="14"/>
      <c r="J44" s="14"/>
      <c r="K44" s="14"/>
      <c r="L44" s="14"/>
      <c r="M44" s="14"/>
      <c r="N44" s="14"/>
      <c r="O44" s="14"/>
      <c r="Q44" s="14"/>
      <c r="R44" s="14"/>
      <c r="S44" s="14"/>
      <c r="T44" s="14"/>
      <c r="U44" s="14"/>
      <c r="V44" s="14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</row>
    <row r="45" spans="1:66" s="20" customFormat="1" ht="20.25">
      <c r="A45" s="61"/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</row>
    <row r="46" spans="1:66" s="22" customFormat="1" ht="17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1"/>
      <c r="N46" s="11"/>
      <c r="O46" s="21"/>
      <c r="P46" s="21"/>
      <c r="Q46" s="2"/>
      <c r="R46" s="2"/>
      <c r="S46" s="2"/>
      <c r="T46" s="2"/>
      <c r="U46" s="8"/>
      <c r="V46" s="8"/>
      <c r="W46" s="8"/>
      <c r="X46" s="8"/>
      <c r="Y46" s="8"/>
      <c r="Z46" s="8"/>
      <c r="AA46" s="8"/>
      <c r="AB46" s="9"/>
      <c r="AC46" s="6"/>
      <c r="AD46" s="6"/>
      <c r="AE46" s="6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</row>
    <row r="47" spans="1:66" s="22" customFormat="1" ht="16.5" customHeight="1">
      <c r="A47" s="99"/>
      <c r="B47" s="113"/>
      <c r="C47" s="113"/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45"/>
      <c r="S47" s="45"/>
      <c r="T47" s="45"/>
      <c r="U47" s="45"/>
      <c r="V47" s="101"/>
      <c r="W47" s="101"/>
      <c r="X47" s="101"/>
      <c r="Y47" s="101"/>
      <c r="Z47" s="101"/>
      <c r="AA47" s="101"/>
      <c r="AB47" s="101"/>
      <c r="AC47" s="101"/>
      <c r="AD47" s="100"/>
      <c r="AE47" s="100"/>
      <c r="AF47" s="31"/>
      <c r="AG47" s="31"/>
      <c r="AH47" s="31"/>
      <c r="AI47" s="31"/>
      <c r="AJ47" s="31"/>
      <c r="AK47" s="31"/>
      <c r="AL47" s="31"/>
      <c r="AM47" s="31"/>
      <c r="AN47" s="95"/>
      <c r="AO47" s="95"/>
      <c r="AP47" s="95"/>
      <c r="AQ47" s="95"/>
      <c r="AR47" s="95"/>
      <c r="AS47" s="95"/>
      <c r="AT47" s="95"/>
      <c r="AU47" s="95"/>
      <c r="AV47" s="95"/>
      <c r="AW47" s="95"/>
      <c r="AX47" s="95"/>
      <c r="AY47" s="95"/>
      <c r="AZ47" s="95"/>
      <c r="BA47" s="95"/>
      <c r="BB47" s="95"/>
      <c r="BC47" s="95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</row>
    <row r="48" spans="1:66" s="23" customFormat="1" ht="15.75" customHeight="1">
      <c r="A48" s="99"/>
      <c r="B48" s="113"/>
      <c r="C48" s="113"/>
      <c r="D48" s="113"/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13"/>
      <c r="P48" s="113"/>
      <c r="Q48" s="113"/>
      <c r="R48" s="103"/>
      <c r="S48" s="103"/>
      <c r="T48" s="103"/>
      <c r="U48" s="103"/>
      <c r="V48" s="104"/>
      <c r="W48" s="104"/>
      <c r="X48" s="102"/>
      <c r="Y48" s="102"/>
      <c r="Z48" s="102"/>
      <c r="AA48" s="102"/>
      <c r="AB48" s="102"/>
      <c r="AC48" s="102"/>
      <c r="AD48" s="100"/>
      <c r="AE48" s="100"/>
      <c r="AF48" s="105"/>
      <c r="AG48" s="105"/>
      <c r="AH48" s="105"/>
      <c r="AI48" s="105"/>
      <c r="AJ48" s="105"/>
      <c r="AK48" s="105"/>
      <c r="AL48" s="105"/>
      <c r="AM48" s="105"/>
      <c r="AN48" s="95"/>
      <c r="AO48" s="95"/>
      <c r="AP48" s="95"/>
      <c r="AQ48" s="95"/>
      <c r="AR48" s="95"/>
      <c r="AS48" s="95"/>
      <c r="AT48" s="95"/>
      <c r="AU48" s="95"/>
      <c r="AV48" s="95"/>
      <c r="AW48" s="95"/>
      <c r="AX48" s="95"/>
      <c r="AY48" s="95"/>
      <c r="AZ48" s="95"/>
      <c r="BA48" s="95"/>
      <c r="BB48" s="95"/>
      <c r="BC48" s="95"/>
      <c r="BE48" s="52"/>
      <c r="BF48" s="52"/>
      <c r="BG48" s="52"/>
      <c r="BH48" s="52"/>
      <c r="BI48" s="52"/>
      <c r="BJ48" s="52"/>
      <c r="BK48" s="52"/>
      <c r="BM48" s="52"/>
      <c r="BN48" s="52"/>
    </row>
    <row r="49" spans="1:66" s="23" customFormat="1" ht="15.75" customHeight="1">
      <c r="A49" s="99"/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03"/>
      <c r="S49" s="103"/>
      <c r="T49" s="103"/>
      <c r="U49" s="103"/>
      <c r="V49" s="104"/>
      <c r="W49" s="104"/>
      <c r="X49" s="100"/>
      <c r="Y49" s="100"/>
      <c r="Z49" s="100"/>
      <c r="AA49" s="100"/>
      <c r="AB49" s="100"/>
      <c r="AC49" s="100"/>
      <c r="AD49" s="100"/>
      <c r="AE49" s="100"/>
      <c r="AF49" s="105"/>
      <c r="AG49" s="105"/>
      <c r="AH49" s="105"/>
      <c r="AI49" s="105"/>
      <c r="AJ49" s="105"/>
      <c r="AK49" s="105"/>
      <c r="AL49" s="105"/>
      <c r="AM49" s="105"/>
      <c r="AN49" s="53"/>
      <c r="AO49" s="53"/>
      <c r="AP49" s="53"/>
      <c r="AQ49" s="53"/>
      <c r="AR49" s="53"/>
      <c r="AS49" s="53"/>
      <c r="AT49" s="53"/>
      <c r="AU49" s="53"/>
      <c r="AV49" s="53"/>
      <c r="AW49" s="53"/>
      <c r="AX49" s="53"/>
      <c r="AY49" s="53"/>
      <c r="AZ49" s="53"/>
      <c r="BA49" s="53"/>
      <c r="BB49" s="53"/>
      <c r="BC49" s="53"/>
      <c r="BE49" s="53"/>
      <c r="BF49" s="53"/>
      <c r="BG49" s="53"/>
      <c r="BH49" s="53"/>
      <c r="BI49" s="53"/>
      <c r="BJ49" s="53"/>
      <c r="BK49" s="53"/>
      <c r="BM49" s="53"/>
      <c r="BN49" s="53"/>
    </row>
    <row r="50" spans="1:66" s="23" customFormat="1" ht="15" customHeight="1">
      <c r="A50" s="99"/>
      <c r="B50" s="113"/>
      <c r="C50" s="113"/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03"/>
      <c r="S50" s="103"/>
      <c r="T50" s="103"/>
      <c r="U50" s="103"/>
      <c r="V50" s="104"/>
      <c r="W50" s="104"/>
      <c r="X50" s="100"/>
      <c r="Y50" s="100"/>
      <c r="Z50" s="100"/>
      <c r="AA50" s="100"/>
      <c r="AB50" s="100"/>
      <c r="AC50" s="100"/>
      <c r="AD50" s="100"/>
      <c r="AE50" s="100"/>
      <c r="AF50" s="105"/>
      <c r="AG50" s="105"/>
      <c r="AH50" s="105"/>
      <c r="AI50" s="105"/>
      <c r="AJ50" s="105"/>
      <c r="AK50" s="105"/>
      <c r="AL50" s="105"/>
      <c r="AM50" s="105"/>
      <c r="AN50" s="95"/>
      <c r="AO50" s="95"/>
      <c r="AP50" s="95"/>
      <c r="AQ50" s="95"/>
      <c r="AR50" s="95"/>
      <c r="AS50" s="95"/>
      <c r="AT50" s="95"/>
      <c r="AU50" s="95"/>
      <c r="AV50" s="95"/>
      <c r="AW50" s="95"/>
      <c r="AX50" s="95"/>
      <c r="AY50" s="95"/>
      <c r="AZ50" s="95"/>
      <c r="BA50" s="95"/>
      <c r="BB50" s="95"/>
      <c r="BC50" s="95"/>
      <c r="BD50" s="54"/>
      <c r="BE50" s="54"/>
      <c r="BF50" s="54"/>
      <c r="BG50" s="54"/>
      <c r="BH50" s="54"/>
      <c r="BI50" s="54"/>
      <c r="BJ50" s="54"/>
      <c r="BK50" s="54"/>
      <c r="BL50" s="54"/>
      <c r="BM50" s="54"/>
      <c r="BN50" s="54"/>
    </row>
    <row r="51" spans="1:66" s="31" customFormat="1" ht="21" customHeight="1">
      <c r="A51" s="88"/>
      <c r="B51" s="112"/>
      <c r="C51" s="112"/>
      <c r="D51" s="112"/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2"/>
      <c r="Q51" s="112"/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98"/>
      <c r="AC51" s="98"/>
      <c r="AD51" s="98"/>
      <c r="AE51" s="98"/>
      <c r="AF51" s="98"/>
      <c r="AG51" s="98"/>
      <c r="AH51" s="98"/>
      <c r="AI51" s="98"/>
      <c r="AJ51" s="98"/>
      <c r="AK51" s="98"/>
      <c r="AL51" s="98"/>
      <c r="AM51" s="98"/>
      <c r="AN51" s="98"/>
      <c r="AO51" s="98"/>
      <c r="AP51" s="98"/>
      <c r="AQ51" s="98"/>
      <c r="AR51" s="98"/>
      <c r="AS51" s="98"/>
      <c r="AT51" s="98"/>
      <c r="AU51" s="98"/>
      <c r="AV51" s="98"/>
      <c r="AW51" s="98"/>
      <c r="AX51" s="98"/>
      <c r="AY51" s="98"/>
      <c r="AZ51" s="98"/>
      <c r="BA51" s="98"/>
      <c r="BB51" s="98"/>
      <c r="BC51" s="98"/>
      <c r="BD51" s="55"/>
      <c r="BE51" s="55"/>
      <c r="BF51" s="56"/>
      <c r="BG51" s="56"/>
      <c r="BH51" s="56"/>
      <c r="BI51" s="56"/>
      <c r="BJ51" s="56"/>
      <c r="BK51" s="55"/>
      <c r="BL51" s="55"/>
      <c r="BM51" s="55"/>
      <c r="BN51" s="55"/>
    </row>
    <row r="52" spans="1:66" s="24" customFormat="1" ht="21" customHeight="1">
      <c r="A52" s="97"/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/>
      <c r="AO52" s="97"/>
      <c r="AP52" s="97"/>
      <c r="AQ52" s="97"/>
      <c r="AR52" s="97"/>
      <c r="AS52" s="97"/>
      <c r="AT52" s="97"/>
      <c r="AU52" s="97"/>
      <c r="AV52" s="97"/>
      <c r="AW52" s="97"/>
      <c r="AX52" s="97"/>
      <c r="AY52" s="97"/>
      <c r="AZ52" s="97"/>
      <c r="BA52" s="97"/>
      <c r="BB52" s="97"/>
      <c r="BC52" s="97"/>
      <c r="BD52" s="57"/>
      <c r="BE52" s="57"/>
      <c r="BF52" s="57"/>
      <c r="BG52" s="57"/>
      <c r="BH52" s="57"/>
      <c r="BI52" s="57"/>
      <c r="BJ52" s="57"/>
      <c r="BK52" s="57"/>
      <c r="BL52" s="57"/>
      <c r="BM52" s="57"/>
      <c r="BN52" s="57"/>
    </row>
    <row r="53" spans="1:66" s="24" customFormat="1" ht="21" customHeight="1">
      <c r="A53" s="89"/>
      <c r="B53" s="92"/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3"/>
      <c r="S53" s="93"/>
      <c r="T53" s="79"/>
      <c r="U53" s="79"/>
      <c r="V53" s="79"/>
      <c r="W53" s="79"/>
      <c r="X53" s="79"/>
      <c r="Y53" s="79"/>
      <c r="Z53" s="79"/>
      <c r="AA53" s="79"/>
      <c r="AB53" s="79"/>
      <c r="AC53" s="79"/>
      <c r="AD53" s="79"/>
      <c r="AE53" s="79"/>
      <c r="AF53" s="79"/>
      <c r="AG53" s="79"/>
      <c r="AH53" s="79"/>
      <c r="AI53" s="79"/>
      <c r="AJ53" s="79"/>
      <c r="AK53" s="79"/>
      <c r="AL53" s="79"/>
      <c r="AM53" s="79"/>
      <c r="AN53" s="79"/>
      <c r="AO53" s="79"/>
      <c r="AP53" s="79"/>
      <c r="AQ53" s="79"/>
      <c r="AR53" s="79"/>
      <c r="AS53" s="79"/>
      <c r="AT53" s="79"/>
      <c r="AU53" s="79"/>
      <c r="AV53" s="79"/>
      <c r="AW53" s="79"/>
      <c r="AX53" s="79"/>
      <c r="AY53" s="79"/>
      <c r="AZ53" s="79"/>
      <c r="BA53" s="79"/>
      <c r="BB53" s="79"/>
      <c r="BC53" s="79"/>
      <c r="BD53" s="57"/>
      <c r="BE53" s="57"/>
      <c r="BF53" s="57"/>
      <c r="BG53" s="57"/>
      <c r="BH53" s="57"/>
      <c r="BI53" s="57"/>
      <c r="BJ53" s="57"/>
      <c r="BK53" s="57"/>
      <c r="BL53" s="57"/>
      <c r="BM53" s="57"/>
      <c r="BN53" s="57"/>
    </row>
    <row r="54" spans="1:66" s="24" customFormat="1" ht="21" customHeight="1">
      <c r="A54" s="89"/>
      <c r="B54" s="92"/>
      <c r="C54" s="92"/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3"/>
      <c r="S54" s="93"/>
      <c r="T54" s="79"/>
      <c r="U54" s="79"/>
      <c r="V54" s="79"/>
      <c r="W54" s="79"/>
      <c r="X54" s="79"/>
      <c r="Y54" s="79"/>
      <c r="Z54" s="79"/>
      <c r="AA54" s="79"/>
      <c r="AB54" s="79"/>
      <c r="AC54" s="79"/>
      <c r="AD54" s="79"/>
      <c r="AE54" s="79"/>
      <c r="AF54" s="79"/>
      <c r="AG54" s="79"/>
      <c r="AH54" s="79"/>
      <c r="AI54" s="79"/>
      <c r="AJ54" s="79"/>
      <c r="AK54" s="79"/>
      <c r="AL54" s="79"/>
      <c r="AM54" s="79"/>
      <c r="AN54" s="79"/>
      <c r="AO54" s="79"/>
      <c r="AP54" s="79"/>
      <c r="AQ54" s="79"/>
      <c r="AR54" s="79"/>
      <c r="AS54" s="79"/>
      <c r="AT54" s="79"/>
      <c r="AU54" s="79"/>
      <c r="AV54" s="79"/>
      <c r="AW54" s="79"/>
      <c r="AX54" s="79"/>
      <c r="AY54" s="79"/>
      <c r="AZ54" s="79"/>
      <c r="BA54" s="79"/>
      <c r="BB54" s="79"/>
      <c r="BC54" s="79"/>
      <c r="BD54" s="57"/>
      <c r="BE54" s="57"/>
      <c r="BF54" s="57"/>
      <c r="BG54" s="57"/>
      <c r="BH54" s="57"/>
      <c r="BI54" s="57"/>
      <c r="BJ54" s="57"/>
      <c r="BK54" s="57"/>
      <c r="BL54" s="57"/>
      <c r="BM54" s="57"/>
      <c r="BN54" s="57"/>
    </row>
    <row r="55" spans="1:66" s="24" customFormat="1" ht="21" customHeight="1">
      <c r="A55" s="89"/>
      <c r="B55" s="92"/>
      <c r="C55" s="92"/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3"/>
      <c r="S55" s="93"/>
      <c r="T55" s="79"/>
      <c r="U55" s="79"/>
      <c r="V55" s="79"/>
      <c r="W55" s="79"/>
      <c r="X55" s="79"/>
      <c r="Y55" s="79"/>
      <c r="Z55" s="79"/>
      <c r="AA55" s="79"/>
      <c r="AB55" s="79"/>
      <c r="AC55" s="79"/>
      <c r="AD55" s="79"/>
      <c r="AE55" s="79"/>
      <c r="AF55" s="79"/>
      <c r="AG55" s="79"/>
      <c r="AH55" s="79"/>
      <c r="AI55" s="79"/>
      <c r="AJ55" s="79"/>
      <c r="AK55" s="79"/>
      <c r="AL55" s="79"/>
      <c r="AM55" s="79"/>
      <c r="AN55" s="79"/>
      <c r="AO55" s="79"/>
      <c r="AP55" s="79"/>
      <c r="AQ55" s="79"/>
      <c r="AR55" s="79"/>
      <c r="AS55" s="79"/>
      <c r="AT55" s="79"/>
      <c r="AU55" s="79"/>
      <c r="AV55" s="79"/>
      <c r="AW55" s="79"/>
      <c r="AX55" s="79"/>
      <c r="AY55" s="79"/>
      <c r="AZ55" s="79"/>
      <c r="BA55" s="79"/>
      <c r="BB55" s="79"/>
      <c r="BC55" s="79"/>
      <c r="BD55" s="57"/>
      <c r="BE55" s="57"/>
      <c r="BF55" s="57"/>
      <c r="BG55" s="57"/>
      <c r="BH55" s="57"/>
      <c r="BI55" s="57"/>
      <c r="BJ55" s="57"/>
      <c r="BK55" s="57"/>
      <c r="BL55" s="57"/>
      <c r="BM55" s="57"/>
      <c r="BN55" s="57"/>
    </row>
    <row r="56" spans="1:66" s="24" customFormat="1" ht="21" customHeight="1">
      <c r="A56" s="89"/>
      <c r="B56" s="92"/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3"/>
      <c r="S56" s="93"/>
      <c r="T56" s="79"/>
      <c r="U56" s="79"/>
      <c r="V56" s="79"/>
      <c r="W56" s="79"/>
      <c r="X56" s="79"/>
      <c r="Y56" s="79"/>
      <c r="Z56" s="79"/>
      <c r="AA56" s="79"/>
      <c r="AB56" s="79"/>
      <c r="AC56" s="79"/>
      <c r="AD56" s="79"/>
      <c r="AE56" s="79"/>
      <c r="AF56" s="79"/>
      <c r="AG56" s="79"/>
      <c r="AH56" s="3"/>
      <c r="AI56" s="3"/>
      <c r="AJ56" s="79"/>
      <c r="AK56" s="79"/>
      <c r="AL56" s="79"/>
      <c r="AM56" s="79"/>
      <c r="AN56" s="79"/>
      <c r="AO56" s="79"/>
      <c r="AP56" s="79"/>
      <c r="AQ56" s="79"/>
      <c r="AR56" s="79"/>
      <c r="AS56" s="79"/>
      <c r="AT56" s="79"/>
      <c r="AU56" s="79"/>
      <c r="AV56" s="79"/>
      <c r="AW56" s="79"/>
      <c r="AX56" s="79"/>
      <c r="AY56" s="79"/>
      <c r="AZ56" s="79"/>
      <c r="BA56" s="79"/>
      <c r="BB56" s="79"/>
      <c r="BC56" s="79"/>
      <c r="BD56" s="57"/>
      <c r="BE56" s="57"/>
      <c r="BF56" s="57"/>
      <c r="BG56" s="57"/>
      <c r="BH56" s="57"/>
      <c r="BI56" s="57"/>
      <c r="BJ56" s="57"/>
      <c r="BK56" s="57"/>
      <c r="BL56" s="57"/>
      <c r="BM56" s="57"/>
      <c r="BN56" s="57"/>
    </row>
    <row r="57" spans="1:66" s="24" customFormat="1" ht="21" customHeight="1">
      <c r="A57" s="89"/>
      <c r="B57" s="92"/>
      <c r="C57" s="92"/>
      <c r="D57" s="92"/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3"/>
      <c r="S57" s="93"/>
      <c r="T57" s="79"/>
      <c r="U57" s="79"/>
      <c r="V57" s="79"/>
      <c r="W57" s="79"/>
      <c r="X57" s="79"/>
      <c r="Y57" s="79"/>
      <c r="Z57" s="79"/>
      <c r="AA57" s="79"/>
      <c r="AB57" s="79"/>
      <c r="AC57" s="79"/>
      <c r="AD57" s="79"/>
      <c r="AE57" s="79"/>
      <c r="AF57" s="79"/>
      <c r="AG57" s="79"/>
      <c r="AH57" s="79"/>
      <c r="AI57" s="79"/>
      <c r="AJ57" s="79"/>
      <c r="AK57" s="79"/>
      <c r="AL57" s="79"/>
      <c r="AM57" s="79"/>
      <c r="AN57" s="79"/>
      <c r="AO57" s="79"/>
      <c r="AP57" s="79"/>
      <c r="AQ57" s="79"/>
      <c r="AR57" s="79"/>
      <c r="AS57" s="79"/>
      <c r="AT57" s="79"/>
      <c r="AU57" s="79"/>
      <c r="AV57" s="79"/>
      <c r="AW57" s="79"/>
      <c r="AX57" s="79"/>
      <c r="AY57" s="79"/>
      <c r="AZ57" s="79"/>
      <c r="BA57" s="79"/>
      <c r="BB57" s="79"/>
      <c r="BC57" s="79"/>
      <c r="BD57" s="57"/>
      <c r="BE57" s="57"/>
      <c r="BF57" s="57"/>
      <c r="BG57" s="57"/>
      <c r="BH57" s="57"/>
      <c r="BI57" s="57"/>
      <c r="BJ57" s="57"/>
      <c r="BK57" s="57"/>
      <c r="BL57" s="57"/>
      <c r="BM57" s="57"/>
      <c r="BN57" s="57"/>
    </row>
    <row r="58" spans="1:66" s="60" customFormat="1" ht="21" customHeight="1">
      <c r="A58" s="90"/>
      <c r="B58" s="90"/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106"/>
      <c r="S58" s="98"/>
      <c r="T58" s="106"/>
      <c r="U58" s="98"/>
      <c r="V58" s="106"/>
      <c r="W58" s="98"/>
      <c r="X58" s="106"/>
      <c r="Y58" s="98"/>
      <c r="Z58" s="106"/>
      <c r="AA58" s="98"/>
      <c r="AB58" s="106"/>
      <c r="AC58" s="98"/>
      <c r="AD58" s="106"/>
      <c r="AE58" s="98"/>
      <c r="AF58" s="96"/>
      <c r="AG58" s="96"/>
      <c r="AH58" s="96"/>
      <c r="AI58" s="96"/>
      <c r="AJ58" s="96"/>
      <c r="AK58" s="96"/>
      <c r="AL58" s="96"/>
      <c r="AM58" s="96"/>
      <c r="AN58" s="96"/>
      <c r="AO58" s="96"/>
      <c r="AP58" s="96"/>
      <c r="AQ58" s="96"/>
      <c r="AR58" s="96"/>
      <c r="AS58" s="96"/>
      <c r="AT58" s="96"/>
      <c r="AU58" s="96"/>
      <c r="AV58" s="96"/>
      <c r="AW58" s="96"/>
      <c r="AX58" s="96"/>
      <c r="AY58" s="96"/>
      <c r="AZ58" s="79"/>
      <c r="BA58" s="79"/>
      <c r="BB58" s="79"/>
      <c r="BC58" s="79"/>
      <c r="BD58" s="58"/>
      <c r="BE58" s="58"/>
      <c r="BF58" s="58"/>
      <c r="BG58" s="58"/>
      <c r="BH58" s="58"/>
      <c r="BI58" s="58"/>
      <c r="BJ58" s="58"/>
      <c r="BK58" s="58"/>
      <c r="BL58" s="58"/>
      <c r="BM58" s="58"/>
      <c r="BN58" s="58"/>
    </row>
    <row r="59" spans="1:66" s="24" customFormat="1" ht="21" customHeight="1">
      <c r="A59" s="97"/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7"/>
      <c r="AM59" s="97"/>
      <c r="AN59" s="97"/>
      <c r="AO59" s="97"/>
      <c r="AP59" s="97"/>
      <c r="AQ59" s="97"/>
      <c r="AR59" s="97"/>
      <c r="AS59" s="97"/>
      <c r="AT59" s="97"/>
      <c r="AU59" s="97"/>
      <c r="AV59" s="97"/>
      <c r="AW59" s="97"/>
      <c r="AX59" s="97"/>
      <c r="AY59" s="97"/>
      <c r="AZ59" s="97"/>
      <c r="BA59" s="97"/>
      <c r="BB59" s="97"/>
      <c r="BC59" s="97"/>
      <c r="BD59" s="57"/>
      <c r="BE59" s="57"/>
      <c r="BF59" s="57"/>
      <c r="BG59" s="57"/>
      <c r="BH59" s="57"/>
      <c r="BI59" s="57"/>
      <c r="BJ59" s="57"/>
      <c r="BK59" s="57"/>
      <c r="BL59" s="57"/>
      <c r="BM59" s="57"/>
      <c r="BN59" s="57"/>
    </row>
    <row r="60" spans="1:66" s="24" customFormat="1" ht="21" customHeight="1">
      <c r="A60" s="89"/>
      <c r="B60" s="92"/>
      <c r="C60" s="92"/>
      <c r="D60" s="92"/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3"/>
      <c r="S60" s="93"/>
      <c r="T60" s="79"/>
      <c r="U60" s="79"/>
      <c r="V60" s="79"/>
      <c r="W60" s="79"/>
      <c r="X60" s="79"/>
      <c r="Y60" s="79"/>
      <c r="Z60" s="79"/>
      <c r="AA60" s="79"/>
      <c r="AB60" s="79"/>
      <c r="AC60" s="79"/>
      <c r="AD60" s="79"/>
      <c r="AE60" s="79"/>
      <c r="AF60" s="79"/>
      <c r="AG60" s="79"/>
      <c r="AH60" s="79"/>
      <c r="AI60" s="79"/>
      <c r="AJ60" s="79"/>
      <c r="AK60" s="79"/>
      <c r="AL60" s="79"/>
      <c r="AM60" s="79"/>
      <c r="AN60" s="79"/>
      <c r="AO60" s="79"/>
      <c r="AP60" s="79"/>
      <c r="AQ60" s="79"/>
      <c r="AR60" s="79"/>
      <c r="AS60" s="79"/>
      <c r="AT60" s="79"/>
      <c r="AU60" s="79"/>
      <c r="AV60" s="79"/>
      <c r="AW60" s="79"/>
      <c r="AX60" s="79"/>
      <c r="AY60" s="79"/>
      <c r="AZ60" s="79"/>
      <c r="BA60" s="79"/>
      <c r="BB60" s="79"/>
      <c r="BC60" s="79"/>
      <c r="BD60" s="57"/>
      <c r="BE60" s="57"/>
      <c r="BF60" s="57"/>
      <c r="BG60" s="57"/>
      <c r="BH60" s="57"/>
      <c r="BI60" s="57"/>
      <c r="BJ60" s="57"/>
      <c r="BK60" s="57"/>
      <c r="BL60" s="57"/>
      <c r="BM60" s="57"/>
      <c r="BN60" s="57"/>
    </row>
    <row r="61" spans="1:66" s="24" customFormat="1" ht="21" customHeight="1">
      <c r="A61" s="91"/>
      <c r="B61" s="97"/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3"/>
      <c r="S61" s="79"/>
      <c r="T61" s="79"/>
      <c r="U61" s="79"/>
      <c r="V61" s="79"/>
      <c r="W61" s="79"/>
      <c r="X61" s="79"/>
      <c r="Y61" s="79"/>
      <c r="Z61" s="79"/>
      <c r="AA61" s="79"/>
      <c r="AB61" s="79"/>
      <c r="AC61" s="79"/>
      <c r="AD61" s="79"/>
      <c r="AE61" s="79"/>
      <c r="AF61" s="79"/>
      <c r="AG61" s="79"/>
      <c r="AH61" s="79"/>
      <c r="AI61" s="79"/>
      <c r="AJ61" s="79"/>
      <c r="AK61" s="79"/>
      <c r="AL61" s="79"/>
      <c r="AM61" s="79"/>
      <c r="AN61" s="79"/>
      <c r="AO61" s="79"/>
      <c r="AP61" s="79"/>
      <c r="AQ61" s="79"/>
      <c r="AR61" s="79"/>
      <c r="AS61" s="79"/>
      <c r="AT61" s="79"/>
      <c r="AU61" s="79"/>
      <c r="AV61" s="79"/>
      <c r="AW61" s="79"/>
      <c r="AX61" s="79"/>
      <c r="AY61" s="79"/>
      <c r="AZ61" s="96"/>
      <c r="BA61" s="96"/>
      <c r="BB61" s="96"/>
      <c r="BC61" s="96"/>
      <c r="BD61" s="57"/>
      <c r="BE61" s="57"/>
      <c r="BF61" s="57"/>
      <c r="BG61" s="57"/>
      <c r="BH61" s="57"/>
      <c r="BI61" s="57"/>
      <c r="BJ61" s="57"/>
      <c r="BK61" s="57"/>
      <c r="BL61" s="57"/>
      <c r="BM61" s="57"/>
      <c r="BN61" s="57"/>
    </row>
    <row r="62" spans="1:66" s="24" customFormat="1" ht="21" customHeight="1">
      <c r="A62" s="97"/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7"/>
      <c r="AM62" s="97"/>
      <c r="AN62" s="97"/>
      <c r="AO62" s="97"/>
      <c r="AP62" s="97"/>
      <c r="AQ62" s="97"/>
      <c r="AR62" s="97"/>
      <c r="AS62" s="97"/>
      <c r="AT62" s="97"/>
      <c r="AU62" s="97"/>
      <c r="AV62" s="97"/>
      <c r="AW62" s="97"/>
      <c r="AX62" s="97"/>
      <c r="AY62" s="97"/>
      <c r="AZ62" s="97"/>
      <c r="BA62" s="97"/>
      <c r="BB62" s="97"/>
      <c r="BC62" s="97"/>
      <c r="BD62" s="57"/>
      <c r="BE62" s="57"/>
      <c r="BF62" s="57"/>
      <c r="BG62" s="57"/>
      <c r="BH62" s="57"/>
      <c r="BI62" s="57"/>
      <c r="BJ62" s="57"/>
      <c r="BK62" s="57"/>
      <c r="BL62" s="57"/>
      <c r="BM62" s="57"/>
      <c r="BN62" s="57"/>
    </row>
    <row r="63" spans="1:66" s="24" customFormat="1" ht="21" customHeight="1">
      <c r="A63" s="89"/>
      <c r="B63" s="92"/>
      <c r="C63" s="92"/>
      <c r="D63" s="92"/>
      <c r="E63" s="92"/>
      <c r="F63" s="92"/>
      <c r="G63" s="92"/>
      <c r="H63" s="92"/>
      <c r="I63" s="92"/>
      <c r="J63" s="92"/>
      <c r="K63" s="92"/>
      <c r="L63" s="92"/>
      <c r="M63" s="92"/>
      <c r="N63" s="92"/>
      <c r="O63" s="92"/>
      <c r="P63" s="92"/>
      <c r="Q63" s="92"/>
      <c r="R63" s="93"/>
      <c r="S63" s="93"/>
      <c r="T63" s="79"/>
      <c r="U63" s="79"/>
      <c r="V63" s="79"/>
      <c r="W63" s="79"/>
      <c r="X63" s="79"/>
      <c r="Y63" s="79"/>
      <c r="Z63" s="79"/>
      <c r="AA63" s="79"/>
      <c r="AB63" s="79"/>
      <c r="AC63" s="79"/>
      <c r="AD63" s="79"/>
      <c r="AE63" s="79"/>
      <c r="AF63" s="79"/>
      <c r="AG63" s="79"/>
      <c r="AH63" s="79"/>
      <c r="AI63" s="79"/>
      <c r="AJ63" s="79"/>
      <c r="AK63" s="79"/>
      <c r="AL63" s="79"/>
      <c r="AM63" s="79"/>
      <c r="AN63" s="79"/>
      <c r="AO63" s="79"/>
      <c r="AP63" s="79"/>
      <c r="AQ63" s="79"/>
      <c r="AR63" s="79"/>
      <c r="AS63" s="79"/>
      <c r="AT63" s="79"/>
      <c r="AU63" s="79"/>
      <c r="AV63" s="79"/>
      <c r="AW63" s="79"/>
      <c r="AX63" s="79"/>
      <c r="AY63" s="79"/>
      <c r="AZ63" s="79"/>
      <c r="BA63" s="79"/>
      <c r="BB63" s="79"/>
      <c r="BC63" s="79"/>
      <c r="BD63" s="57"/>
      <c r="BE63" s="57"/>
      <c r="BF63" s="57"/>
      <c r="BG63" s="57"/>
      <c r="BH63" s="57"/>
      <c r="BI63" s="57"/>
      <c r="BJ63" s="57"/>
      <c r="BK63" s="57"/>
      <c r="BL63" s="57"/>
      <c r="BM63" s="57"/>
      <c r="BN63" s="57"/>
    </row>
    <row r="64" spans="1:66" s="24" customFormat="1" ht="21" customHeight="1">
      <c r="A64" s="89"/>
      <c r="B64" s="92"/>
      <c r="C64" s="92"/>
      <c r="D64" s="92"/>
      <c r="E64" s="92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3"/>
      <c r="S64" s="93"/>
      <c r="T64" s="79"/>
      <c r="U64" s="79"/>
      <c r="V64" s="79"/>
      <c r="W64" s="79"/>
      <c r="X64" s="79"/>
      <c r="Y64" s="79"/>
      <c r="Z64" s="79"/>
      <c r="AA64" s="79"/>
      <c r="AB64" s="79"/>
      <c r="AC64" s="79"/>
      <c r="AD64" s="79"/>
      <c r="AE64" s="79"/>
      <c r="AF64" s="79"/>
      <c r="AG64" s="79"/>
      <c r="AH64" s="79"/>
      <c r="AI64" s="79"/>
      <c r="AJ64" s="79"/>
      <c r="AK64" s="79"/>
      <c r="AL64" s="79"/>
      <c r="AM64" s="79"/>
      <c r="AN64" s="79"/>
      <c r="AO64" s="79"/>
      <c r="AP64" s="79"/>
      <c r="AQ64" s="79"/>
      <c r="AR64" s="79"/>
      <c r="AS64" s="79"/>
      <c r="AT64" s="79"/>
      <c r="AU64" s="79"/>
      <c r="AV64" s="79"/>
      <c r="AW64" s="79"/>
      <c r="AX64" s="79"/>
      <c r="AY64" s="79"/>
      <c r="AZ64" s="79"/>
      <c r="BA64" s="79"/>
      <c r="BB64" s="79"/>
      <c r="BC64" s="79"/>
      <c r="BD64" s="57"/>
      <c r="BE64" s="57"/>
      <c r="BF64" s="57"/>
      <c r="BG64" s="57"/>
      <c r="BH64" s="57"/>
      <c r="BI64" s="57"/>
      <c r="BJ64" s="57"/>
      <c r="BK64" s="57"/>
      <c r="BL64" s="57"/>
      <c r="BM64" s="57"/>
      <c r="BN64" s="57"/>
    </row>
    <row r="65" spans="1:66" s="24" customFormat="1" ht="21" customHeight="1">
      <c r="A65" s="89"/>
      <c r="B65" s="92"/>
      <c r="C65" s="92"/>
      <c r="D65" s="92"/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3"/>
      <c r="S65" s="93"/>
      <c r="T65" s="79"/>
      <c r="U65" s="79"/>
      <c r="V65" s="79"/>
      <c r="W65" s="79"/>
      <c r="X65" s="79"/>
      <c r="Y65" s="79"/>
      <c r="Z65" s="79"/>
      <c r="AA65" s="79"/>
      <c r="AB65" s="79"/>
      <c r="AC65" s="79"/>
      <c r="AD65" s="79"/>
      <c r="AE65" s="79"/>
      <c r="AF65" s="79"/>
      <c r="AG65" s="79"/>
      <c r="AH65" s="79"/>
      <c r="AI65" s="79"/>
      <c r="AJ65" s="79"/>
      <c r="AK65" s="79"/>
      <c r="AL65" s="79"/>
      <c r="AM65" s="79"/>
      <c r="AN65" s="79"/>
      <c r="AO65" s="79"/>
      <c r="AP65" s="79"/>
      <c r="AQ65" s="79"/>
      <c r="AR65" s="79"/>
      <c r="AS65" s="79"/>
      <c r="AT65" s="79"/>
      <c r="AU65" s="79"/>
      <c r="AV65" s="79"/>
      <c r="AW65" s="79"/>
      <c r="AX65" s="79"/>
      <c r="AY65" s="79"/>
      <c r="AZ65" s="79"/>
      <c r="BA65" s="79"/>
      <c r="BB65" s="79"/>
      <c r="BC65" s="79"/>
      <c r="BD65" s="57"/>
      <c r="BE65" s="57"/>
      <c r="BF65" s="57"/>
      <c r="BG65" s="57"/>
      <c r="BH65" s="57"/>
      <c r="BI65" s="57"/>
      <c r="BJ65" s="57"/>
      <c r="BK65" s="57"/>
      <c r="BL65" s="57"/>
      <c r="BM65" s="57"/>
      <c r="BN65" s="57"/>
    </row>
    <row r="66" spans="1:66" s="24" customFormat="1" ht="21" customHeight="1">
      <c r="A66" s="89"/>
      <c r="B66" s="92"/>
      <c r="C66" s="92"/>
      <c r="D66" s="92"/>
      <c r="E66" s="92"/>
      <c r="F66" s="92"/>
      <c r="G66" s="92"/>
      <c r="H66" s="92"/>
      <c r="I66" s="92"/>
      <c r="J66" s="92"/>
      <c r="K66" s="92"/>
      <c r="L66" s="92"/>
      <c r="M66" s="92"/>
      <c r="N66" s="92"/>
      <c r="O66" s="92"/>
      <c r="P66" s="92"/>
      <c r="Q66" s="92"/>
      <c r="R66" s="93"/>
      <c r="S66" s="93"/>
      <c r="T66" s="79"/>
      <c r="U66" s="79"/>
      <c r="V66" s="79"/>
      <c r="W66" s="79"/>
      <c r="X66" s="79"/>
      <c r="Y66" s="79"/>
      <c r="Z66" s="79"/>
      <c r="AA66" s="79"/>
      <c r="AB66" s="79"/>
      <c r="AC66" s="79"/>
      <c r="AD66" s="79"/>
      <c r="AE66" s="79"/>
      <c r="AF66" s="79"/>
      <c r="AG66" s="79"/>
      <c r="AH66" s="79"/>
      <c r="AI66" s="79"/>
      <c r="AJ66" s="79"/>
      <c r="AK66" s="79"/>
      <c r="AL66" s="79"/>
      <c r="AM66" s="79"/>
      <c r="AN66" s="79"/>
      <c r="AO66" s="79"/>
      <c r="AP66" s="79"/>
      <c r="AQ66" s="79"/>
      <c r="AR66" s="79"/>
      <c r="AS66" s="79"/>
      <c r="AT66" s="79"/>
      <c r="AU66" s="79"/>
      <c r="AV66" s="79"/>
      <c r="AW66" s="79"/>
      <c r="AX66" s="79"/>
      <c r="AY66" s="79"/>
      <c r="AZ66" s="79"/>
      <c r="BA66" s="79"/>
      <c r="BB66" s="79"/>
      <c r="BC66" s="79"/>
      <c r="BD66" s="57"/>
      <c r="BE66" s="57"/>
      <c r="BF66" s="57"/>
      <c r="BG66" s="57"/>
      <c r="BH66" s="57"/>
      <c r="BI66" s="57"/>
      <c r="BJ66" s="57"/>
      <c r="BK66" s="57"/>
      <c r="BL66" s="57"/>
      <c r="BM66" s="57"/>
      <c r="BN66" s="57"/>
    </row>
    <row r="67" spans="1:66" s="24" customFormat="1" ht="36.75" customHeight="1">
      <c r="A67" s="89"/>
      <c r="B67" s="92"/>
      <c r="C67" s="92"/>
      <c r="D67" s="92"/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93"/>
      <c r="S67" s="93"/>
      <c r="T67" s="79"/>
      <c r="U67" s="79"/>
      <c r="V67" s="79"/>
      <c r="W67" s="79"/>
      <c r="X67" s="79"/>
      <c r="Y67" s="79"/>
      <c r="Z67" s="79"/>
      <c r="AA67" s="79"/>
      <c r="AB67" s="79"/>
      <c r="AC67" s="79"/>
      <c r="AD67" s="79"/>
      <c r="AE67" s="79"/>
      <c r="AF67" s="79"/>
      <c r="AG67" s="79"/>
      <c r="AH67" s="79"/>
      <c r="AI67" s="79"/>
      <c r="AJ67" s="3"/>
      <c r="AK67" s="3"/>
      <c r="AL67" s="3"/>
      <c r="AM67" s="3"/>
      <c r="AN67" s="79"/>
      <c r="AO67" s="79"/>
      <c r="AP67" s="79"/>
      <c r="AQ67" s="79"/>
      <c r="AR67" s="79"/>
      <c r="AS67" s="79"/>
      <c r="AT67" s="79"/>
      <c r="AU67" s="79"/>
      <c r="AV67" s="79"/>
      <c r="AW67" s="79"/>
      <c r="AX67" s="79"/>
      <c r="AY67" s="79"/>
      <c r="AZ67" s="79"/>
      <c r="BA67" s="79"/>
      <c r="BB67" s="79"/>
      <c r="BC67" s="79"/>
      <c r="BD67" s="57"/>
      <c r="BE67" s="57"/>
      <c r="BF67" s="57"/>
      <c r="BG67" s="57"/>
      <c r="BH67" s="57"/>
      <c r="BI67" s="57"/>
      <c r="BJ67" s="57"/>
      <c r="BK67" s="57"/>
      <c r="BL67" s="57"/>
      <c r="BM67" s="57"/>
      <c r="BN67" s="57"/>
    </row>
    <row r="68" spans="1:66" s="24" customFormat="1" ht="21" customHeight="1">
      <c r="A68" s="89"/>
      <c r="B68" s="92"/>
      <c r="C68" s="92"/>
      <c r="D68" s="92"/>
      <c r="E68" s="92"/>
      <c r="F68" s="92"/>
      <c r="G68" s="92"/>
      <c r="H68" s="92"/>
      <c r="I68" s="92"/>
      <c r="J68" s="92"/>
      <c r="K68" s="92"/>
      <c r="L68" s="92"/>
      <c r="M68" s="92"/>
      <c r="N68" s="92"/>
      <c r="O68" s="92"/>
      <c r="P68" s="92"/>
      <c r="Q68" s="92"/>
      <c r="R68" s="93"/>
      <c r="S68" s="93"/>
      <c r="T68" s="79"/>
      <c r="U68" s="79"/>
      <c r="V68" s="79"/>
      <c r="W68" s="79"/>
      <c r="X68" s="79"/>
      <c r="Y68" s="79"/>
      <c r="Z68" s="79"/>
      <c r="AA68" s="79"/>
      <c r="AB68" s="79"/>
      <c r="AC68" s="79"/>
      <c r="AD68" s="79"/>
      <c r="AE68" s="79"/>
      <c r="AF68" s="3"/>
      <c r="AG68" s="3"/>
      <c r="AH68" s="79"/>
      <c r="AI68" s="79"/>
      <c r="AJ68" s="79"/>
      <c r="AK68" s="79"/>
      <c r="AL68" s="79"/>
      <c r="AM68" s="79"/>
      <c r="AN68" s="79"/>
      <c r="AO68" s="79"/>
      <c r="AP68" s="79"/>
      <c r="AQ68" s="79"/>
      <c r="AR68" s="79"/>
      <c r="AS68" s="79"/>
      <c r="AT68" s="79"/>
      <c r="AU68" s="79"/>
      <c r="AV68" s="79"/>
      <c r="AW68" s="79"/>
      <c r="AX68" s="79"/>
      <c r="AY68" s="79"/>
      <c r="AZ68" s="79"/>
      <c r="BA68" s="79"/>
      <c r="BB68" s="79"/>
      <c r="BC68" s="79"/>
      <c r="BD68" s="57"/>
      <c r="BE68" s="57"/>
      <c r="BF68" s="57"/>
      <c r="BG68" s="57"/>
      <c r="BH68" s="57"/>
      <c r="BI68" s="57"/>
      <c r="BJ68" s="57"/>
      <c r="BK68" s="57"/>
      <c r="BL68" s="57"/>
      <c r="BM68" s="57"/>
      <c r="BN68" s="57"/>
    </row>
    <row r="69" spans="1:66" s="24" customFormat="1" ht="21" customHeight="1">
      <c r="A69" s="89"/>
      <c r="B69" s="92"/>
      <c r="C69" s="92"/>
      <c r="D69" s="92"/>
      <c r="E69" s="92"/>
      <c r="F69" s="92"/>
      <c r="G69" s="92"/>
      <c r="H69" s="92"/>
      <c r="I69" s="92"/>
      <c r="J69" s="92"/>
      <c r="K69" s="92"/>
      <c r="L69" s="92"/>
      <c r="M69" s="92"/>
      <c r="N69" s="92"/>
      <c r="O69" s="92"/>
      <c r="P69" s="92"/>
      <c r="Q69" s="92"/>
      <c r="R69" s="93"/>
      <c r="S69" s="93"/>
      <c r="T69" s="79"/>
      <c r="U69" s="79"/>
      <c r="V69" s="79"/>
      <c r="W69" s="79"/>
      <c r="X69" s="79"/>
      <c r="Y69" s="79"/>
      <c r="Z69" s="79"/>
      <c r="AA69" s="79"/>
      <c r="AB69" s="79"/>
      <c r="AC69" s="79"/>
      <c r="AD69" s="79"/>
      <c r="AE69" s="79"/>
      <c r="AF69" s="3"/>
      <c r="AG69" s="3"/>
      <c r="AH69" s="79"/>
      <c r="AI69" s="79"/>
      <c r="AJ69" s="79"/>
      <c r="AK69" s="79"/>
      <c r="AL69" s="79"/>
      <c r="AM69" s="79"/>
      <c r="AN69" s="79"/>
      <c r="AO69" s="79"/>
      <c r="AP69" s="79"/>
      <c r="AQ69" s="79"/>
      <c r="AR69" s="79"/>
      <c r="AS69" s="79"/>
      <c r="AT69" s="79"/>
      <c r="AU69" s="79"/>
      <c r="AV69" s="79"/>
      <c r="AW69" s="79"/>
      <c r="AX69" s="79"/>
      <c r="AY69" s="79"/>
      <c r="AZ69" s="79"/>
      <c r="BA69" s="79"/>
      <c r="BB69" s="79"/>
      <c r="BC69" s="79"/>
      <c r="BD69" s="57"/>
      <c r="BE69" s="57"/>
      <c r="BF69" s="57"/>
      <c r="BG69" s="57"/>
      <c r="BH69" s="57"/>
      <c r="BI69" s="57"/>
      <c r="BJ69" s="57"/>
      <c r="BK69" s="57"/>
      <c r="BL69" s="57"/>
      <c r="BM69" s="57"/>
      <c r="BN69" s="57"/>
    </row>
    <row r="70" spans="1:66" s="24" customFormat="1" ht="35.25" customHeight="1">
      <c r="A70" s="89"/>
      <c r="B70" s="92"/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  <c r="N70" s="94"/>
      <c r="O70" s="94"/>
      <c r="P70" s="94"/>
      <c r="Q70" s="94"/>
      <c r="R70" s="93"/>
      <c r="S70" s="93"/>
      <c r="T70" s="79"/>
      <c r="U70" s="79"/>
      <c r="V70" s="79"/>
      <c r="W70" s="79"/>
      <c r="X70" s="79"/>
      <c r="Y70" s="87"/>
      <c r="Z70" s="79"/>
      <c r="AA70" s="87"/>
      <c r="AB70" s="79"/>
      <c r="AC70" s="87"/>
      <c r="AD70" s="79"/>
      <c r="AE70" s="87"/>
      <c r="AF70" s="79"/>
      <c r="AG70" s="87"/>
      <c r="AH70" s="79"/>
      <c r="AI70" s="87"/>
      <c r="AJ70" s="79"/>
      <c r="AK70" s="87"/>
      <c r="AL70" s="79"/>
      <c r="AM70" s="87"/>
      <c r="AN70" s="79"/>
      <c r="AO70" s="87"/>
      <c r="AP70" s="87"/>
      <c r="AQ70" s="87"/>
      <c r="AR70" s="79"/>
      <c r="AS70" s="87"/>
      <c r="AT70" s="87"/>
      <c r="AU70" s="87"/>
      <c r="AV70" s="79"/>
      <c r="AW70" s="87"/>
      <c r="AX70" s="87"/>
      <c r="AY70" s="87"/>
      <c r="AZ70" s="79"/>
      <c r="BA70" s="87"/>
      <c r="BB70" s="87"/>
      <c r="BC70" s="87"/>
      <c r="BD70" s="57"/>
      <c r="BE70" s="57"/>
      <c r="BF70" s="57"/>
      <c r="BG70" s="57"/>
      <c r="BH70" s="57"/>
      <c r="BI70" s="57"/>
      <c r="BJ70" s="57"/>
      <c r="BK70" s="57"/>
      <c r="BL70" s="57"/>
      <c r="BM70" s="57"/>
      <c r="BN70" s="57"/>
    </row>
    <row r="71" spans="1:66" s="24" customFormat="1" ht="21" customHeight="1">
      <c r="A71" s="89"/>
      <c r="B71" s="92"/>
      <c r="C71" s="92"/>
      <c r="D71" s="92"/>
      <c r="E71" s="92"/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92"/>
      <c r="Q71" s="92"/>
      <c r="R71" s="93"/>
      <c r="S71" s="93"/>
      <c r="T71" s="79"/>
      <c r="U71" s="79"/>
      <c r="V71" s="79"/>
      <c r="W71" s="79"/>
      <c r="X71" s="79"/>
      <c r="Y71" s="79"/>
      <c r="Z71" s="79"/>
      <c r="AA71" s="79"/>
      <c r="AB71" s="79"/>
      <c r="AC71" s="79"/>
      <c r="AD71" s="79"/>
      <c r="AE71" s="79"/>
      <c r="AF71" s="79"/>
      <c r="AG71" s="79"/>
      <c r="AH71" s="79"/>
      <c r="AI71" s="79"/>
      <c r="AJ71" s="79"/>
      <c r="AK71" s="79"/>
      <c r="AL71" s="79"/>
      <c r="AM71" s="79"/>
      <c r="AN71" s="79"/>
      <c r="AO71" s="79"/>
      <c r="AP71" s="79"/>
      <c r="AQ71" s="79"/>
      <c r="AR71" s="79"/>
      <c r="AS71" s="79"/>
      <c r="AT71" s="79"/>
      <c r="AU71" s="79"/>
      <c r="AV71" s="79"/>
      <c r="AW71" s="79"/>
      <c r="AX71" s="79"/>
      <c r="AY71" s="79"/>
      <c r="AZ71" s="79"/>
      <c r="BA71" s="79"/>
      <c r="BB71" s="79"/>
      <c r="BC71" s="79"/>
      <c r="BD71" s="57"/>
      <c r="BE71" s="57"/>
      <c r="BF71" s="57"/>
      <c r="BG71" s="57"/>
      <c r="BH71" s="57"/>
      <c r="BI71" s="57"/>
      <c r="BJ71" s="57"/>
      <c r="BK71" s="57"/>
      <c r="BL71" s="57"/>
      <c r="BM71" s="57"/>
      <c r="BN71" s="57"/>
    </row>
    <row r="72" spans="1:66" s="24" customFormat="1" ht="21" customHeight="1">
      <c r="A72" s="89"/>
      <c r="B72" s="92"/>
      <c r="C72" s="92"/>
      <c r="D72" s="92"/>
      <c r="E72" s="92"/>
      <c r="F72" s="92"/>
      <c r="G72" s="92"/>
      <c r="H72" s="92"/>
      <c r="I72" s="92"/>
      <c r="J72" s="92"/>
      <c r="K72" s="92"/>
      <c r="L72" s="92"/>
      <c r="M72" s="92"/>
      <c r="N72" s="92"/>
      <c r="O72" s="92"/>
      <c r="P72" s="92"/>
      <c r="Q72" s="92"/>
      <c r="R72" s="93"/>
      <c r="S72" s="93"/>
      <c r="T72" s="79"/>
      <c r="U72" s="79"/>
      <c r="V72" s="79"/>
      <c r="W72" s="79"/>
      <c r="X72" s="79"/>
      <c r="Y72" s="79"/>
      <c r="Z72" s="79"/>
      <c r="AA72" s="79"/>
      <c r="AB72" s="79"/>
      <c r="AC72" s="79"/>
      <c r="AD72" s="79"/>
      <c r="AE72" s="79"/>
      <c r="AF72" s="79"/>
      <c r="AG72" s="79"/>
      <c r="AH72" s="79"/>
      <c r="AI72" s="79"/>
      <c r="AJ72" s="79"/>
      <c r="AK72" s="79"/>
      <c r="AL72" s="79"/>
      <c r="AM72" s="79"/>
      <c r="AN72" s="79"/>
      <c r="AO72" s="79"/>
      <c r="AP72" s="79"/>
      <c r="AQ72" s="79"/>
      <c r="AR72" s="79"/>
      <c r="AS72" s="79"/>
      <c r="AT72" s="79"/>
      <c r="AU72" s="79"/>
      <c r="AV72" s="79"/>
      <c r="AW72" s="79"/>
      <c r="AX72" s="79"/>
      <c r="AY72" s="79"/>
      <c r="AZ72" s="79"/>
      <c r="BA72" s="79"/>
      <c r="BB72" s="79"/>
      <c r="BC72" s="79"/>
      <c r="BD72" s="57"/>
      <c r="BE72" s="57"/>
      <c r="BF72" s="57"/>
      <c r="BG72" s="57"/>
      <c r="BH72" s="57"/>
      <c r="BI72" s="57"/>
      <c r="BJ72" s="57"/>
      <c r="BK72" s="57"/>
      <c r="BL72" s="57"/>
      <c r="BM72" s="57"/>
      <c r="BN72" s="57"/>
    </row>
    <row r="73" spans="1:66" s="24" customFormat="1" ht="21" customHeight="1">
      <c r="A73" s="89"/>
      <c r="B73" s="92"/>
      <c r="C73" s="92"/>
      <c r="D73" s="92"/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2"/>
      <c r="R73" s="93"/>
      <c r="S73" s="93"/>
      <c r="T73" s="79"/>
      <c r="U73" s="79"/>
      <c r="V73" s="79"/>
      <c r="W73" s="79"/>
      <c r="X73" s="79"/>
      <c r="Y73" s="79"/>
      <c r="Z73" s="79"/>
      <c r="AA73" s="79"/>
      <c r="AB73" s="79"/>
      <c r="AC73" s="79"/>
      <c r="AD73" s="79"/>
      <c r="AE73" s="79"/>
      <c r="AF73" s="79"/>
      <c r="AG73" s="79"/>
      <c r="AH73" s="79"/>
      <c r="AI73" s="79"/>
      <c r="AJ73" s="79"/>
      <c r="AK73" s="79"/>
      <c r="AL73" s="79"/>
      <c r="AM73" s="79"/>
      <c r="AN73" s="79"/>
      <c r="AO73" s="79"/>
      <c r="AP73" s="79"/>
      <c r="AQ73" s="79"/>
      <c r="AR73" s="79"/>
      <c r="AS73" s="79"/>
      <c r="AT73" s="79"/>
      <c r="AU73" s="79"/>
      <c r="AV73" s="79"/>
      <c r="AW73" s="79"/>
      <c r="AX73" s="79"/>
      <c r="AY73" s="79"/>
      <c r="AZ73" s="79"/>
      <c r="BA73" s="79"/>
      <c r="BB73" s="79"/>
      <c r="BC73" s="79"/>
      <c r="BD73" s="57"/>
      <c r="BE73" s="57"/>
      <c r="BF73" s="57"/>
      <c r="BG73" s="57"/>
      <c r="BH73" s="57"/>
      <c r="BI73" s="57"/>
      <c r="BJ73" s="57"/>
      <c r="BK73" s="57"/>
      <c r="BL73" s="57"/>
      <c r="BM73" s="57"/>
      <c r="BN73" s="57"/>
    </row>
    <row r="74" spans="1:66" s="24" customFormat="1" ht="21" customHeight="1">
      <c r="A74" s="89"/>
      <c r="B74" s="92"/>
      <c r="C74" s="92"/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93"/>
      <c r="S74" s="93"/>
      <c r="T74" s="79"/>
      <c r="U74" s="79"/>
      <c r="V74" s="79"/>
      <c r="W74" s="79"/>
      <c r="X74" s="79"/>
      <c r="Y74" s="79"/>
      <c r="Z74" s="79"/>
      <c r="AA74" s="79"/>
      <c r="AB74" s="79"/>
      <c r="AC74" s="79"/>
      <c r="AD74" s="79"/>
      <c r="AE74" s="79"/>
      <c r="AF74" s="79"/>
      <c r="AG74" s="79"/>
      <c r="AH74" s="79"/>
      <c r="AI74" s="79"/>
      <c r="AJ74" s="79"/>
      <c r="AK74" s="79"/>
      <c r="AL74" s="79"/>
      <c r="AM74" s="79"/>
      <c r="AN74" s="79"/>
      <c r="AO74" s="79"/>
      <c r="AP74" s="79"/>
      <c r="AQ74" s="79"/>
      <c r="AR74" s="79"/>
      <c r="AS74" s="79"/>
      <c r="AT74" s="79"/>
      <c r="AU74" s="79"/>
      <c r="AV74" s="79"/>
      <c r="AW74" s="79"/>
      <c r="AX74" s="79"/>
      <c r="AY74" s="79"/>
      <c r="AZ74" s="79"/>
      <c r="BA74" s="79"/>
      <c r="BB74" s="79"/>
      <c r="BC74" s="79"/>
      <c r="BD74" s="57"/>
      <c r="BE74" s="57"/>
      <c r="BF74" s="57"/>
      <c r="BG74" s="57"/>
      <c r="BH74" s="57"/>
      <c r="BI74" s="57"/>
      <c r="BJ74" s="57"/>
      <c r="BK74" s="57"/>
      <c r="BL74" s="57"/>
      <c r="BM74" s="57"/>
      <c r="BN74" s="57"/>
    </row>
    <row r="75" spans="1:66" s="24" customFormat="1" ht="21" customHeight="1">
      <c r="A75" s="89"/>
      <c r="B75" s="92"/>
      <c r="C75" s="92"/>
      <c r="D75" s="92"/>
      <c r="E75" s="92"/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92"/>
      <c r="Q75" s="92"/>
      <c r="R75" s="93"/>
      <c r="S75" s="93"/>
      <c r="T75" s="79"/>
      <c r="U75" s="79"/>
      <c r="V75" s="79"/>
      <c r="W75" s="79"/>
      <c r="X75" s="79"/>
      <c r="Y75" s="79"/>
      <c r="Z75" s="79"/>
      <c r="AA75" s="79"/>
      <c r="AB75" s="79"/>
      <c r="AC75" s="79"/>
      <c r="AD75" s="79"/>
      <c r="AE75" s="79"/>
      <c r="AF75" s="79"/>
      <c r="AG75" s="79"/>
      <c r="AH75" s="79"/>
      <c r="AI75" s="79"/>
      <c r="AJ75" s="79"/>
      <c r="AK75" s="79"/>
      <c r="AL75" s="79"/>
      <c r="AM75" s="79"/>
      <c r="AN75" s="79"/>
      <c r="AO75" s="79"/>
      <c r="AP75" s="79"/>
      <c r="AQ75" s="79"/>
      <c r="AR75" s="79"/>
      <c r="AS75" s="79"/>
      <c r="AT75" s="79"/>
      <c r="AU75" s="79"/>
      <c r="AV75" s="79"/>
      <c r="AW75" s="79"/>
      <c r="AX75" s="79"/>
      <c r="AY75" s="79"/>
      <c r="AZ75" s="79"/>
      <c r="BA75" s="79"/>
      <c r="BB75" s="79"/>
      <c r="BC75" s="79"/>
      <c r="BD75" s="57"/>
      <c r="BE75" s="57"/>
      <c r="BF75" s="57"/>
      <c r="BG75" s="57"/>
      <c r="BH75" s="57"/>
      <c r="BI75" s="57"/>
      <c r="BJ75" s="57"/>
      <c r="BK75" s="57"/>
      <c r="BL75" s="57"/>
      <c r="BM75" s="57"/>
      <c r="BN75" s="57"/>
    </row>
    <row r="76" spans="1:70" s="24" customFormat="1" ht="21" customHeight="1">
      <c r="A76" s="89"/>
      <c r="B76" s="92"/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92"/>
      <c r="R76" s="93"/>
      <c r="S76" s="93"/>
      <c r="T76" s="79"/>
      <c r="U76" s="79"/>
      <c r="V76" s="79"/>
      <c r="W76" s="79"/>
      <c r="X76" s="79"/>
      <c r="Y76" s="79"/>
      <c r="Z76" s="79"/>
      <c r="AA76" s="79"/>
      <c r="AB76" s="79"/>
      <c r="AC76" s="79"/>
      <c r="AD76" s="79"/>
      <c r="AE76" s="79"/>
      <c r="AF76" s="79"/>
      <c r="AG76" s="79"/>
      <c r="AH76" s="79"/>
      <c r="AI76" s="79"/>
      <c r="AJ76" s="79"/>
      <c r="AK76" s="79"/>
      <c r="AL76" s="79"/>
      <c r="AM76" s="79"/>
      <c r="AN76" s="79"/>
      <c r="AO76" s="79"/>
      <c r="AP76" s="79"/>
      <c r="AQ76" s="79"/>
      <c r="AR76" s="79"/>
      <c r="AS76" s="79"/>
      <c r="AT76" s="79"/>
      <c r="AU76" s="79"/>
      <c r="AV76" s="79"/>
      <c r="AW76" s="79"/>
      <c r="AX76" s="79"/>
      <c r="AY76" s="79"/>
      <c r="AZ76" s="79"/>
      <c r="BA76" s="79"/>
      <c r="BB76" s="79"/>
      <c r="BC76" s="79"/>
      <c r="BD76" s="79"/>
      <c r="BE76" s="79"/>
      <c r="BF76" s="79"/>
      <c r="BG76" s="79"/>
      <c r="BH76" s="79"/>
      <c r="BI76" s="79"/>
      <c r="BJ76" s="79"/>
      <c r="BK76" s="79"/>
      <c r="BL76" s="57"/>
      <c r="BM76" s="57"/>
      <c r="BN76" s="57"/>
      <c r="BO76" s="57"/>
      <c r="BP76" s="57"/>
      <c r="BQ76" s="57"/>
      <c r="BR76" s="57"/>
    </row>
    <row r="77" spans="1:66" s="24" customFormat="1" ht="21" customHeight="1">
      <c r="A77" s="89"/>
      <c r="B77" s="92"/>
      <c r="C77" s="92"/>
      <c r="D77" s="92"/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93"/>
      <c r="S77" s="93"/>
      <c r="T77" s="79"/>
      <c r="U77" s="79"/>
      <c r="V77" s="79"/>
      <c r="W77" s="79"/>
      <c r="X77" s="79"/>
      <c r="Y77" s="79"/>
      <c r="Z77" s="79"/>
      <c r="AA77" s="79"/>
      <c r="AB77" s="79"/>
      <c r="AC77" s="79"/>
      <c r="AD77" s="79"/>
      <c r="AE77" s="79"/>
      <c r="AF77" s="79"/>
      <c r="AG77" s="79"/>
      <c r="AH77" s="79"/>
      <c r="AI77" s="79"/>
      <c r="AJ77" s="79"/>
      <c r="AK77" s="79"/>
      <c r="AL77" s="79"/>
      <c r="AM77" s="79"/>
      <c r="AN77" s="79"/>
      <c r="AO77" s="79"/>
      <c r="AP77" s="79"/>
      <c r="AQ77" s="79"/>
      <c r="AR77" s="79"/>
      <c r="AS77" s="79"/>
      <c r="AT77" s="79"/>
      <c r="AU77" s="79"/>
      <c r="AV77" s="79"/>
      <c r="AW77" s="79"/>
      <c r="AX77" s="79"/>
      <c r="AY77" s="79"/>
      <c r="AZ77" s="79"/>
      <c r="BA77" s="79"/>
      <c r="BB77" s="79"/>
      <c r="BC77" s="79"/>
      <c r="BD77" s="57"/>
      <c r="BE77" s="57"/>
      <c r="BF77" s="57"/>
      <c r="BG77" s="57"/>
      <c r="BH77" s="57"/>
      <c r="BI77" s="57"/>
      <c r="BJ77" s="57"/>
      <c r="BK77" s="57"/>
      <c r="BL77" s="57"/>
      <c r="BM77" s="57"/>
      <c r="BN77" s="57"/>
    </row>
    <row r="78" spans="1:66" s="60" customFormat="1" ht="21" customHeight="1">
      <c r="A78" s="90"/>
      <c r="B78" s="90"/>
      <c r="C78" s="90"/>
      <c r="D78" s="90"/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107"/>
      <c r="S78" s="96"/>
      <c r="T78" s="96"/>
      <c r="U78" s="96"/>
      <c r="V78" s="96"/>
      <c r="W78" s="96"/>
      <c r="X78" s="96"/>
      <c r="Y78" s="96"/>
      <c r="Z78" s="96"/>
      <c r="AA78" s="96"/>
      <c r="AB78" s="96"/>
      <c r="AC78" s="96"/>
      <c r="AD78" s="96"/>
      <c r="AE78" s="96"/>
      <c r="AF78" s="96"/>
      <c r="AG78" s="96"/>
      <c r="AH78" s="96"/>
      <c r="AI78" s="96"/>
      <c r="AJ78" s="96"/>
      <c r="AK78" s="96"/>
      <c r="AL78" s="96"/>
      <c r="AM78" s="96"/>
      <c r="AN78" s="96"/>
      <c r="AO78" s="96"/>
      <c r="AP78" s="96"/>
      <c r="AQ78" s="96"/>
      <c r="AR78" s="96"/>
      <c r="AS78" s="96"/>
      <c r="AT78" s="96"/>
      <c r="AU78" s="96"/>
      <c r="AV78" s="96"/>
      <c r="AW78" s="96"/>
      <c r="AX78" s="96"/>
      <c r="AY78" s="96"/>
      <c r="AZ78" s="96"/>
      <c r="BA78" s="96"/>
      <c r="BB78" s="96"/>
      <c r="BC78" s="96"/>
      <c r="BD78" s="58"/>
      <c r="BE78" s="58"/>
      <c r="BF78" s="58"/>
      <c r="BG78" s="58"/>
      <c r="BH78" s="58"/>
      <c r="BI78" s="58"/>
      <c r="BJ78" s="58"/>
      <c r="BK78" s="58"/>
      <c r="BL78" s="58"/>
      <c r="BM78" s="58"/>
      <c r="BN78" s="58"/>
    </row>
    <row r="79" spans="1:66" s="24" customFormat="1" ht="21" customHeight="1">
      <c r="A79" s="97"/>
      <c r="B79" s="97"/>
      <c r="C79" s="97"/>
      <c r="D79" s="97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7"/>
      <c r="AM79" s="97"/>
      <c r="AN79" s="97"/>
      <c r="AO79" s="97"/>
      <c r="AP79" s="97"/>
      <c r="AQ79" s="97"/>
      <c r="AR79" s="97"/>
      <c r="AS79" s="97"/>
      <c r="AT79" s="97"/>
      <c r="AU79" s="97"/>
      <c r="AV79" s="97"/>
      <c r="AW79" s="97"/>
      <c r="AX79" s="97"/>
      <c r="AY79" s="97"/>
      <c r="AZ79" s="97"/>
      <c r="BA79" s="97"/>
      <c r="BB79" s="97"/>
      <c r="BC79" s="97"/>
      <c r="BD79" s="57"/>
      <c r="BE79" s="57"/>
      <c r="BF79" s="57"/>
      <c r="BG79" s="57"/>
      <c r="BH79" s="57"/>
      <c r="BI79" s="57"/>
      <c r="BJ79" s="57"/>
      <c r="BK79" s="57"/>
      <c r="BL79" s="57"/>
      <c r="BM79" s="57"/>
      <c r="BN79" s="57"/>
    </row>
    <row r="80" spans="1:66" s="24" customFormat="1" ht="21" customHeight="1">
      <c r="A80" s="89"/>
      <c r="B80" s="92"/>
      <c r="C80" s="92"/>
      <c r="D80" s="92"/>
      <c r="E80" s="92"/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92"/>
      <c r="Q80" s="92"/>
      <c r="R80" s="93"/>
      <c r="S80" s="93"/>
      <c r="T80" s="79"/>
      <c r="U80" s="79"/>
      <c r="V80" s="79"/>
      <c r="W80" s="79"/>
      <c r="X80" s="79"/>
      <c r="Y80" s="79"/>
      <c r="Z80" s="79"/>
      <c r="AA80" s="79"/>
      <c r="AB80" s="79"/>
      <c r="AC80" s="79"/>
      <c r="AD80" s="79"/>
      <c r="AE80" s="79"/>
      <c r="AF80" s="79"/>
      <c r="AG80" s="79"/>
      <c r="AH80" s="79"/>
      <c r="AI80" s="79"/>
      <c r="AJ80" s="79"/>
      <c r="AK80" s="79"/>
      <c r="AL80" s="79"/>
      <c r="AM80" s="79"/>
      <c r="AN80" s="79"/>
      <c r="AO80" s="79"/>
      <c r="AP80" s="79"/>
      <c r="AQ80" s="79"/>
      <c r="AR80" s="79"/>
      <c r="AS80" s="79"/>
      <c r="AT80" s="79"/>
      <c r="AU80" s="79"/>
      <c r="AV80" s="79"/>
      <c r="AW80" s="79"/>
      <c r="AX80" s="79"/>
      <c r="AY80" s="79"/>
      <c r="AZ80" s="79"/>
      <c r="BA80" s="79"/>
      <c r="BB80" s="79"/>
      <c r="BC80" s="79"/>
      <c r="BD80" s="57"/>
      <c r="BE80" s="57"/>
      <c r="BF80" s="57"/>
      <c r="BG80" s="57"/>
      <c r="BH80" s="57"/>
      <c r="BI80" s="57"/>
      <c r="BJ80" s="57"/>
      <c r="BK80" s="57"/>
      <c r="BL80" s="57"/>
      <c r="BM80" s="57"/>
      <c r="BN80" s="57"/>
    </row>
    <row r="81" spans="1:66" s="24" customFormat="1" ht="21" customHeight="1">
      <c r="A81" s="89"/>
      <c r="B81" s="92"/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92"/>
      <c r="Q81" s="92"/>
      <c r="R81" s="93"/>
      <c r="S81" s="93"/>
      <c r="T81" s="79"/>
      <c r="U81" s="79"/>
      <c r="V81" s="79"/>
      <c r="W81" s="79"/>
      <c r="X81" s="87"/>
      <c r="Y81" s="87"/>
      <c r="Z81" s="87"/>
      <c r="AA81" s="87"/>
      <c r="AB81" s="87"/>
      <c r="AC81" s="87"/>
      <c r="AD81" s="87"/>
      <c r="AE81" s="87"/>
      <c r="AF81" s="79"/>
      <c r="AG81" s="79"/>
      <c r="AH81" s="79"/>
      <c r="AI81" s="79"/>
      <c r="AJ81" s="79"/>
      <c r="AK81" s="79"/>
      <c r="AL81" s="79"/>
      <c r="AM81" s="79"/>
      <c r="AN81" s="79"/>
      <c r="AO81" s="79"/>
      <c r="AP81" s="79"/>
      <c r="AQ81" s="79"/>
      <c r="AR81" s="79"/>
      <c r="AS81" s="79"/>
      <c r="AT81" s="79"/>
      <c r="AU81" s="79"/>
      <c r="AV81" s="79"/>
      <c r="AW81" s="79"/>
      <c r="AX81" s="79"/>
      <c r="AY81" s="79"/>
      <c r="AZ81" s="79"/>
      <c r="BA81" s="79"/>
      <c r="BB81" s="79"/>
      <c r="BC81" s="79"/>
      <c r="BD81" s="57"/>
      <c r="BE81" s="57"/>
      <c r="BF81" s="57"/>
      <c r="BG81" s="57"/>
      <c r="BH81" s="57"/>
      <c r="BI81" s="57"/>
      <c r="BJ81" s="57"/>
      <c r="BK81" s="57"/>
      <c r="BL81" s="57"/>
      <c r="BM81" s="57"/>
      <c r="BN81" s="57"/>
    </row>
    <row r="82" spans="1:66" s="24" customFormat="1" ht="21" customHeight="1">
      <c r="A82" s="89"/>
      <c r="B82" s="92"/>
      <c r="C82" s="92"/>
      <c r="D82" s="92"/>
      <c r="E82" s="92"/>
      <c r="F82" s="92"/>
      <c r="G82" s="92"/>
      <c r="H82" s="92"/>
      <c r="I82" s="92"/>
      <c r="J82" s="92"/>
      <c r="K82" s="92"/>
      <c r="L82" s="92"/>
      <c r="M82" s="92"/>
      <c r="N82" s="92"/>
      <c r="O82" s="92"/>
      <c r="P82" s="92"/>
      <c r="Q82" s="92"/>
      <c r="R82" s="93"/>
      <c r="S82" s="93"/>
      <c r="T82" s="79"/>
      <c r="U82" s="79"/>
      <c r="V82" s="79"/>
      <c r="W82" s="79"/>
      <c r="X82" s="79"/>
      <c r="Y82" s="79"/>
      <c r="Z82" s="79"/>
      <c r="AA82" s="79"/>
      <c r="AB82" s="79"/>
      <c r="AC82" s="79"/>
      <c r="AD82" s="79"/>
      <c r="AE82" s="79"/>
      <c r="AF82" s="79"/>
      <c r="AG82" s="79"/>
      <c r="AH82" s="3"/>
      <c r="AI82" s="3"/>
      <c r="AJ82" s="79"/>
      <c r="AK82" s="79"/>
      <c r="AL82" s="79"/>
      <c r="AM82" s="79"/>
      <c r="AN82" s="79"/>
      <c r="AO82" s="79"/>
      <c r="AP82" s="79"/>
      <c r="AQ82" s="79"/>
      <c r="AR82" s="79"/>
      <c r="AS82" s="79"/>
      <c r="AT82" s="79"/>
      <c r="AU82" s="79"/>
      <c r="AV82" s="79"/>
      <c r="AW82" s="79"/>
      <c r="AX82" s="79"/>
      <c r="AY82" s="79"/>
      <c r="AZ82" s="79"/>
      <c r="BA82" s="79"/>
      <c r="BB82" s="79"/>
      <c r="BC82" s="79"/>
      <c r="BD82" s="57"/>
      <c r="BE82" s="57"/>
      <c r="BF82" s="57"/>
      <c r="BG82" s="57"/>
      <c r="BH82" s="57"/>
      <c r="BI82" s="57"/>
      <c r="BJ82" s="57"/>
      <c r="BK82" s="57"/>
      <c r="BL82" s="57"/>
      <c r="BM82" s="57"/>
      <c r="BN82" s="57"/>
    </row>
    <row r="83" spans="1:66" s="24" customFormat="1" ht="21" customHeight="1">
      <c r="A83" s="89"/>
      <c r="B83" s="108"/>
      <c r="C83" s="108"/>
      <c r="D83" s="108"/>
      <c r="E83" s="108"/>
      <c r="F83" s="108"/>
      <c r="G83" s="108"/>
      <c r="H83" s="108"/>
      <c r="I83" s="108"/>
      <c r="J83" s="108"/>
      <c r="K83" s="108"/>
      <c r="L83" s="108"/>
      <c r="M83" s="108"/>
      <c r="N83" s="108"/>
      <c r="O83" s="108"/>
      <c r="P83" s="108"/>
      <c r="Q83" s="108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9"/>
      <c r="AG83" s="79"/>
      <c r="AH83" s="79"/>
      <c r="AI83" s="79"/>
      <c r="AJ83" s="79"/>
      <c r="AK83" s="79"/>
      <c r="AL83" s="79"/>
      <c r="AM83" s="79"/>
      <c r="AN83" s="79"/>
      <c r="AO83" s="79"/>
      <c r="AP83" s="79"/>
      <c r="AQ83" s="79"/>
      <c r="AR83" s="79"/>
      <c r="AS83" s="79"/>
      <c r="AT83" s="79"/>
      <c r="AU83" s="79"/>
      <c r="AV83" s="79"/>
      <c r="AW83" s="79"/>
      <c r="AX83" s="79"/>
      <c r="AY83" s="79"/>
      <c r="AZ83" s="79"/>
      <c r="BA83" s="79"/>
      <c r="BB83" s="79"/>
      <c r="BC83" s="79"/>
      <c r="BD83" s="57"/>
      <c r="BE83" s="57"/>
      <c r="BF83" s="57"/>
      <c r="BG83" s="57"/>
      <c r="BH83" s="57"/>
      <c r="BI83" s="57"/>
      <c r="BJ83" s="57"/>
      <c r="BK83" s="57"/>
      <c r="BL83" s="57"/>
      <c r="BM83" s="57"/>
      <c r="BN83" s="57"/>
    </row>
    <row r="84" spans="1:66" s="24" customFormat="1" ht="21" customHeight="1">
      <c r="A84" s="89"/>
      <c r="B84" s="108"/>
      <c r="C84" s="108"/>
      <c r="D84" s="108"/>
      <c r="E84" s="108"/>
      <c r="F84" s="108"/>
      <c r="G84" s="108"/>
      <c r="H84" s="108"/>
      <c r="I84" s="108"/>
      <c r="J84" s="108"/>
      <c r="K84" s="108"/>
      <c r="L84" s="108"/>
      <c r="M84" s="108"/>
      <c r="N84" s="108"/>
      <c r="O84" s="108"/>
      <c r="P84" s="108"/>
      <c r="Q84" s="108"/>
      <c r="R84" s="79"/>
      <c r="S84" s="79"/>
      <c r="T84" s="79"/>
      <c r="U84" s="79"/>
      <c r="V84" s="79"/>
      <c r="W84" s="79"/>
      <c r="X84" s="79"/>
      <c r="Y84" s="79"/>
      <c r="Z84" s="79"/>
      <c r="AA84" s="79"/>
      <c r="AB84" s="79"/>
      <c r="AC84" s="79"/>
      <c r="AD84" s="79"/>
      <c r="AE84" s="79"/>
      <c r="AF84" s="79"/>
      <c r="AG84" s="79"/>
      <c r="AH84" s="79"/>
      <c r="AI84" s="79"/>
      <c r="AJ84" s="79"/>
      <c r="AK84" s="79"/>
      <c r="AL84" s="79"/>
      <c r="AM84" s="79"/>
      <c r="AN84" s="79"/>
      <c r="AO84" s="79"/>
      <c r="AP84" s="79"/>
      <c r="AQ84" s="79"/>
      <c r="AR84" s="79"/>
      <c r="AS84" s="79"/>
      <c r="AT84" s="79"/>
      <c r="AU84" s="79"/>
      <c r="AV84" s="79"/>
      <c r="AW84" s="79"/>
      <c r="AX84" s="79"/>
      <c r="AY84" s="79"/>
      <c r="AZ84" s="79"/>
      <c r="BA84" s="79"/>
      <c r="BB84" s="79"/>
      <c r="BC84" s="79"/>
      <c r="BD84" s="57"/>
      <c r="BE84" s="57"/>
      <c r="BF84" s="57"/>
      <c r="BG84" s="57"/>
      <c r="BH84" s="57"/>
      <c r="BI84" s="57"/>
      <c r="BJ84" s="57"/>
      <c r="BK84" s="57"/>
      <c r="BL84" s="57"/>
      <c r="BM84" s="57"/>
      <c r="BN84" s="57"/>
    </row>
    <row r="85" spans="1:66" s="60" customFormat="1" ht="21" customHeight="1">
      <c r="A85" s="90"/>
      <c r="B85" s="90"/>
      <c r="C85" s="90"/>
      <c r="D85" s="90"/>
      <c r="E85" s="90"/>
      <c r="F85" s="90"/>
      <c r="G85" s="90"/>
      <c r="H85" s="90"/>
      <c r="I85" s="90"/>
      <c r="J85" s="90"/>
      <c r="K85" s="90"/>
      <c r="L85" s="90"/>
      <c r="M85" s="90"/>
      <c r="N85" s="90"/>
      <c r="O85" s="90"/>
      <c r="P85" s="90"/>
      <c r="Q85" s="90"/>
      <c r="R85" s="107"/>
      <c r="S85" s="96"/>
      <c r="T85" s="96"/>
      <c r="U85" s="96"/>
      <c r="V85" s="96"/>
      <c r="W85" s="96"/>
      <c r="X85" s="96"/>
      <c r="Y85" s="96"/>
      <c r="Z85" s="96"/>
      <c r="AA85" s="96"/>
      <c r="AB85" s="96"/>
      <c r="AC85" s="96"/>
      <c r="AD85" s="96"/>
      <c r="AE85" s="96"/>
      <c r="AF85" s="96"/>
      <c r="AG85" s="96"/>
      <c r="AH85" s="96"/>
      <c r="AI85" s="96"/>
      <c r="AJ85" s="96"/>
      <c r="AK85" s="96"/>
      <c r="AL85" s="96"/>
      <c r="AM85" s="96"/>
      <c r="AN85" s="96"/>
      <c r="AO85" s="96"/>
      <c r="AP85" s="96"/>
      <c r="AQ85" s="96"/>
      <c r="AR85" s="96"/>
      <c r="AS85" s="96"/>
      <c r="AT85" s="96"/>
      <c r="AU85" s="96"/>
      <c r="AV85" s="96"/>
      <c r="AW85" s="96"/>
      <c r="AX85" s="96"/>
      <c r="AY85" s="96"/>
      <c r="AZ85" s="96"/>
      <c r="BA85" s="96"/>
      <c r="BB85" s="96"/>
      <c r="BC85" s="96"/>
      <c r="BD85" s="58"/>
      <c r="BE85" s="58"/>
      <c r="BF85" s="58"/>
      <c r="BG85" s="58"/>
      <c r="BH85" s="58"/>
      <c r="BI85" s="58"/>
      <c r="BJ85" s="58"/>
      <c r="BK85" s="58"/>
      <c r="BL85" s="58"/>
      <c r="BM85" s="58"/>
      <c r="BN85" s="58"/>
    </row>
    <row r="86" spans="1:66" s="50" customFormat="1" ht="21" customHeight="1">
      <c r="A86" s="90"/>
      <c r="B86" s="90"/>
      <c r="C86" s="90"/>
      <c r="D86" s="90"/>
      <c r="E86" s="90"/>
      <c r="F86" s="90"/>
      <c r="G86" s="90"/>
      <c r="H86" s="90"/>
      <c r="I86" s="90"/>
      <c r="J86" s="90"/>
      <c r="K86" s="90"/>
      <c r="L86" s="90"/>
      <c r="M86" s="90"/>
      <c r="N86" s="90"/>
      <c r="O86" s="90"/>
      <c r="P86" s="90"/>
      <c r="Q86" s="90"/>
      <c r="R86" s="125"/>
      <c r="S86" s="118"/>
      <c r="T86" s="125"/>
      <c r="U86" s="118"/>
      <c r="V86" s="125"/>
      <c r="W86" s="118"/>
      <c r="X86" s="125"/>
      <c r="Y86" s="118"/>
      <c r="Z86" s="125"/>
      <c r="AA86" s="118"/>
      <c r="AB86" s="125"/>
      <c r="AC86" s="118"/>
      <c r="AD86" s="125"/>
      <c r="AE86" s="118"/>
      <c r="AF86" s="79"/>
      <c r="AG86" s="79"/>
      <c r="AH86" s="79"/>
      <c r="AI86" s="79"/>
      <c r="AJ86" s="79"/>
      <c r="AK86" s="79"/>
      <c r="AL86" s="79"/>
      <c r="AM86" s="79"/>
      <c r="AN86" s="79"/>
      <c r="AO86" s="79"/>
      <c r="AP86" s="79"/>
      <c r="AQ86" s="79"/>
      <c r="AR86" s="79"/>
      <c r="AS86" s="79"/>
      <c r="AT86" s="79"/>
      <c r="AU86" s="79"/>
      <c r="AV86" s="79"/>
      <c r="AW86" s="79"/>
      <c r="AX86" s="79"/>
      <c r="AY86" s="79"/>
      <c r="AZ86" s="79"/>
      <c r="BA86" s="79"/>
      <c r="BB86" s="79"/>
      <c r="BC86" s="79"/>
      <c r="BD86" s="58"/>
      <c r="BE86" s="58"/>
      <c r="BF86" s="58"/>
      <c r="BG86" s="58"/>
      <c r="BH86" s="58"/>
      <c r="BI86" s="58"/>
      <c r="BJ86" s="58"/>
      <c r="BK86" s="58"/>
      <c r="BL86" s="58"/>
      <c r="BM86" s="58"/>
      <c r="BN86" s="58"/>
    </row>
    <row r="87" spans="1:66" s="24" customFormat="1" ht="21" customHeight="1">
      <c r="A87" s="77"/>
      <c r="B87" s="78"/>
      <c r="C87" s="78"/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9"/>
      <c r="O87" s="79"/>
      <c r="P87" s="79"/>
      <c r="Q87" s="79"/>
      <c r="R87" s="79"/>
      <c r="S87" s="79"/>
      <c r="T87" s="79"/>
      <c r="U87" s="79"/>
      <c r="V87" s="79"/>
      <c r="W87" s="79"/>
      <c r="X87" s="79"/>
      <c r="Y87" s="126"/>
      <c r="Z87" s="126"/>
      <c r="AA87" s="118"/>
      <c r="AB87" s="118"/>
      <c r="AC87" s="118"/>
      <c r="AD87" s="118"/>
      <c r="AE87" s="118"/>
      <c r="AF87" s="79"/>
      <c r="AG87" s="79"/>
      <c r="AH87" s="79"/>
      <c r="AI87" s="79"/>
      <c r="AJ87" s="79"/>
      <c r="AK87" s="79"/>
      <c r="AL87" s="79"/>
      <c r="AM87" s="79"/>
      <c r="AN87" s="79"/>
      <c r="AO87" s="79"/>
      <c r="AP87" s="79"/>
      <c r="AQ87" s="79"/>
      <c r="AR87" s="79"/>
      <c r="AS87" s="79"/>
      <c r="AT87" s="79"/>
      <c r="AU87" s="79"/>
      <c r="AV87" s="79"/>
      <c r="AW87" s="79"/>
      <c r="AX87" s="79"/>
      <c r="AY87" s="79"/>
      <c r="AZ87" s="79"/>
      <c r="BA87" s="79"/>
      <c r="BB87" s="79"/>
      <c r="BC87" s="79"/>
      <c r="BD87" s="45"/>
      <c r="BE87" s="45"/>
      <c r="BF87" s="45"/>
      <c r="BG87" s="45"/>
      <c r="BH87" s="45"/>
      <c r="BI87" s="45"/>
      <c r="BJ87" s="45"/>
      <c r="BK87" s="45"/>
      <c r="BL87" s="45"/>
      <c r="BM87" s="45"/>
      <c r="BN87" s="45"/>
    </row>
    <row r="88" spans="1:66" s="24" customFormat="1" ht="21" customHeight="1">
      <c r="A88" s="77"/>
      <c r="B88" s="110"/>
      <c r="C88" s="110"/>
      <c r="D88" s="110"/>
      <c r="E88" s="110"/>
      <c r="F88" s="110"/>
      <c r="G88" s="110"/>
      <c r="H88" s="110"/>
      <c r="I88" s="110"/>
      <c r="J88" s="110"/>
      <c r="K88" s="110"/>
      <c r="L88" s="110"/>
      <c r="M88" s="110"/>
      <c r="N88" s="110"/>
      <c r="O88" s="110"/>
      <c r="P88" s="110"/>
      <c r="Q88" s="110"/>
      <c r="R88" s="110"/>
      <c r="S88" s="79"/>
      <c r="T88" s="79"/>
      <c r="U88" s="79"/>
      <c r="V88" s="79"/>
      <c r="W88" s="79"/>
      <c r="X88" s="79"/>
      <c r="Y88" s="126"/>
      <c r="Z88" s="126"/>
      <c r="AA88" s="118"/>
      <c r="AB88" s="118"/>
      <c r="AC88" s="118"/>
      <c r="AD88" s="118"/>
      <c r="AE88" s="118"/>
      <c r="AF88" s="79"/>
      <c r="AG88" s="79"/>
      <c r="AH88" s="79"/>
      <c r="AI88" s="79"/>
      <c r="AJ88" s="79"/>
      <c r="AK88" s="79"/>
      <c r="AL88" s="79"/>
      <c r="AM88" s="79"/>
      <c r="AN88" s="79"/>
      <c r="AO88" s="79"/>
      <c r="AP88" s="79"/>
      <c r="AQ88" s="79"/>
      <c r="AR88" s="79"/>
      <c r="AS88" s="79"/>
      <c r="AT88" s="79"/>
      <c r="AU88" s="79"/>
      <c r="AV88" s="79"/>
      <c r="AW88" s="79"/>
      <c r="AX88" s="79"/>
      <c r="AY88" s="79"/>
      <c r="AZ88" s="79"/>
      <c r="BA88" s="79"/>
      <c r="BB88" s="79"/>
      <c r="BC88" s="79"/>
      <c r="BD88" s="45"/>
      <c r="BE88" s="45"/>
      <c r="BF88" s="45"/>
      <c r="BG88" s="45"/>
      <c r="BH88" s="45"/>
      <c r="BI88" s="45"/>
      <c r="BJ88" s="45"/>
      <c r="BK88" s="45"/>
      <c r="BL88" s="45"/>
      <c r="BM88" s="45"/>
      <c r="BN88" s="45"/>
    </row>
    <row r="89" spans="1:66" s="24" customFormat="1" ht="21" customHeight="1">
      <c r="A89" s="77"/>
      <c r="B89" s="110"/>
      <c r="C89" s="110"/>
      <c r="D89" s="110"/>
      <c r="E89" s="110"/>
      <c r="F89" s="110"/>
      <c r="G89" s="110"/>
      <c r="H89" s="110"/>
      <c r="I89" s="110"/>
      <c r="J89" s="110"/>
      <c r="K89" s="110"/>
      <c r="L89" s="110"/>
      <c r="M89" s="110"/>
      <c r="N89" s="110"/>
      <c r="O89" s="110"/>
      <c r="P89" s="110"/>
      <c r="Q89" s="110"/>
      <c r="R89" s="110"/>
      <c r="S89" s="79"/>
      <c r="T89" s="79"/>
      <c r="U89" s="79"/>
      <c r="V89" s="79"/>
      <c r="W89" s="79"/>
      <c r="X89" s="79"/>
      <c r="Y89" s="126"/>
      <c r="Z89" s="126"/>
      <c r="AA89" s="118"/>
      <c r="AB89" s="118"/>
      <c r="AC89" s="118"/>
      <c r="AD89" s="118"/>
      <c r="AE89" s="118"/>
      <c r="AF89" s="79"/>
      <c r="AG89" s="79"/>
      <c r="AH89" s="79"/>
      <c r="AI89" s="79"/>
      <c r="AJ89" s="79"/>
      <c r="AK89" s="79"/>
      <c r="AL89" s="79"/>
      <c r="AM89" s="79"/>
      <c r="AN89" s="79"/>
      <c r="AO89" s="79"/>
      <c r="AP89" s="79"/>
      <c r="AQ89" s="79"/>
      <c r="AR89" s="79"/>
      <c r="AS89" s="79"/>
      <c r="AT89" s="79"/>
      <c r="AU89" s="79"/>
      <c r="AV89" s="79"/>
      <c r="AW89" s="79"/>
      <c r="AX89" s="79"/>
      <c r="AY89" s="79"/>
      <c r="AZ89" s="79"/>
      <c r="BA89" s="79"/>
      <c r="BB89" s="79"/>
      <c r="BC89" s="79"/>
      <c r="BD89" s="45"/>
      <c r="BE89" s="45"/>
      <c r="BF89" s="45"/>
      <c r="BG89" s="45"/>
      <c r="BH89" s="45"/>
      <c r="BI89" s="45"/>
      <c r="BJ89" s="45"/>
      <c r="BK89" s="45"/>
      <c r="BL89" s="45"/>
      <c r="BM89" s="45"/>
      <c r="BN89" s="45"/>
    </row>
    <row r="90" spans="1:66" s="25" customFormat="1" ht="21" customHeight="1">
      <c r="A90" s="77"/>
      <c r="B90" s="80"/>
      <c r="C90" s="80"/>
      <c r="D90" s="80"/>
      <c r="E90" s="80"/>
      <c r="F90" s="80"/>
      <c r="G90" s="80"/>
      <c r="H90" s="80"/>
      <c r="I90" s="80"/>
      <c r="J90" s="80"/>
      <c r="K90" s="80"/>
      <c r="L90" s="80"/>
      <c r="M90" s="80"/>
      <c r="N90" s="80"/>
      <c r="O90" s="80"/>
      <c r="P90" s="79"/>
      <c r="Q90" s="79"/>
      <c r="R90" s="79"/>
      <c r="S90" s="79"/>
      <c r="T90" s="79"/>
      <c r="U90" s="79"/>
      <c r="V90" s="79"/>
      <c r="W90" s="79"/>
      <c r="X90" s="79"/>
      <c r="Y90" s="126"/>
      <c r="Z90" s="126"/>
      <c r="AA90" s="118"/>
      <c r="AB90" s="118"/>
      <c r="AC90" s="118"/>
      <c r="AD90" s="118"/>
      <c r="AE90" s="118"/>
      <c r="AF90" s="79"/>
      <c r="AG90" s="79"/>
      <c r="AH90" s="79"/>
      <c r="AI90" s="79"/>
      <c r="AJ90" s="79"/>
      <c r="AK90" s="79"/>
      <c r="AL90" s="79"/>
      <c r="AM90" s="79"/>
      <c r="AN90" s="79"/>
      <c r="AO90" s="79"/>
      <c r="AP90" s="79"/>
      <c r="AQ90" s="79"/>
      <c r="AR90" s="79"/>
      <c r="AS90" s="79"/>
      <c r="AT90" s="79"/>
      <c r="AU90" s="79"/>
      <c r="AV90" s="79"/>
      <c r="AW90" s="79"/>
      <c r="AX90" s="79"/>
      <c r="AY90" s="79"/>
      <c r="AZ90" s="79"/>
      <c r="BA90" s="79"/>
      <c r="BB90" s="79"/>
      <c r="BC90" s="79"/>
      <c r="BD90" s="45"/>
      <c r="BE90" s="45"/>
      <c r="BF90" s="45"/>
      <c r="BG90" s="45"/>
      <c r="BH90" s="45"/>
      <c r="BI90" s="45"/>
      <c r="BJ90" s="45"/>
      <c r="BK90" s="45"/>
      <c r="BL90" s="45"/>
      <c r="BM90" s="45"/>
      <c r="BN90" s="45"/>
    </row>
    <row r="91" spans="2:31" s="25" customFormat="1" ht="15.75" customHeight="1">
      <c r="B91" s="109"/>
      <c r="C91" s="109"/>
      <c r="D91" s="109"/>
      <c r="E91" s="109"/>
      <c r="F91" s="109"/>
      <c r="G91" s="109"/>
      <c r="H91" s="109"/>
      <c r="I91" s="109"/>
      <c r="J91" s="109"/>
      <c r="K91" s="109"/>
      <c r="L91" s="109"/>
      <c r="M91" s="109"/>
      <c r="N91" s="109"/>
      <c r="O91" s="109"/>
      <c r="P91" s="109"/>
      <c r="Q91" s="109"/>
      <c r="R91" s="109"/>
      <c r="S91" s="26"/>
      <c r="T91" s="26"/>
      <c r="U91" s="26"/>
      <c r="V91" s="26"/>
      <c r="W91" s="26"/>
      <c r="X91" s="26"/>
      <c r="Y91" s="26"/>
      <c r="Z91" s="26"/>
      <c r="AA91" s="26"/>
      <c r="AB91" s="27"/>
      <c r="AC91" s="27"/>
      <c r="AD91" s="27"/>
      <c r="AE91" s="27"/>
    </row>
    <row r="92" spans="1:65" s="24" customFormat="1" ht="15.75" customHeight="1">
      <c r="A92" s="25"/>
      <c r="B92" s="109"/>
      <c r="C92" s="109"/>
      <c r="D92" s="109"/>
      <c r="E92" s="109"/>
      <c r="F92" s="109"/>
      <c r="G92" s="109"/>
      <c r="H92" s="109"/>
      <c r="I92" s="109"/>
      <c r="J92" s="109"/>
      <c r="K92" s="109"/>
      <c r="L92" s="109"/>
      <c r="M92" s="109"/>
      <c r="N92" s="109"/>
      <c r="O92" s="109"/>
      <c r="P92" s="109"/>
      <c r="Q92" s="109"/>
      <c r="R92" s="109"/>
      <c r="S92" s="28"/>
      <c r="V92" s="84"/>
      <c r="W92" s="84"/>
      <c r="X92" s="84"/>
      <c r="Y92" s="84"/>
      <c r="Z92" s="84"/>
      <c r="AA92" s="84"/>
      <c r="AB92" s="84"/>
      <c r="AC92" s="84"/>
      <c r="AD92" s="84"/>
      <c r="AE92" s="84"/>
      <c r="AF92" s="84"/>
      <c r="AG92" s="84"/>
      <c r="AH92" s="84"/>
      <c r="AI92" s="84"/>
      <c r="AJ92" s="84"/>
      <c r="AK92" s="84"/>
      <c r="AL92" s="84"/>
      <c r="AM92" s="84"/>
      <c r="AN92" s="84"/>
      <c r="AO92" s="84"/>
      <c r="AP92" s="25"/>
      <c r="AS92" s="85"/>
      <c r="AT92" s="85"/>
      <c r="AU92" s="85"/>
      <c r="AV92" s="85"/>
      <c r="AW92" s="85"/>
      <c r="AX92" s="85"/>
      <c r="AY92" s="85"/>
      <c r="AZ92" s="85"/>
      <c r="BA92" s="85"/>
      <c r="BB92" s="85"/>
      <c r="BC92" s="85"/>
      <c r="BD92" s="85"/>
      <c r="BE92" s="85"/>
      <c r="BF92" s="85"/>
      <c r="BG92" s="85"/>
      <c r="BH92" s="85"/>
      <c r="BI92" s="85"/>
      <c r="BJ92" s="85"/>
      <c r="BK92" s="85"/>
      <c r="BL92" s="85"/>
      <c r="BM92" s="85"/>
    </row>
    <row r="93" spans="1:65" s="24" customFormat="1" ht="18.75" customHeight="1">
      <c r="A93" s="29"/>
      <c r="B93" s="109"/>
      <c r="C93" s="109"/>
      <c r="D93" s="109"/>
      <c r="E93" s="109"/>
      <c r="F93" s="109"/>
      <c r="G93" s="109"/>
      <c r="H93" s="109"/>
      <c r="I93" s="109"/>
      <c r="J93" s="109"/>
      <c r="K93" s="109"/>
      <c r="L93" s="109"/>
      <c r="M93" s="109"/>
      <c r="N93" s="109"/>
      <c r="O93" s="109"/>
      <c r="P93" s="109"/>
      <c r="Q93" s="109"/>
      <c r="R93" s="109"/>
      <c r="S93" s="30"/>
      <c r="V93" s="118"/>
      <c r="W93" s="127"/>
      <c r="X93" s="127"/>
      <c r="Y93" s="127"/>
      <c r="Z93" s="127"/>
      <c r="AA93" s="127"/>
      <c r="AB93" s="127"/>
      <c r="AC93" s="127"/>
      <c r="AD93" s="127"/>
      <c r="AE93" s="127"/>
      <c r="AF93" s="55"/>
      <c r="AG93" s="55"/>
      <c r="AH93" s="55"/>
      <c r="AI93" s="55"/>
      <c r="AJ93" s="55"/>
      <c r="AK93" s="95"/>
      <c r="AL93" s="95"/>
      <c r="AM93" s="95"/>
      <c r="AN93" s="128"/>
      <c r="AO93" s="128"/>
      <c r="AP93" s="128"/>
      <c r="AS93" s="88"/>
      <c r="AT93" s="88"/>
      <c r="AU93" s="88"/>
      <c r="AV93" s="88"/>
      <c r="AW93" s="88"/>
      <c r="AX93" s="88"/>
      <c r="AY93" s="88"/>
      <c r="AZ93" s="88"/>
      <c r="BA93" s="88"/>
      <c r="BB93" s="88"/>
      <c r="BC93" s="88"/>
      <c r="BD93" s="88"/>
      <c r="BE93" s="88"/>
      <c r="BF93" s="88"/>
      <c r="BG93" s="88"/>
      <c r="BH93" s="88"/>
      <c r="BI93" s="88"/>
      <c r="BJ93" s="88"/>
      <c r="BK93" s="88"/>
      <c r="BL93" s="88"/>
      <c r="BM93" s="88"/>
    </row>
    <row r="94" spans="1:65" s="24" customFormat="1" ht="18" customHeight="1">
      <c r="A94" s="32"/>
      <c r="B94" s="109"/>
      <c r="C94" s="109"/>
      <c r="D94" s="109"/>
      <c r="E94" s="109"/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09"/>
      <c r="R94" s="109"/>
      <c r="S94" s="30"/>
      <c r="V94" s="119"/>
      <c r="W94" s="129"/>
      <c r="X94" s="129"/>
      <c r="Y94" s="129"/>
      <c r="Z94" s="129"/>
      <c r="AA94" s="129"/>
      <c r="AB94" s="129"/>
      <c r="AC94" s="129"/>
      <c r="AD94" s="129"/>
      <c r="AE94" s="129"/>
      <c r="AF94" s="130"/>
      <c r="AG94" s="130"/>
      <c r="AH94" s="130"/>
      <c r="AI94" s="130"/>
      <c r="AJ94" s="130"/>
      <c r="AK94" s="131"/>
      <c r="AL94" s="131"/>
      <c r="AM94" s="131"/>
      <c r="AN94" s="56"/>
      <c r="AO94" s="56"/>
      <c r="AP94" s="56"/>
      <c r="AS94" s="116"/>
      <c r="AT94" s="76"/>
      <c r="AU94" s="76"/>
      <c r="AV94" s="76"/>
      <c r="AW94" s="76"/>
      <c r="AX94" s="76"/>
      <c r="AY94" s="76"/>
      <c r="AZ94" s="76"/>
      <c r="BA94" s="76"/>
      <c r="BB94" s="76"/>
      <c r="BC94" s="76"/>
      <c r="BD94" s="76"/>
      <c r="BE94" s="65"/>
      <c r="BF94" s="65"/>
      <c r="BG94" s="65"/>
      <c r="BH94" s="65"/>
      <c r="BI94" s="65"/>
      <c r="BJ94" s="65"/>
      <c r="BK94" s="65"/>
      <c r="BL94" s="65"/>
      <c r="BM94" s="65"/>
    </row>
    <row r="95" spans="1:65" s="24" customFormat="1" ht="18" customHeight="1">
      <c r="A95" s="32"/>
      <c r="S95" s="33"/>
      <c r="V95" s="120"/>
      <c r="W95" s="129"/>
      <c r="X95" s="129"/>
      <c r="Y95" s="129"/>
      <c r="Z95" s="129"/>
      <c r="AA95" s="129"/>
      <c r="AB95" s="129"/>
      <c r="AC95" s="129"/>
      <c r="AD95" s="129"/>
      <c r="AE95" s="129"/>
      <c r="AF95" s="130"/>
      <c r="AG95" s="130"/>
      <c r="AH95" s="130"/>
      <c r="AI95" s="130"/>
      <c r="AJ95" s="130"/>
      <c r="AK95" s="131"/>
      <c r="AL95" s="131"/>
      <c r="AM95" s="131"/>
      <c r="AN95" s="56"/>
      <c r="AO95" s="56"/>
      <c r="AP95" s="56"/>
      <c r="AS95" s="116"/>
      <c r="AT95" s="76"/>
      <c r="AU95" s="76"/>
      <c r="AV95" s="76"/>
      <c r="AW95" s="76"/>
      <c r="AX95" s="76"/>
      <c r="AY95" s="76"/>
      <c r="AZ95" s="76"/>
      <c r="BA95" s="76"/>
      <c r="BB95" s="76"/>
      <c r="BC95" s="76"/>
      <c r="BD95" s="76"/>
      <c r="BE95" s="65"/>
      <c r="BF95" s="65"/>
      <c r="BG95" s="65"/>
      <c r="BH95" s="65"/>
      <c r="BI95" s="65"/>
      <c r="BJ95" s="65"/>
      <c r="BK95" s="65"/>
      <c r="BL95" s="65"/>
      <c r="BM95" s="65"/>
    </row>
    <row r="96" spans="1:65" s="24" customFormat="1" ht="15.75" customHeight="1">
      <c r="A96" s="32"/>
      <c r="S96" s="33"/>
      <c r="AS96" s="116"/>
      <c r="AT96" s="114"/>
      <c r="AU96" s="114"/>
      <c r="AV96" s="114"/>
      <c r="AW96" s="114"/>
      <c r="AX96" s="114"/>
      <c r="AY96" s="114"/>
      <c r="AZ96" s="114"/>
      <c r="BA96" s="114"/>
      <c r="BB96" s="114"/>
      <c r="BC96" s="114"/>
      <c r="BD96" s="114"/>
      <c r="BE96" s="132"/>
      <c r="BF96" s="132"/>
      <c r="BG96" s="132"/>
      <c r="BH96" s="132"/>
      <c r="BI96" s="132"/>
      <c r="BJ96" s="132"/>
      <c r="BK96" s="132"/>
      <c r="BL96" s="132"/>
      <c r="BM96" s="132"/>
    </row>
    <row r="97" spans="1:66" s="24" customFormat="1" ht="18" customHeight="1">
      <c r="A97" s="32"/>
      <c r="B97" s="62"/>
      <c r="C97" s="117"/>
      <c r="D97" s="117"/>
      <c r="E97" s="117"/>
      <c r="F97" s="117"/>
      <c r="G97" s="117"/>
      <c r="H97" s="117"/>
      <c r="I97" s="117"/>
      <c r="J97" s="64"/>
      <c r="K97" s="64"/>
      <c r="L97" s="64"/>
      <c r="M97" s="64"/>
      <c r="N97" s="121"/>
      <c r="O97" s="62"/>
      <c r="P97" s="133"/>
      <c r="Q97" s="133"/>
      <c r="R97" s="133"/>
      <c r="S97" s="133"/>
      <c r="T97" s="122"/>
      <c r="U97" s="10"/>
      <c r="AS97" s="37"/>
      <c r="AT97" s="32"/>
      <c r="AU97" s="36"/>
      <c r="AW97" s="37"/>
      <c r="AX97" s="37"/>
      <c r="AY97" s="37"/>
      <c r="AZ97" s="37"/>
      <c r="BA97" s="37"/>
      <c r="BB97" s="37"/>
      <c r="BC97" s="37"/>
      <c r="BD97" s="37"/>
      <c r="BE97" s="37"/>
      <c r="BF97" s="37"/>
      <c r="BG97" s="37"/>
      <c r="BH97" s="37"/>
      <c r="BI97" s="37"/>
      <c r="BJ97" s="37"/>
      <c r="BK97" s="38"/>
      <c r="BL97" s="4"/>
      <c r="BM97" s="4"/>
      <c r="BN97" s="4"/>
    </row>
    <row r="98" spans="1:66" s="24" customFormat="1" ht="16.5" customHeight="1">
      <c r="A98" s="32"/>
      <c r="B98" s="62"/>
      <c r="C98" s="117"/>
      <c r="D98" s="117"/>
      <c r="E98" s="117"/>
      <c r="F98" s="64"/>
      <c r="G98" s="64"/>
      <c r="H98" s="64"/>
      <c r="I98" s="64"/>
      <c r="J98" s="64"/>
      <c r="K98" s="64"/>
      <c r="L98" s="65"/>
      <c r="M98" s="64"/>
      <c r="N98" s="66"/>
      <c r="O98" s="67"/>
      <c r="P98" s="10"/>
      <c r="Q98" s="10"/>
      <c r="R98" s="42"/>
      <c r="S98" s="68"/>
      <c r="T98" s="83"/>
      <c r="U98" s="10"/>
      <c r="AQ98" s="111"/>
      <c r="AR98" s="111"/>
      <c r="AS98" s="111"/>
      <c r="AT98" s="111"/>
      <c r="AU98" s="111"/>
      <c r="AV98" s="111"/>
      <c r="AW98" s="111"/>
      <c r="AX98" s="111"/>
      <c r="AY98" s="111"/>
      <c r="AZ98" s="111"/>
      <c r="BA98" s="111"/>
      <c r="BB98" s="111"/>
      <c r="BC98" s="111"/>
      <c r="BD98" s="111"/>
      <c r="BE98" s="111"/>
      <c r="BF98" s="111"/>
      <c r="BG98" s="111"/>
      <c r="BH98" s="111"/>
      <c r="BI98" s="111"/>
      <c r="BJ98" s="111"/>
      <c r="BK98" s="111"/>
      <c r="BL98" s="111"/>
      <c r="BM98" s="111"/>
      <c r="BN98" s="111"/>
    </row>
    <row r="99" spans="1:66" s="24" customFormat="1" ht="15" customHeight="1">
      <c r="A99" s="32"/>
      <c r="B99" s="69"/>
      <c r="C99" s="10"/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6"/>
      <c r="O99" s="42"/>
      <c r="P99" s="42"/>
      <c r="Q99" s="42"/>
      <c r="R99" s="42"/>
      <c r="S99" s="68"/>
      <c r="T99" s="59"/>
      <c r="U99" s="33"/>
      <c r="V99" s="33"/>
      <c r="W99" s="34"/>
      <c r="X99" s="34"/>
      <c r="Y99" s="43"/>
      <c r="Z99" s="35"/>
      <c r="AA99" s="35"/>
      <c r="AB99" s="35"/>
      <c r="AC99" s="35"/>
      <c r="AD99" s="35"/>
      <c r="AE99" s="35"/>
      <c r="AF99" s="35"/>
      <c r="AG99" s="35"/>
      <c r="AH99" s="35"/>
      <c r="AI99" s="46"/>
      <c r="AJ99" s="47"/>
      <c r="AK99" s="47"/>
      <c r="AL99" s="47"/>
      <c r="AM99" s="47"/>
      <c r="AN99" s="48"/>
      <c r="AO99" s="49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</row>
    <row r="100" spans="1:66" s="24" customFormat="1" ht="16.5" customHeight="1">
      <c r="A100" s="32"/>
      <c r="B100" s="62"/>
      <c r="C100" s="117"/>
      <c r="D100" s="117"/>
      <c r="E100" s="117"/>
      <c r="F100" s="117"/>
      <c r="G100" s="117"/>
      <c r="H100" s="117"/>
      <c r="I100" s="117"/>
      <c r="J100" s="64"/>
      <c r="K100" s="64"/>
      <c r="L100" s="64"/>
      <c r="M100" s="64"/>
      <c r="N100" s="121"/>
      <c r="O100" s="62"/>
      <c r="P100" s="133"/>
      <c r="Q100" s="133"/>
      <c r="R100" s="133"/>
      <c r="S100" s="133"/>
      <c r="T100" s="134"/>
      <c r="U100" s="33"/>
      <c r="V100" s="33"/>
      <c r="W100" s="34"/>
      <c r="X100" s="34"/>
      <c r="Y100" s="43"/>
      <c r="Z100" s="35"/>
      <c r="AA100" s="35"/>
      <c r="AB100" s="35"/>
      <c r="AC100" s="35"/>
      <c r="AD100" s="35"/>
      <c r="AE100" s="35"/>
      <c r="AF100" s="35"/>
      <c r="AG100" s="35"/>
      <c r="AH100" s="35"/>
      <c r="AI100" s="46"/>
      <c r="AJ100" s="47"/>
      <c r="AK100" s="47"/>
      <c r="AL100" s="47"/>
      <c r="AM100" s="47"/>
      <c r="AN100" s="48"/>
      <c r="AO100" s="49"/>
      <c r="AQ100" s="10"/>
      <c r="AR100" s="10"/>
      <c r="AS100" s="69"/>
      <c r="AT100" s="69"/>
      <c r="AU100" s="69"/>
      <c r="AV100" s="69"/>
      <c r="AW100" s="69"/>
      <c r="AX100" s="69"/>
      <c r="AY100" s="73"/>
      <c r="AZ100" s="73"/>
      <c r="BA100" s="74"/>
      <c r="BB100" s="74"/>
      <c r="BC100" s="75"/>
      <c r="BD100" s="115"/>
      <c r="BE100" s="133"/>
      <c r="BF100" s="133"/>
      <c r="BG100" s="133"/>
      <c r="BH100" s="133"/>
      <c r="BI100" s="133"/>
      <c r="BJ100" s="133"/>
      <c r="BK100" s="133"/>
      <c r="BL100" s="133"/>
      <c r="BM100" s="10"/>
      <c r="BN100" s="10"/>
    </row>
    <row r="101" spans="1:66" s="24" customFormat="1" ht="16.5" customHeight="1">
      <c r="A101" s="32"/>
      <c r="B101" s="62"/>
      <c r="C101" s="63"/>
      <c r="D101" s="63"/>
      <c r="E101" s="63"/>
      <c r="F101" s="64"/>
      <c r="G101" s="64"/>
      <c r="H101" s="64"/>
      <c r="I101" s="64"/>
      <c r="J101" s="64"/>
      <c r="K101" s="64"/>
      <c r="L101" s="65"/>
      <c r="M101" s="64"/>
      <c r="N101" s="66"/>
      <c r="O101" s="67"/>
      <c r="P101" s="10"/>
      <c r="Q101" s="10"/>
      <c r="R101" s="42"/>
      <c r="S101" s="10"/>
      <c r="T101" s="59"/>
      <c r="U101" s="33"/>
      <c r="V101" s="33"/>
      <c r="W101" s="34"/>
      <c r="X101" s="34"/>
      <c r="Y101" s="43"/>
      <c r="Z101" s="35"/>
      <c r="AA101" s="35"/>
      <c r="AB101" s="35"/>
      <c r="AC101" s="35"/>
      <c r="AD101" s="35"/>
      <c r="AE101" s="35"/>
      <c r="AF101" s="35"/>
      <c r="AG101" s="35"/>
      <c r="AH101" s="35"/>
      <c r="AI101" s="46"/>
      <c r="AJ101" s="47"/>
      <c r="AK101" s="47"/>
      <c r="AL101" s="47"/>
      <c r="AM101" s="47"/>
      <c r="AN101" s="48"/>
      <c r="AO101" s="49"/>
      <c r="AQ101" s="10"/>
      <c r="AR101" s="10"/>
      <c r="AS101" s="69"/>
      <c r="AT101" s="69"/>
      <c r="AU101" s="69"/>
      <c r="AV101" s="69"/>
      <c r="AW101" s="69"/>
      <c r="AX101" s="69"/>
      <c r="AY101" s="10"/>
      <c r="AZ101" s="10"/>
      <c r="BA101" s="65"/>
      <c r="BB101" s="10"/>
      <c r="BC101" s="42"/>
      <c r="BD101" s="10"/>
      <c r="BE101" s="10"/>
      <c r="BF101" s="10"/>
      <c r="BG101" s="10"/>
      <c r="BH101" s="10"/>
      <c r="BI101" s="10"/>
      <c r="BJ101" s="10"/>
      <c r="BK101" s="10"/>
      <c r="BL101" s="51"/>
      <c r="BM101" s="10"/>
      <c r="BN101" s="10"/>
    </row>
    <row r="102" spans="1:66" s="24" customFormat="1" ht="15" customHeight="1">
      <c r="A102" s="32"/>
      <c r="B102" s="69"/>
      <c r="C102" s="10"/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6"/>
      <c r="O102" s="42"/>
      <c r="P102" s="42"/>
      <c r="Q102" s="42"/>
      <c r="R102" s="42"/>
      <c r="S102" s="10"/>
      <c r="T102" s="59"/>
      <c r="U102" s="33"/>
      <c r="V102" s="33"/>
      <c r="W102" s="34"/>
      <c r="X102" s="34"/>
      <c r="Y102" s="43"/>
      <c r="Z102" s="35"/>
      <c r="AA102" s="35"/>
      <c r="AB102" s="35"/>
      <c r="AC102" s="35"/>
      <c r="AD102" s="35"/>
      <c r="AE102" s="35"/>
      <c r="AF102" s="35"/>
      <c r="AG102" s="35"/>
      <c r="AH102" s="35"/>
      <c r="AI102" s="46"/>
      <c r="AJ102" s="47"/>
      <c r="AK102" s="47"/>
      <c r="AL102" s="47"/>
      <c r="AM102" s="47"/>
      <c r="AN102" s="48"/>
      <c r="AO102" s="49"/>
      <c r="AQ102" s="10"/>
      <c r="AR102" s="10"/>
      <c r="AS102" s="69"/>
      <c r="AT102" s="69"/>
      <c r="AU102" s="69"/>
      <c r="AV102" s="69"/>
      <c r="AW102" s="69"/>
      <c r="AX102" s="69"/>
      <c r="AY102" s="73"/>
      <c r="AZ102" s="73"/>
      <c r="BA102" s="74"/>
      <c r="BB102" s="74"/>
      <c r="BC102" s="75"/>
      <c r="BD102" s="74"/>
      <c r="BE102" s="74"/>
      <c r="BF102" s="75"/>
      <c r="BG102" s="75"/>
      <c r="BH102" s="75"/>
      <c r="BI102" s="75"/>
      <c r="BJ102" s="75"/>
      <c r="BK102" s="10"/>
      <c r="BL102" s="51"/>
      <c r="BM102" s="10"/>
      <c r="BN102" s="10"/>
    </row>
    <row r="103" spans="1:66" s="24" customFormat="1" ht="16.5" customHeight="1">
      <c r="A103" s="32"/>
      <c r="B103" s="62"/>
      <c r="C103" s="63"/>
      <c r="D103" s="63"/>
      <c r="E103" s="63"/>
      <c r="F103" s="63"/>
      <c r="G103" s="63"/>
      <c r="H103" s="63"/>
      <c r="I103" s="63"/>
      <c r="J103" s="64"/>
      <c r="K103" s="64"/>
      <c r="L103" s="64"/>
      <c r="M103" s="64"/>
      <c r="N103" s="121"/>
      <c r="O103" s="62"/>
      <c r="P103" s="62"/>
      <c r="Q103" s="62"/>
      <c r="R103" s="121"/>
      <c r="S103" s="121"/>
      <c r="T103" s="123"/>
      <c r="U103" s="33"/>
      <c r="V103" s="33"/>
      <c r="W103" s="34"/>
      <c r="X103" s="34"/>
      <c r="Y103" s="43"/>
      <c r="Z103" s="35"/>
      <c r="AA103" s="35"/>
      <c r="AB103" s="35"/>
      <c r="AC103" s="35"/>
      <c r="AD103" s="35"/>
      <c r="AE103" s="35"/>
      <c r="AF103" s="35"/>
      <c r="AG103" s="35"/>
      <c r="AH103" s="35"/>
      <c r="AI103" s="46"/>
      <c r="AJ103" s="47"/>
      <c r="AK103" s="47"/>
      <c r="AL103" s="47"/>
      <c r="AM103" s="47"/>
      <c r="AN103" s="48"/>
      <c r="AO103" s="49"/>
      <c r="AQ103" s="10"/>
      <c r="AR103" s="10"/>
      <c r="AS103" s="62"/>
      <c r="AT103" s="117"/>
      <c r="AU103" s="117"/>
      <c r="AV103" s="117"/>
      <c r="AW103" s="117"/>
      <c r="AX103" s="117"/>
      <c r="AY103" s="10"/>
      <c r="AZ103" s="10"/>
      <c r="BA103" s="10"/>
      <c r="BB103" s="10"/>
      <c r="BC103" s="75"/>
      <c r="BD103" s="66"/>
      <c r="BE103" s="135"/>
      <c r="BF103" s="135"/>
      <c r="BG103" s="135"/>
      <c r="BH103" s="135"/>
      <c r="BI103" s="135"/>
      <c r="BJ103" s="135"/>
      <c r="BK103" s="135"/>
      <c r="BL103" s="135"/>
      <c r="BM103" s="10"/>
      <c r="BN103" s="10"/>
    </row>
    <row r="104" spans="1:66" s="24" customFormat="1" ht="15.75" customHeight="1">
      <c r="A104" s="32"/>
      <c r="B104" s="70"/>
      <c r="C104" s="69"/>
      <c r="D104" s="64"/>
      <c r="E104" s="64"/>
      <c r="F104" s="64"/>
      <c r="G104" s="64"/>
      <c r="H104" s="64"/>
      <c r="I104" s="64"/>
      <c r="J104" s="64"/>
      <c r="K104" s="64"/>
      <c r="L104" s="65"/>
      <c r="M104" s="64"/>
      <c r="N104" s="67"/>
      <c r="O104" s="67"/>
      <c r="P104" s="10"/>
      <c r="Q104" s="124"/>
      <c r="R104" s="42"/>
      <c r="S104" s="10"/>
      <c r="T104" s="33"/>
      <c r="U104" s="33"/>
      <c r="V104" s="33"/>
      <c r="W104" s="34"/>
      <c r="X104" s="34"/>
      <c r="Y104" s="43"/>
      <c r="Z104" s="43"/>
      <c r="AA104" s="36"/>
      <c r="AB104" s="36"/>
      <c r="AC104" s="36"/>
      <c r="AD104" s="36"/>
      <c r="AE104" s="36"/>
      <c r="AF104" s="36"/>
      <c r="AG104" s="36"/>
      <c r="AH104" s="36"/>
      <c r="AI104" s="36"/>
      <c r="AJ104" s="36"/>
      <c r="AK104" s="36"/>
      <c r="AL104" s="37"/>
      <c r="AM104" s="32"/>
      <c r="AN104" s="32"/>
      <c r="AO104" s="37"/>
      <c r="AQ104" s="10"/>
      <c r="AR104" s="10"/>
      <c r="AS104" s="10"/>
      <c r="AT104" s="76"/>
      <c r="AU104" s="10"/>
      <c r="AV104" s="10"/>
      <c r="AW104" s="65"/>
      <c r="AX104" s="10"/>
      <c r="AY104" s="10"/>
      <c r="AZ104" s="10"/>
      <c r="BA104" s="65"/>
      <c r="BB104" s="65"/>
      <c r="BC104" s="42"/>
      <c r="BD104" s="10"/>
      <c r="BE104" s="10"/>
      <c r="BF104" s="10"/>
      <c r="BG104" s="10"/>
      <c r="BH104" s="10"/>
      <c r="BI104" s="10"/>
      <c r="BJ104" s="10"/>
      <c r="BK104" s="10"/>
      <c r="BL104" s="42"/>
      <c r="BM104" s="10"/>
      <c r="BN104" s="10"/>
    </row>
    <row r="105" spans="2:66" ht="18"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65"/>
      <c r="R105" s="65"/>
      <c r="S105" s="10"/>
      <c r="T105" s="1"/>
      <c r="U105" s="1"/>
      <c r="V105" s="1"/>
      <c r="W105" s="1"/>
      <c r="X105" s="1"/>
      <c r="AQ105" s="10"/>
      <c r="AR105" s="10"/>
      <c r="AS105" s="10"/>
      <c r="AT105" s="10"/>
      <c r="AU105" s="10"/>
      <c r="AV105" s="10"/>
      <c r="AW105" s="4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</row>
    <row r="106" spans="2:66" ht="20.25">
      <c r="B106" s="81"/>
      <c r="C106" s="82"/>
      <c r="D106" s="82"/>
      <c r="E106" s="82"/>
      <c r="F106" s="81"/>
      <c r="G106" s="81"/>
      <c r="H106" s="10"/>
      <c r="I106" s="10"/>
      <c r="J106" s="10"/>
      <c r="K106" s="10"/>
      <c r="L106" s="10"/>
      <c r="M106" s="10"/>
      <c r="N106" s="10"/>
      <c r="O106" s="71"/>
      <c r="P106" s="71"/>
      <c r="Q106" s="72"/>
      <c r="R106" s="72"/>
      <c r="S106" s="72"/>
      <c r="Y106" s="1"/>
      <c r="Z106" s="1"/>
      <c r="AA106" s="1"/>
      <c r="AB106" s="1"/>
      <c r="AC106" s="1"/>
      <c r="AD106" s="1"/>
      <c r="AP106" s="40"/>
      <c r="AW106" s="25"/>
      <c r="AX106" s="25"/>
      <c r="AY106" s="25"/>
      <c r="AZ106" s="25"/>
      <c r="BA106" s="25"/>
      <c r="BB106" s="25"/>
      <c r="BC106" s="25"/>
      <c r="BD106" s="25"/>
      <c r="BE106" s="25"/>
      <c r="BF106" s="5"/>
      <c r="BG106" s="5"/>
      <c r="BH106" s="5"/>
      <c r="BI106" s="5"/>
      <c r="BJ106" s="5"/>
      <c r="BK106" s="25"/>
      <c r="BL106" s="25"/>
      <c r="BM106" s="25"/>
      <c r="BN106" s="25"/>
    </row>
    <row r="107" spans="2:66" ht="18">
      <c r="B107" s="40"/>
      <c r="C107" s="40"/>
      <c r="D107" s="40"/>
      <c r="E107" s="40"/>
      <c r="F107" s="40"/>
      <c r="G107" s="40"/>
      <c r="H107" s="40"/>
      <c r="I107" s="40"/>
      <c r="J107" s="10"/>
      <c r="K107" s="10"/>
      <c r="L107" s="10"/>
      <c r="M107" s="11"/>
      <c r="N107" s="11"/>
      <c r="O107" s="10"/>
      <c r="P107" s="10"/>
      <c r="Q107" s="10"/>
      <c r="R107" s="10"/>
      <c r="S107" s="10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W107" s="10"/>
      <c r="AZ107" s="10"/>
      <c r="BC107" s="44"/>
      <c r="BF107" s="44"/>
      <c r="BG107" s="44"/>
      <c r="BH107" s="44"/>
      <c r="BI107" s="44"/>
      <c r="BJ107" s="44"/>
      <c r="BK107" s="44"/>
      <c r="BL107" s="44"/>
      <c r="BN107" s="44"/>
    </row>
    <row r="108" spans="2:24" ht="18">
      <c r="B108" s="40"/>
      <c r="C108" s="40"/>
      <c r="D108" s="40"/>
      <c r="E108" s="40"/>
      <c r="F108" s="40"/>
      <c r="G108" s="40"/>
      <c r="H108" s="40"/>
      <c r="I108" s="40"/>
      <c r="J108" s="10"/>
      <c r="K108" s="10"/>
      <c r="L108" s="10"/>
      <c r="M108" s="40"/>
      <c r="N108" s="40"/>
      <c r="O108" s="10"/>
      <c r="P108" s="10"/>
      <c r="Q108" s="65"/>
      <c r="R108" s="65"/>
      <c r="S108" s="10"/>
      <c r="T108" s="1"/>
      <c r="U108" s="1"/>
      <c r="V108" s="1"/>
      <c r="W108" s="1"/>
      <c r="X108" s="1"/>
    </row>
    <row r="109" spans="2:51" ht="18">
      <c r="B109" s="64"/>
      <c r="C109" s="64"/>
      <c r="D109" s="64"/>
      <c r="E109" s="121"/>
      <c r="F109" s="42"/>
      <c r="G109" s="42"/>
      <c r="H109" s="42"/>
      <c r="I109" s="75"/>
      <c r="J109" s="75"/>
      <c r="K109" s="122"/>
      <c r="L109" s="10"/>
      <c r="M109" s="10"/>
      <c r="N109" s="10"/>
      <c r="O109" s="71"/>
      <c r="P109" s="71"/>
      <c r="Q109" s="72"/>
      <c r="R109" s="72"/>
      <c r="S109" s="72"/>
      <c r="AW109" s="40"/>
      <c r="AY109" s="7"/>
    </row>
    <row r="110" spans="2:62" ht="18">
      <c r="B110" s="64"/>
      <c r="C110" s="65"/>
      <c r="D110" s="64"/>
      <c r="E110" s="67"/>
      <c r="F110" s="67"/>
      <c r="G110" s="10"/>
      <c r="H110" s="124"/>
      <c r="I110" s="42"/>
      <c r="J110" s="10"/>
      <c r="K110" s="68"/>
      <c r="L110" s="10"/>
      <c r="M110" s="11"/>
      <c r="N110" s="11"/>
      <c r="O110" s="71"/>
      <c r="P110" s="71"/>
      <c r="Q110" s="72"/>
      <c r="R110" s="72"/>
      <c r="S110" s="72"/>
      <c r="AY110" s="7"/>
      <c r="BF110" s="7"/>
      <c r="BG110" s="7"/>
      <c r="BH110" s="7"/>
      <c r="BI110" s="7"/>
      <c r="BJ110" s="7"/>
    </row>
    <row r="111" spans="2:19" ht="18"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1"/>
      <c r="N111" s="11"/>
      <c r="O111" s="71"/>
      <c r="P111" s="71"/>
      <c r="Q111" s="72"/>
      <c r="R111" s="72"/>
      <c r="S111" s="72"/>
    </row>
    <row r="113" spans="50:51" ht="12.75">
      <c r="AX113" s="7"/>
      <c r="AY113" s="7"/>
    </row>
  </sheetData>
  <sheetProtection formatCells="0" formatColumns="0" formatRows="0"/>
  <mergeCells count="109">
    <mergeCell ref="AC9:AN9"/>
    <mergeCell ref="AC10:AN10"/>
    <mergeCell ref="BG16:BH16"/>
    <mergeCell ref="AJ16:AN16"/>
    <mergeCell ref="AO16:AR16"/>
    <mergeCell ref="AS16:AW16"/>
    <mergeCell ref="BI16:BJ16"/>
    <mergeCell ref="BC15:BJ15"/>
    <mergeCell ref="P7:X7"/>
    <mergeCell ref="P8:X8"/>
    <mergeCell ref="BC16:BD16"/>
    <mergeCell ref="BE16:BF16"/>
    <mergeCell ref="AC7:AD7"/>
    <mergeCell ref="AE7:AP7"/>
    <mergeCell ref="AU9:AZ9"/>
    <mergeCell ref="AX16:BA16"/>
    <mergeCell ref="AS39:AW39"/>
    <mergeCell ref="AS37:AW38"/>
    <mergeCell ref="AN37:AR38"/>
    <mergeCell ref="BL17:BM17"/>
    <mergeCell ref="AN36:AR36"/>
    <mergeCell ref="AS36:AW36"/>
    <mergeCell ref="AX36:AZ39"/>
    <mergeCell ref="AX34:AZ34"/>
    <mergeCell ref="AS35:AW35"/>
    <mergeCell ref="AX35:AZ35"/>
    <mergeCell ref="AN39:AR39"/>
    <mergeCell ref="AB38:AE38"/>
    <mergeCell ref="AF38:AH38"/>
    <mergeCell ref="AI38:AK38"/>
    <mergeCell ref="Y9:AB9"/>
    <mergeCell ref="AI37:AK37"/>
    <mergeCell ref="AF34:AH35"/>
    <mergeCell ref="AI34:AK35"/>
    <mergeCell ref="AB37:AE37"/>
    <mergeCell ref="AF37:AH37"/>
    <mergeCell ref="AF36:AH36"/>
    <mergeCell ref="AI36:AK36"/>
    <mergeCell ref="AB36:AE36"/>
    <mergeCell ref="Y10:AB10"/>
    <mergeCell ref="AC31:AG31"/>
    <mergeCell ref="AB34:AE35"/>
    <mergeCell ref="W34:Y35"/>
    <mergeCell ref="AN34:AR34"/>
    <mergeCell ref="AS34:AW34"/>
    <mergeCell ref="AN35:AR35"/>
    <mergeCell ref="C34:F35"/>
    <mergeCell ref="J34:L35"/>
    <mergeCell ref="A3:BA3"/>
    <mergeCell ref="A4:BA4"/>
    <mergeCell ref="A5:BA5"/>
    <mergeCell ref="AB16:AE16"/>
    <mergeCell ref="AF16:AI16"/>
    <mergeCell ref="F9:L9"/>
    <mergeCell ref="A14:AW14"/>
    <mergeCell ref="A16:A17"/>
    <mergeCell ref="B16:E16"/>
    <mergeCell ref="F16:I16"/>
    <mergeCell ref="J16:N16"/>
    <mergeCell ref="O16:R16"/>
    <mergeCell ref="X16:AA16"/>
    <mergeCell ref="S16:W16"/>
    <mergeCell ref="U12:V12"/>
    <mergeCell ref="A36:B36"/>
    <mergeCell ref="C36:F36"/>
    <mergeCell ref="G36:I36"/>
    <mergeCell ref="J36:L36"/>
    <mergeCell ref="M36:O36"/>
    <mergeCell ref="P36:S36"/>
    <mergeCell ref="G34:I35"/>
    <mergeCell ref="T40:V40"/>
    <mergeCell ref="A37:B37"/>
    <mergeCell ref="C37:F37"/>
    <mergeCell ref="G37:I37"/>
    <mergeCell ref="J37:L37"/>
    <mergeCell ref="C39:F39"/>
    <mergeCell ref="M37:O37"/>
    <mergeCell ref="T39:V39"/>
    <mergeCell ref="P37:S37"/>
    <mergeCell ref="T37:V37"/>
    <mergeCell ref="W39:Y39"/>
    <mergeCell ref="C40:F40"/>
    <mergeCell ref="P38:S38"/>
    <mergeCell ref="T38:V38"/>
    <mergeCell ref="J39:L39"/>
    <mergeCell ref="J40:L40"/>
    <mergeCell ref="G39:I39"/>
    <mergeCell ref="G40:I40"/>
    <mergeCell ref="M38:O38"/>
    <mergeCell ref="W38:Y38"/>
    <mergeCell ref="T36:V36"/>
    <mergeCell ref="W36:Y36"/>
    <mergeCell ref="P34:S35"/>
    <mergeCell ref="A38:B38"/>
    <mergeCell ref="C38:F38"/>
    <mergeCell ref="G38:I38"/>
    <mergeCell ref="J38:L38"/>
    <mergeCell ref="T34:V35"/>
    <mergeCell ref="M34:O35"/>
    <mergeCell ref="A34:B35"/>
    <mergeCell ref="W40:Y40"/>
    <mergeCell ref="W37:Y37"/>
    <mergeCell ref="AS1:AZ1"/>
    <mergeCell ref="A39:B39"/>
    <mergeCell ref="A40:B40"/>
    <mergeCell ref="P39:S39"/>
    <mergeCell ref="P40:S40"/>
    <mergeCell ref="M39:O39"/>
    <mergeCell ref="M40:O40"/>
  </mergeCells>
  <printOptions/>
  <pageMargins left="0.3937007874015748" right="0" top="0.3937007874015748" bottom="0.1968503937007874" header="0" footer="0"/>
  <pageSetup horizontalDpi="600" verticalDpi="600" orientation="landscape" paperSize="9" scale="5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214"/>
  <sheetViews>
    <sheetView showZeros="0" view="pageBreakPreview" zoomScale="41" zoomScaleNormal="50" zoomScaleSheetLayoutView="41" zoomScalePageLayoutView="0" workbookViewId="0" topLeftCell="A1">
      <pane ySplit="11" topLeftCell="A104" activePane="bottomLeft" state="frozen"/>
      <selection pane="topLeft" activeCell="B60" sqref="B60"/>
      <selection pane="bottomLeft" activeCell="J16" sqref="J16"/>
    </sheetView>
  </sheetViews>
  <sheetFormatPr defaultColWidth="5.875" defaultRowHeight="27.75" customHeight="1"/>
  <cols>
    <col min="1" max="1" width="14.625" style="136" customWidth="1"/>
    <col min="2" max="2" width="87.625" style="136" customWidth="1"/>
    <col min="3" max="4" width="10.875" style="136" customWidth="1"/>
    <col min="5" max="5" width="11.875" style="136" customWidth="1"/>
    <col min="6" max="6" width="12.125" style="136" bestFit="1" customWidth="1"/>
    <col min="7" max="7" width="15.125" style="136" customWidth="1"/>
    <col min="8" max="8" width="15.75390625" style="136" customWidth="1"/>
    <col min="9" max="9" width="14.75390625" style="136" customWidth="1"/>
    <col min="10" max="11" width="11.875" style="136" customWidth="1"/>
    <col min="12" max="12" width="16.00390625" style="136" customWidth="1"/>
    <col min="13" max="13" width="11.375" style="136" customWidth="1"/>
    <col min="14" max="14" width="11.75390625" style="136" customWidth="1"/>
    <col min="15" max="16" width="9.125" style="136" customWidth="1"/>
    <col min="17" max="17" width="11.375" style="136" customWidth="1"/>
    <col min="18" max="18" width="11.75390625" style="136" customWidth="1"/>
    <col min="19" max="19" width="11.375" style="136" customWidth="1"/>
    <col min="20" max="20" width="11.75390625" style="136" customWidth="1"/>
    <col min="21" max="21" width="11.375" style="136" customWidth="1"/>
    <col min="22" max="22" width="12.00390625" style="136" customWidth="1"/>
    <col min="23" max="23" width="11.375" style="136" customWidth="1"/>
    <col min="24" max="24" width="11.75390625" style="136" customWidth="1"/>
    <col min="25" max="25" width="11.375" style="136" customWidth="1"/>
    <col min="26" max="27" width="11.125" style="136" customWidth="1"/>
    <col min="28" max="28" width="11.625" style="136" bestFit="1" customWidth="1"/>
    <col min="29" max="29" width="11.125" style="136" customWidth="1"/>
    <col min="30" max="30" width="22.75390625" style="241" bestFit="1" customWidth="1"/>
    <col min="31" max="16384" width="5.875" style="136" customWidth="1"/>
  </cols>
  <sheetData>
    <row r="1" spans="1:30" ht="27.75">
      <c r="A1" s="226"/>
      <c r="B1" s="227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758" t="str">
        <f>'Основні дані'!B1</f>
        <v>200202142Б142.06.xls</v>
      </c>
      <c r="V1" s="758"/>
      <c r="W1" s="758"/>
      <c r="X1" s="758"/>
      <c r="Y1" s="758"/>
      <c r="Z1" s="758"/>
      <c r="AA1" s="758"/>
      <c r="AB1" s="758"/>
      <c r="AC1" s="758"/>
      <c r="AD1" s="237"/>
    </row>
    <row r="2" spans="1:30" ht="27.75" customHeight="1">
      <c r="A2" s="802" t="s">
        <v>84</v>
      </c>
      <c r="B2" s="802"/>
      <c r="C2" s="802"/>
      <c r="D2" s="802"/>
      <c r="E2" s="802"/>
      <c r="F2" s="802"/>
      <c r="G2" s="802"/>
      <c r="H2" s="802"/>
      <c r="I2" s="802"/>
      <c r="J2" s="802"/>
      <c r="K2" s="802"/>
      <c r="L2" s="802"/>
      <c r="M2" s="802"/>
      <c r="N2" s="802"/>
      <c r="O2" s="802"/>
      <c r="P2" s="802"/>
      <c r="Q2" s="802"/>
      <c r="R2" s="802"/>
      <c r="S2" s="802"/>
      <c r="T2" s="802"/>
      <c r="U2" s="802"/>
      <c r="V2" s="802"/>
      <c r="W2" s="802"/>
      <c r="X2" s="802"/>
      <c r="Y2" s="802"/>
      <c r="Z2" s="802"/>
      <c r="AA2" s="802"/>
      <c r="AB2" s="802"/>
      <c r="AC2" s="802"/>
      <c r="AD2" s="237"/>
    </row>
    <row r="3" spans="1:30" s="185" customFormat="1" ht="27.75" customHeight="1" thickBot="1">
      <c r="A3" s="228"/>
      <c r="B3" s="229"/>
      <c r="C3" s="229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228"/>
      <c r="U3" s="228"/>
      <c r="V3" s="228"/>
      <c r="W3" s="228"/>
      <c r="X3" s="228"/>
      <c r="Y3" s="228"/>
      <c r="Z3" s="228"/>
      <c r="AA3" s="228"/>
      <c r="AB3" s="228"/>
      <c r="AC3" s="228"/>
      <c r="AD3" s="228"/>
    </row>
    <row r="4" spans="1:30" ht="54" customHeight="1" thickBot="1">
      <c r="A4" s="809" t="s">
        <v>44</v>
      </c>
      <c r="B4" s="812" t="s">
        <v>45</v>
      </c>
      <c r="C4" s="803" t="s">
        <v>46</v>
      </c>
      <c r="D4" s="804"/>
      <c r="E4" s="805"/>
      <c r="F4" s="764" t="s">
        <v>49</v>
      </c>
      <c r="G4" s="773" t="s">
        <v>50</v>
      </c>
      <c r="H4" s="774"/>
      <c r="I4" s="774"/>
      <c r="J4" s="774"/>
      <c r="K4" s="774"/>
      <c r="L4" s="775"/>
      <c r="M4" s="767" t="s">
        <v>198</v>
      </c>
      <c r="N4" s="768"/>
      <c r="O4" s="768"/>
      <c r="P4" s="768"/>
      <c r="Q4" s="768"/>
      <c r="R4" s="768"/>
      <c r="S4" s="768"/>
      <c r="T4" s="768"/>
      <c r="U4" s="768"/>
      <c r="V4" s="768"/>
      <c r="W4" s="768"/>
      <c r="X4" s="768"/>
      <c r="Y4" s="768"/>
      <c r="Z4" s="768"/>
      <c r="AA4" s="768"/>
      <c r="AB4" s="769"/>
      <c r="AC4" s="764" t="s">
        <v>75</v>
      </c>
      <c r="AD4" s="237"/>
    </row>
    <row r="5" spans="1:30" ht="33.75" customHeight="1" thickBot="1">
      <c r="A5" s="810"/>
      <c r="B5" s="813"/>
      <c r="C5" s="764" t="s">
        <v>47</v>
      </c>
      <c r="D5" s="764" t="s">
        <v>48</v>
      </c>
      <c r="E5" s="764" t="s">
        <v>63</v>
      </c>
      <c r="F5" s="765"/>
      <c r="G5" s="764" t="s">
        <v>51</v>
      </c>
      <c r="H5" s="773" t="s">
        <v>52</v>
      </c>
      <c r="I5" s="774"/>
      <c r="J5" s="774"/>
      <c r="K5" s="775"/>
      <c r="L5" s="764" t="s">
        <v>54</v>
      </c>
      <c r="M5" s="759" t="s">
        <v>55</v>
      </c>
      <c r="N5" s="760"/>
      <c r="O5" s="760"/>
      <c r="P5" s="761"/>
      <c r="Q5" s="759" t="s">
        <v>56</v>
      </c>
      <c r="R5" s="760"/>
      <c r="S5" s="760"/>
      <c r="T5" s="761"/>
      <c r="U5" s="759" t="s">
        <v>57</v>
      </c>
      <c r="V5" s="760"/>
      <c r="W5" s="760"/>
      <c r="X5" s="761"/>
      <c r="Y5" s="759" t="s">
        <v>58</v>
      </c>
      <c r="Z5" s="760"/>
      <c r="AA5" s="760"/>
      <c r="AB5" s="761"/>
      <c r="AC5" s="765"/>
      <c r="AD5" s="237"/>
    </row>
    <row r="6" spans="1:30" ht="31.5" customHeight="1" thickBot="1">
      <c r="A6" s="810"/>
      <c r="B6" s="813"/>
      <c r="C6" s="765"/>
      <c r="D6" s="765"/>
      <c r="E6" s="765"/>
      <c r="F6" s="765"/>
      <c r="G6" s="765"/>
      <c r="H6" s="764" t="s">
        <v>1</v>
      </c>
      <c r="I6" s="815" t="s">
        <v>53</v>
      </c>
      <c r="J6" s="816"/>
      <c r="K6" s="817"/>
      <c r="L6" s="765"/>
      <c r="M6" s="806" t="s">
        <v>59</v>
      </c>
      <c r="N6" s="807"/>
      <c r="O6" s="807"/>
      <c r="P6" s="807"/>
      <c r="Q6" s="807"/>
      <c r="R6" s="807"/>
      <c r="S6" s="807"/>
      <c r="T6" s="807"/>
      <c r="U6" s="807"/>
      <c r="V6" s="807"/>
      <c r="W6" s="807"/>
      <c r="X6" s="807"/>
      <c r="Y6" s="807"/>
      <c r="Z6" s="807"/>
      <c r="AA6" s="807"/>
      <c r="AB6" s="808"/>
      <c r="AC6" s="765"/>
      <c r="AD6" s="237"/>
    </row>
    <row r="7" spans="1:30" ht="31.5" customHeight="1" thickBot="1">
      <c r="A7" s="810"/>
      <c r="B7" s="813"/>
      <c r="C7" s="765"/>
      <c r="D7" s="765"/>
      <c r="E7" s="765"/>
      <c r="F7" s="765"/>
      <c r="G7" s="765"/>
      <c r="H7" s="765"/>
      <c r="I7" s="818"/>
      <c r="J7" s="819"/>
      <c r="K7" s="820"/>
      <c r="L7" s="765"/>
      <c r="M7" s="762">
        <v>1</v>
      </c>
      <c r="N7" s="763"/>
      <c r="O7" s="762">
        <v>2</v>
      </c>
      <c r="P7" s="763"/>
      <c r="Q7" s="762">
        <v>3</v>
      </c>
      <c r="R7" s="763"/>
      <c r="S7" s="762">
        <v>4</v>
      </c>
      <c r="T7" s="763"/>
      <c r="U7" s="762">
        <v>5</v>
      </c>
      <c r="V7" s="763"/>
      <c r="W7" s="762">
        <v>6</v>
      </c>
      <c r="X7" s="763"/>
      <c r="Y7" s="762">
        <v>7</v>
      </c>
      <c r="Z7" s="763"/>
      <c r="AA7" s="762">
        <v>8</v>
      </c>
      <c r="AB7" s="763"/>
      <c r="AC7" s="765"/>
      <c r="AD7" s="237"/>
    </row>
    <row r="8" spans="1:30" ht="30" customHeight="1" thickBot="1">
      <c r="A8" s="810"/>
      <c r="B8" s="813"/>
      <c r="C8" s="765"/>
      <c r="D8" s="765"/>
      <c r="E8" s="765"/>
      <c r="F8" s="765"/>
      <c r="G8" s="765"/>
      <c r="H8" s="765"/>
      <c r="I8" s="764" t="s">
        <v>61</v>
      </c>
      <c r="J8" s="770" t="s">
        <v>62</v>
      </c>
      <c r="K8" s="764" t="s">
        <v>35</v>
      </c>
      <c r="L8" s="765"/>
      <c r="M8" s="759" t="s">
        <v>60</v>
      </c>
      <c r="N8" s="760"/>
      <c r="O8" s="760"/>
      <c r="P8" s="760"/>
      <c r="Q8" s="760"/>
      <c r="R8" s="760"/>
      <c r="S8" s="760"/>
      <c r="T8" s="760"/>
      <c r="U8" s="760"/>
      <c r="V8" s="760"/>
      <c r="W8" s="760"/>
      <c r="X8" s="760"/>
      <c r="Y8" s="760"/>
      <c r="Z8" s="760"/>
      <c r="AA8" s="760"/>
      <c r="AB8" s="761"/>
      <c r="AC8" s="765"/>
      <c r="AD8" s="237"/>
    </row>
    <row r="9" spans="1:30" ht="33" customHeight="1" thickBot="1">
      <c r="A9" s="810"/>
      <c r="B9" s="813"/>
      <c r="C9" s="765"/>
      <c r="D9" s="765"/>
      <c r="E9" s="765"/>
      <c r="F9" s="765"/>
      <c r="G9" s="765"/>
      <c r="H9" s="765"/>
      <c r="I9" s="765"/>
      <c r="J9" s="771"/>
      <c r="K9" s="765"/>
      <c r="L9" s="765"/>
      <c r="M9" s="762">
        <v>20</v>
      </c>
      <c r="N9" s="763"/>
      <c r="O9" s="762">
        <v>20</v>
      </c>
      <c r="P9" s="763"/>
      <c r="Q9" s="762">
        <v>20</v>
      </c>
      <c r="R9" s="763"/>
      <c r="S9" s="762">
        <v>20</v>
      </c>
      <c r="T9" s="763"/>
      <c r="U9" s="762">
        <v>20</v>
      </c>
      <c r="V9" s="763"/>
      <c r="W9" s="762">
        <v>20</v>
      </c>
      <c r="X9" s="763"/>
      <c r="Y9" s="762">
        <v>20</v>
      </c>
      <c r="Z9" s="763"/>
      <c r="AA9" s="762">
        <v>20</v>
      </c>
      <c r="AB9" s="763"/>
      <c r="AC9" s="765"/>
      <c r="AD9" s="237"/>
    </row>
    <row r="10" spans="1:30" ht="104.25" customHeight="1" thickBot="1">
      <c r="A10" s="811"/>
      <c r="B10" s="814"/>
      <c r="C10" s="766"/>
      <c r="D10" s="766"/>
      <c r="E10" s="766"/>
      <c r="F10" s="766"/>
      <c r="G10" s="766"/>
      <c r="H10" s="766"/>
      <c r="I10" s="766"/>
      <c r="J10" s="772"/>
      <c r="K10" s="766"/>
      <c r="L10" s="766"/>
      <c r="M10" s="230" t="s">
        <v>91</v>
      </c>
      <c r="N10" s="230" t="s">
        <v>92</v>
      </c>
      <c r="O10" s="230" t="s">
        <v>91</v>
      </c>
      <c r="P10" s="230" t="s">
        <v>92</v>
      </c>
      <c r="Q10" s="230" t="s">
        <v>91</v>
      </c>
      <c r="R10" s="230" t="s">
        <v>92</v>
      </c>
      <c r="S10" s="230" t="s">
        <v>91</v>
      </c>
      <c r="T10" s="230" t="s">
        <v>92</v>
      </c>
      <c r="U10" s="230" t="s">
        <v>91</v>
      </c>
      <c r="V10" s="230" t="s">
        <v>92</v>
      </c>
      <c r="W10" s="230" t="s">
        <v>91</v>
      </c>
      <c r="X10" s="230" t="s">
        <v>92</v>
      </c>
      <c r="Y10" s="230" t="s">
        <v>91</v>
      </c>
      <c r="Z10" s="230" t="s">
        <v>92</v>
      </c>
      <c r="AA10" s="230" t="s">
        <v>91</v>
      </c>
      <c r="AB10" s="230" t="s">
        <v>92</v>
      </c>
      <c r="AC10" s="766"/>
      <c r="AD10" s="237"/>
    </row>
    <row r="11" spans="1:30" s="305" customFormat="1" ht="22.5" customHeight="1" thickBot="1">
      <c r="A11" s="302">
        <v>1</v>
      </c>
      <c r="B11" s="302">
        <v>2</v>
      </c>
      <c r="C11" s="302">
        <v>3</v>
      </c>
      <c r="D11" s="302">
        <v>4</v>
      </c>
      <c r="E11" s="302">
        <v>5</v>
      </c>
      <c r="F11" s="302">
        <v>6</v>
      </c>
      <c r="G11" s="302">
        <v>7</v>
      </c>
      <c r="H11" s="302">
        <v>8</v>
      </c>
      <c r="I11" s="302">
        <v>9</v>
      </c>
      <c r="J11" s="302">
        <v>10</v>
      </c>
      <c r="K11" s="302">
        <v>11</v>
      </c>
      <c r="L11" s="302">
        <v>12</v>
      </c>
      <c r="M11" s="302">
        <v>13</v>
      </c>
      <c r="N11" s="302">
        <v>14</v>
      </c>
      <c r="O11" s="302">
        <v>15</v>
      </c>
      <c r="P11" s="302">
        <v>16</v>
      </c>
      <c r="Q11" s="302">
        <v>17</v>
      </c>
      <c r="R11" s="302">
        <v>18</v>
      </c>
      <c r="S11" s="302">
        <v>19</v>
      </c>
      <c r="T11" s="302">
        <v>20</v>
      </c>
      <c r="U11" s="302">
        <v>21</v>
      </c>
      <c r="V11" s="302">
        <v>22</v>
      </c>
      <c r="W11" s="302">
        <v>23</v>
      </c>
      <c r="X11" s="302">
        <v>24</v>
      </c>
      <c r="Y11" s="302">
        <v>25</v>
      </c>
      <c r="Z11" s="302">
        <v>26</v>
      </c>
      <c r="AA11" s="302">
        <v>27</v>
      </c>
      <c r="AB11" s="302">
        <v>28</v>
      </c>
      <c r="AC11" s="303">
        <v>29</v>
      </c>
      <c r="AD11" s="304"/>
    </row>
    <row r="12" spans="1:30" s="160" customFormat="1" ht="30.75" thickBot="1">
      <c r="A12" s="315">
        <v>1</v>
      </c>
      <c r="B12" s="317" t="s">
        <v>292</v>
      </c>
      <c r="C12" s="576"/>
      <c r="D12" s="576"/>
      <c r="E12" s="317"/>
      <c r="F12" s="337">
        <f>SUM(F13:F60)</f>
        <v>74</v>
      </c>
      <c r="G12" s="337">
        <f aca="true" t="shared" si="0" ref="G12:AB12">SUM(G13:G60)</f>
        <v>2220</v>
      </c>
      <c r="H12" s="337">
        <f t="shared" si="0"/>
        <v>1024</v>
      </c>
      <c r="I12" s="337">
        <f t="shared" si="0"/>
        <v>368</v>
      </c>
      <c r="J12" s="337">
        <f t="shared" si="0"/>
        <v>96</v>
      </c>
      <c r="K12" s="337">
        <f t="shared" si="0"/>
        <v>560</v>
      </c>
      <c r="L12" s="337">
        <f t="shared" si="0"/>
        <v>1196</v>
      </c>
      <c r="M12" s="337">
        <f t="shared" si="0"/>
        <v>14</v>
      </c>
      <c r="N12" s="337">
        <f t="shared" si="0"/>
        <v>17</v>
      </c>
      <c r="O12" s="337">
        <f t="shared" si="0"/>
        <v>18</v>
      </c>
      <c r="P12" s="337">
        <f t="shared" si="0"/>
        <v>21</v>
      </c>
      <c r="Q12" s="337">
        <f t="shared" si="0"/>
        <v>15</v>
      </c>
      <c r="R12" s="337">
        <f t="shared" si="0"/>
        <v>16</v>
      </c>
      <c r="S12" s="337">
        <f t="shared" si="0"/>
        <v>9</v>
      </c>
      <c r="T12" s="337">
        <f t="shared" si="0"/>
        <v>11</v>
      </c>
      <c r="U12" s="337">
        <f t="shared" si="0"/>
        <v>4</v>
      </c>
      <c r="V12" s="337">
        <f t="shared" si="0"/>
        <v>4</v>
      </c>
      <c r="W12" s="337">
        <f t="shared" si="0"/>
        <v>4</v>
      </c>
      <c r="X12" s="337">
        <f t="shared" si="0"/>
        <v>5</v>
      </c>
      <c r="Y12" s="337">
        <f t="shared" si="0"/>
        <v>0</v>
      </c>
      <c r="Z12" s="337">
        <f t="shared" si="0"/>
        <v>0</v>
      </c>
      <c r="AA12" s="337">
        <f t="shared" si="0"/>
        <v>0</v>
      </c>
      <c r="AB12" s="337">
        <f t="shared" si="0"/>
        <v>0</v>
      </c>
      <c r="AC12" s="382"/>
      <c r="AD12" s="235" t="str">
        <f>'Основні дані'!$B$1</f>
        <v>200202142Б142.06.xls</v>
      </c>
    </row>
    <row r="13" spans="1:30" s="160" customFormat="1" ht="27">
      <c r="A13" s="574" t="s">
        <v>312</v>
      </c>
      <c r="B13" s="604" t="s">
        <v>470</v>
      </c>
      <c r="C13" s="396" t="s">
        <v>471</v>
      </c>
      <c r="D13" s="396"/>
      <c r="E13" s="397"/>
      <c r="F13" s="338">
        <f>N13+P13+R13+T13+V13+X13+Z13+AB13</f>
        <v>3</v>
      </c>
      <c r="G13" s="339">
        <f>F13*30</f>
        <v>90</v>
      </c>
      <c r="H13" s="338">
        <f>(M13*Титул!BC$18)+(O13*Титул!BD$18)+(Q13*Титул!BE$18)+(S13*Титул!BF$18)+(U13*Титул!BG$18)+(W13*Титул!BH$18)+(Y13*Титул!BI$18)+(AA13*Титул!BJ$18)</f>
        <v>32</v>
      </c>
      <c r="I13" s="342"/>
      <c r="J13" s="343"/>
      <c r="K13" s="344">
        <v>32</v>
      </c>
      <c r="L13" s="338">
        <f>IF(H13=I13+J13+K13,G13-H13,"!ОШИБКА!")</f>
        <v>58</v>
      </c>
      <c r="M13" s="342">
        <v>2</v>
      </c>
      <c r="N13" s="343">
        <v>3</v>
      </c>
      <c r="O13" s="343"/>
      <c r="P13" s="343"/>
      <c r="Q13" s="343"/>
      <c r="R13" s="343"/>
      <c r="S13" s="343"/>
      <c r="T13" s="343"/>
      <c r="U13" s="343"/>
      <c r="V13" s="343"/>
      <c r="W13" s="343"/>
      <c r="X13" s="343"/>
      <c r="Y13" s="343"/>
      <c r="Z13" s="343"/>
      <c r="AA13" s="343"/>
      <c r="AB13" s="343"/>
      <c r="AC13" s="383">
        <v>373</v>
      </c>
      <c r="AD13" s="235" t="str">
        <f>'Основні дані'!$B$1</f>
        <v>200202142Б142.06.xls</v>
      </c>
    </row>
    <row r="14" spans="1:30" s="160" customFormat="1" ht="27">
      <c r="A14" s="574" t="s">
        <v>313</v>
      </c>
      <c r="B14" s="604" t="s">
        <v>472</v>
      </c>
      <c r="C14" s="396" t="s">
        <v>97</v>
      </c>
      <c r="D14" s="396"/>
      <c r="E14" s="397" t="s">
        <v>80</v>
      </c>
      <c r="F14" s="340">
        <f>N14+P14+R14+T14+V14+X14+Z14+AB14</f>
        <v>3</v>
      </c>
      <c r="G14" s="341">
        <f aca="true" t="shared" si="1" ref="G14:G59">F14*30</f>
        <v>90</v>
      </c>
      <c r="H14" s="340">
        <f>(M14*Титул!BC$18)+(O14*Титул!BD$18)+(Q14*Титул!BE$18)+(S14*Титул!BF$18)+(U14*Титул!BG$18)+(W14*Титул!BH$18)+(Y14*Титул!BI$18)+(AA14*Титул!BJ$18)</f>
        <v>32</v>
      </c>
      <c r="I14" s="342">
        <v>16</v>
      </c>
      <c r="J14" s="343"/>
      <c r="K14" s="344">
        <v>16</v>
      </c>
      <c r="L14" s="340">
        <f>IF(H14=I14+J14+K14,G14-H14,"!ОШИБКА!")</f>
        <v>58</v>
      </c>
      <c r="M14" s="342"/>
      <c r="N14" s="343"/>
      <c r="O14" s="343">
        <v>2</v>
      </c>
      <c r="P14" s="343">
        <v>3</v>
      </c>
      <c r="Q14" s="343"/>
      <c r="R14" s="343"/>
      <c r="S14" s="343"/>
      <c r="T14" s="343"/>
      <c r="U14" s="343"/>
      <c r="V14" s="343"/>
      <c r="W14" s="343"/>
      <c r="X14" s="343"/>
      <c r="Y14" s="343"/>
      <c r="Z14" s="343"/>
      <c r="AA14" s="343"/>
      <c r="AB14" s="343"/>
      <c r="AC14" s="384">
        <v>372</v>
      </c>
      <c r="AD14" s="235" t="str">
        <f>'Основні дані'!$B$1</f>
        <v>200202142Б142.06.xls</v>
      </c>
    </row>
    <row r="15" spans="1:30" s="160" customFormat="1" ht="27">
      <c r="A15" s="574" t="s">
        <v>314</v>
      </c>
      <c r="B15" s="604" t="s">
        <v>473</v>
      </c>
      <c r="C15" s="396" t="s">
        <v>474</v>
      </c>
      <c r="D15" s="396"/>
      <c r="E15" s="397"/>
      <c r="F15" s="340">
        <f aca="true" t="shared" si="2" ref="F15:F59">N15+P15+R15+T15+V15+X15+Z15+AB15</f>
        <v>2</v>
      </c>
      <c r="G15" s="341">
        <f t="shared" si="1"/>
        <v>60</v>
      </c>
      <c r="H15" s="340">
        <f>(M15*Титул!BC$18)+(O15*Титул!BD$18)+(Q15*Титул!BE$18)+(S15*Титул!BF$18)+(U15*Титул!BG$18)+(W15*Титул!BH$18)+(Y15*Титул!BI$18)+(AA15*Титул!BJ$18)</f>
        <v>32</v>
      </c>
      <c r="I15" s="342">
        <v>16</v>
      </c>
      <c r="J15" s="343"/>
      <c r="K15" s="344">
        <v>16</v>
      </c>
      <c r="L15" s="340">
        <f aca="true" t="shared" si="3" ref="L15:L59">IF(H15=I15+J15+K15,G15-H15,"!ОШИБКА!")</f>
        <v>28</v>
      </c>
      <c r="M15" s="342"/>
      <c r="N15" s="343"/>
      <c r="O15" s="343"/>
      <c r="P15" s="343"/>
      <c r="Q15" s="343">
        <v>2</v>
      </c>
      <c r="R15" s="343">
        <v>2</v>
      </c>
      <c r="S15" s="343"/>
      <c r="T15" s="343"/>
      <c r="U15" s="343"/>
      <c r="V15" s="343"/>
      <c r="W15" s="343"/>
      <c r="X15" s="343"/>
      <c r="Y15" s="343"/>
      <c r="Z15" s="343"/>
      <c r="AA15" s="343"/>
      <c r="AB15" s="343"/>
      <c r="AC15" s="384">
        <v>303</v>
      </c>
      <c r="AD15" s="235" t="str">
        <f>'Основні дані'!$B$1</f>
        <v>200202142Б142.06.xls</v>
      </c>
    </row>
    <row r="16" spans="1:30" s="160" customFormat="1" ht="63.75" customHeight="1">
      <c r="A16" s="574" t="s">
        <v>315</v>
      </c>
      <c r="B16" s="604" t="s">
        <v>475</v>
      </c>
      <c r="C16" s="396" t="s">
        <v>476</v>
      </c>
      <c r="D16" s="396" t="s">
        <v>477</v>
      </c>
      <c r="E16" s="397"/>
      <c r="F16" s="340">
        <f t="shared" si="2"/>
        <v>8</v>
      </c>
      <c r="G16" s="341">
        <f t="shared" si="1"/>
        <v>240</v>
      </c>
      <c r="H16" s="340">
        <f>(M16*Титул!BC$18)+(O16*Титул!BD$18)+(Q16*Титул!BE$18)+(S16*Титул!BF$18)+(U16*Титул!BG$18)+(W16*Титул!BH$18)+(Y16*Титул!BI$18)+(AA16*Титул!BJ$18)</f>
        <v>64</v>
      </c>
      <c r="I16" s="342"/>
      <c r="J16" s="343"/>
      <c r="K16" s="344">
        <v>64</v>
      </c>
      <c r="L16" s="340">
        <f t="shared" si="3"/>
        <v>176</v>
      </c>
      <c r="M16" s="342">
        <v>1</v>
      </c>
      <c r="N16" s="343">
        <v>2</v>
      </c>
      <c r="O16" s="343">
        <v>1</v>
      </c>
      <c r="P16" s="343">
        <v>2</v>
      </c>
      <c r="Q16" s="343">
        <v>1</v>
      </c>
      <c r="R16" s="343">
        <v>2</v>
      </c>
      <c r="S16" s="343">
        <v>1</v>
      </c>
      <c r="T16" s="343">
        <v>2</v>
      </c>
      <c r="U16" s="343"/>
      <c r="V16" s="343"/>
      <c r="W16" s="343"/>
      <c r="X16" s="343"/>
      <c r="Y16" s="343"/>
      <c r="Z16" s="343"/>
      <c r="AA16" s="343"/>
      <c r="AB16" s="343"/>
      <c r="AC16" s="384">
        <v>371</v>
      </c>
      <c r="AD16" s="235" t="str">
        <f>'Основні дані'!$B$1</f>
        <v>200202142Б142.06.xls</v>
      </c>
    </row>
    <row r="17" spans="1:30" s="160" customFormat="1" ht="27">
      <c r="A17" s="574" t="s">
        <v>316</v>
      </c>
      <c r="B17" s="604" t="s">
        <v>478</v>
      </c>
      <c r="C17" s="396" t="s">
        <v>476</v>
      </c>
      <c r="D17" s="396"/>
      <c r="E17" s="397" t="s">
        <v>80</v>
      </c>
      <c r="F17" s="340">
        <f t="shared" si="2"/>
        <v>3</v>
      </c>
      <c r="G17" s="341">
        <f t="shared" si="1"/>
        <v>90</v>
      </c>
      <c r="H17" s="340">
        <f>(M17*Титул!BC$18)+(O17*Титул!BD$18)+(Q17*Титул!BE$18)+(S17*Титул!BF$18)+(U17*Титул!BG$18)+(W17*Титул!BH$18)+(Y17*Титул!BI$18)+(AA17*Титул!BJ$18)</f>
        <v>32</v>
      </c>
      <c r="I17" s="342">
        <v>16</v>
      </c>
      <c r="J17" s="343"/>
      <c r="K17" s="344">
        <v>16</v>
      </c>
      <c r="L17" s="340">
        <f t="shared" si="3"/>
        <v>58</v>
      </c>
      <c r="M17" s="342"/>
      <c r="N17" s="343"/>
      <c r="O17" s="343"/>
      <c r="P17" s="343"/>
      <c r="Q17" s="343"/>
      <c r="R17" s="343"/>
      <c r="S17" s="343">
        <v>2</v>
      </c>
      <c r="T17" s="343">
        <v>3</v>
      </c>
      <c r="U17" s="343"/>
      <c r="V17" s="343"/>
      <c r="W17" s="343"/>
      <c r="X17" s="343"/>
      <c r="Y17" s="343"/>
      <c r="Z17" s="343"/>
      <c r="AA17" s="343"/>
      <c r="AB17" s="343"/>
      <c r="AC17" s="384">
        <v>302</v>
      </c>
      <c r="AD17" s="235" t="str">
        <f>'Основні дані'!$B$1</f>
        <v>200202142Б142.06.xls</v>
      </c>
    </row>
    <row r="18" spans="1:30" s="160" customFormat="1" ht="27">
      <c r="A18" s="574" t="s">
        <v>317</v>
      </c>
      <c r="B18" s="604" t="s">
        <v>479</v>
      </c>
      <c r="C18" s="396"/>
      <c r="D18" s="396" t="s">
        <v>474</v>
      </c>
      <c r="E18" s="397"/>
      <c r="F18" s="340">
        <f t="shared" si="2"/>
        <v>2</v>
      </c>
      <c r="G18" s="341">
        <f t="shared" si="1"/>
        <v>60</v>
      </c>
      <c r="H18" s="340">
        <f>(M18*Титул!BC$18)+(O18*Титул!BD$18)+(Q18*Титул!BE$18)+(S18*Титул!BF$18)+(U18*Титул!BG$18)+(W18*Титул!BH$18)+(Y18*Титул!BI$18)+(AA18*Титул!BJ$18)</f>
        <v>32</v>
      </c>
      <c r="I18" s="342">
        <v>16</v>
      </c>
      <c r="J18" s="343"/>
      <c r="K18" s="344">
        <v>16</v>
      </c>
      <c r="L18" s="340">
        <f t="shared" si="3"/>
        <v>28</v>
      </c>
      <c r="M18" s="342"/>
      <c r="N18" s="343"/>
      <c r="O18" s="343"/>
      <c r="P18" s="343"/>
      <c r="Q18" s="343">
        <v>2</v>
      </c>
      <c r="R18" s="343">
        <v>2</v>
      </c>
      <c r="S18" s="343"/>
      <c r="T18" s="343"/>
      <c r="U18" s="343"/>
      <c r="V18" s="343"/>
      <c r="W18" s="343"/>
      <c r="X18" s="343"/>
      <c r="Y18" s="343"/>
      <c r="Z18" s="343"/>
      <c r="AA18" s="343"/>
      <c r="AB18" s="343"/>
      <c r="AC18" s="606">
        <v>256</v>
      </c>
      <c r="AD18" s="235" t="str">
        <f>'Основні дані'!$B$1</f>
        <v>200202142Б142.06.xls</v>
      </c>
    </row>
    <row r="19" spans="1:30" s="160" customFormat="1" ht="27">
      <c r="A19" s="574" t="s">
        <v>318</v>
      </c>
      <c r="B19" s="604" t="s">
        <v>480</v>
      </c>
      <c r="C19" s="396"/>
      <c r="D19" s="396" t="s">
        <v>481</v>
      </c>
      <c r="E19" s="397"/>
      <c r="F19" s="340">
        <f t="shared" si="2"/>
        <v>3</v>
      </c>
      <c r="G19" s="341">
        <f t="shared" si="1"/>
        <v>90</v>
      </c>
      <c r="H19" s="340">
        <f>(M19*Титул!BC$18)+(O19*Титул!BD$18)+(Q19*Титул!BE$18)+(S19*Титул!BF$18)+(U19*Титул!BG$18)+(W19*Титул!BH$18)+(Y19*Титул!BI$18)+(AA19*Титул!BJ$18)</f>
        <v>32</v>
      </c>
      <c r="I19" s="342">
        <v>16</v>
      </c>
      <c r="J19" s="343"/>
      <c r="K19" s="344">
        <v>16</v>
      </c>
      <c r="L19" s="340">
        <f t="shared" si="3"/>
        <v>58</v>
      </c>
      <c r="M19" s="342"/>
      <c r="N19" s="343"/>
      <c r="O19" s="343"/>
      <c r="P19" s="343"/>
      <c r="Q19" s="343"/>
      <c r="R19" s="343"/>
      <c r="S19" s="343"/>
      <c r="T19" s="343"/>
      <c r="U19" s="343"/>
      <c r="V19" s="343"/>
      <c r="W19" s="343">
        <v>2</v>
      </c>
      <c r="X19" s="343">
        <v>3</v>
      </c>
      <c r="Y19" s="343"/>
      <c r="Z19" s="343"/>
      <c r="AA19" s="343"/>
      <c r="AB19" s="343"/>
      <c r="AC19" s="384">
        <v>251</v>
      </c>
      <c r="AD19" s="235" t="str">
        <f>'Основні дані'!$B$1</f>
        <v>200202142Б142.06.xls</v>
      </c>
    </row>
    <row r="20" spans="1:30" s="160" customFormat="1" ht="27">
      <c r="A20" s="574" t="s">
        <v>319</v>
      </c>
      <c r="B20" s="604" t="s">
        <v>482</v>
      </c>
      <c r="C20" s="396" t="s">
        <v>471</v>
      </c>
      <c r="D20" s="396"/>
      <c r="E20" s="397" t="s">
        <v>81</v>
      </c>
      <c r="F20" s="340">
        <f t="shared" si="2"/>
        <v>5</v>
      </c>
      <c r="G20" s="341">
        <f t="shared" si="1"/>
        <v>150</v>
      </c>
      <c r="H20" s="340">
        <f>(M20*Титул!BC$18)+(O20*Титул!BD$18)+(Q20*Титул!BE$18)+(S20*Титул!BF$18)+(U20*Титул!BG$18)+(W20*Титул!BH$18)+(Y20*Титул!BI$18)+(AA20*Титул!BJ$18)</f>
        <v>80</v>
      </c>
      <c r="I20" s="342">
        <v>32</v>
      </c>
      <c r="J20" s="343"/>
      <c r="K20" s="344">
        <v>48</v>
      </c>
      <c r="L20" s="340">
        <f t="shared" si="3"/>
        <v>70</v>
      </c>
      <c r="M20" s="342">
        <v>5</v>
      </c>
      <c r="N20" s="343">
        <v>5</v>
      </c>
      <c r="O20" s="343"/>
      <c r="P20" s="343"/>
      <c r="Q20" s="343"/>
      <c r="R20" s="343"/>
      <c r="S20" s="343"/>
      <c r="T20" s="343"/>
      <c r="U20" s="343"/>
      <c r="V20" s="343"/>
      <c r="W20" s="343"/>
      <c r="X20" s="343"/>
      <c r="Y20" s="343"/>
      <c r="Z20" s="343"/>
      <c r="AA20" s="343"/>
      <c r="AB20" s="343"/>
      <c r="AC20" s="384">
        <v>165</v>
      </c>
      <c r="AD20" s="235" t="str">
        <f>'Основні дані'!$B$1</f>
        <v>200202142Б142.06.xls</v>
      </c>
    </row>
    <row r="21" spans="1:30" s="160" customFormat="1" ht="27">
      <c r="A21" s="574" t="s">
        <v>320</v>
      </c>
      <c r="B21" s="604" t="s">
        <v>483</v>
      </c>
      <c r="C21" s="396" t="s">
        <v>97</v>
      </c>
      <c r="D21" s="396"/>
      <c r="E21" s="397" t="s">
        <v>81</v>
      </c>
      <c r="F21" s="340">
        <f t="shared" si="2"/>
        <v>5</v>
      </c>
      <c r="G21" s="341">
        <f t="shared" si="1"/>
        <v>150</v>
      </c>
      <c r="H21" s="340">
        <f>(M21*Титул!BC$18)+(O21*Титул!BD$18)+(Q21*Титул!BE$18)+(S21*Титул!BF$18)+(U21*Титул!BG$18)+(W21*Титул!BH$18)+(Y21*Титул!BI$18)+(AA21*Титул!BJ$18)</f>
        <v>80</v>
      </c>
      <c r="I21" s="342">
        <v>32</v>
      </c>
      <c r="J21" s="343"/>
      <c r="K21" s="344">
        <v>48</v>
      </c>
      <c r="L21" s="340">
        <f t="shared" si="3"/>
        <v>70</v>
      </c>
      <c r="M21" s="342"/>
      <c r="N21" s="343"/>
      <c r="O21" s="343">
        <v>5</v>
      </c>
      <c r="P21" s="343">
        <v>5</v>
      </c>
      <c r="Q21" s="343"/>
      <c r="R21" s="343"/>
      <c r="S21" s="343"/>
      <c r="T21" s="343"/>
      <c r="U21" s="343"/>
      <c r="V21" s="343"/>
      <c r="W21" s="343"/>
      <c r="X21" s="343"/>
      <c r="Y21" s="343"/>
      <c r="Z21" s="343"/>
      <c r="AA21" s="343"/>
      <c r="AB21" s="343"/>
      <c r="AC21" s="384">
        <v>165</v>
      </c>
      <c r="AD21" s="235" t="str">
        <f>'Основні дані'!$B$1</f>
        <v>200202142Б142.06.xls</v>
      </c>
    </row>
    <row r="22" spans="1:30" s="160" customFormat="1" ht="27">
      <c r="A22" s="574" t="s">
        <v>321</v>
      </c>
      <c r="B22" s="604" t="s">
        <v>484</v>
      </c>
      <c r="C22" s="396" t="s">
        <v>474</v>
      </c>
      <c r="D22" s="396"/>
      <c r="E22" s="397" t="s">
        <v>81</v>
      </c>
      <c r="F22" s="340">
        <f t="shared" si="2"/>
        <v>5</v>
      </c>
      <c r="G22" s="341">
        <f t="shared" si="1"/>
        <v>150</v>
      </c>
      <c r="H22" s="340">
        <f>(M22*Титул!BC$18)+(O22*Титул!BD$18)+(Q22*Титул!BE$18)+(S22*Титул!BF$18)+(U22*Титул!BG$18)+(W22*Титул!BH$18)+(Y22*Титул!BI$18)+(AA22*Титул!BJ$18)</f>
        <v>80</v>
      </c>
      <c r="I22" s="342">
        <v>32</v>
      </c>
      <c r="J22" s="343"/>
      <c r="K22" s="344">
        <v>48</v>
      </c>
      <c r="L22" s="340">
        <f t="shared" si="3"/>
        <v>70</v>
      </c>
      <c r="M22" s="342"/>
      <c r="N22" s="343"/>
      <c r="O22" s="343"/>
      <c r="P22" s="343"/>
      <c r="Q22" s="343">
        <v>5</v>
      </c>
      <c r="R22" s="343">
        <v>5</v>
      </c>
      <c r="S22" s="343"/>
      <c r="T22" s="343"/>
      <c r="U22" s="343"/>
      <c r="V22" s="343"/>
      <c r="W22" s="343"/>
      <c r="X22" s="343"/>
      <c r="Y22" s="343"/>
      <c r="Z22" s="343"/>
      <c r="AA22" s="343"/>
      <c r="AB22" s="343"/>
      <c r="AC22" s="384">
        <v>165</v>
      </c>
      <c r="AD22" s="235" t="str">
        <f>'Основні дані'!$B$1</f>
        <v>200202142Б142.06.xls</v>
      </c>
    </row>
    <row r="23" spans="1:30" s="160" customFormat="1" ht="27">
      <c r="A23" s="574" t="s">
        <v>322</v>
      </c>
      <c r="B23" s="604" t="s">
        <v>485</v>
      </c>
      <c r="C23" s="396" t="s">
        <v>476</v>
      </c>
      <c r="D23" s="396"/>
      <c r="E23" s="397" t="s">
        <v>81</v>
      </c>
      <c r="F23" s="340">
        <f t="shared" si="2"/>
        <v>4</v>
      </c>
      <c r="G23" s="341">
        <f t="shared" si="1"/>
        <v>120</v>
      </c>
      <c r="H23" s="340">
        <f>(M23*Титул!BC$18)+(O23*Титул!BD$18)+(Q23*Титул!BE$18)+(S23*Титул!BF$18)+(U23*Титул!BG$18)+(W23*Титул!BH$18)+(Y23*Титул!BI$18)+(AA23*Титул!BJ$18)</f>
        <v>64</v>
      </c>
      <c r="I23" s="342">
        <v>32</v>
      </c>
      <c r="J23" s="343"/>
      <c r="K23" s="344">
        <v>32</v>
      </c>
      <c r="L23" s="340">
        <f t="shared" si="3"/>
        <v>56</v>
      </c>
      <c r="M23" s="342"/>
      <c r="N23" s="343"/>
      <c r="O23" s="343"/>
      <c r="P23" s="343"/>
      <c r="Q23" s="343"/>
      <c r="R23" s="343"/>
      <c r="S23" s="343">
        <v>4</v>
      </c>
      <c r="T23" s="343">
        <v>4</v>
      </c>
      <c r="U23" s="343"/>
      <c r="V23" s="343"/>
      <c r="W23" s="343"/>
      <c r="X23" s="343"/>
      <c r="Y23" s="343"/>
      <c r="Z23" s="343"/>
      <c r="AA23" s="343"/>
      <c r="AB23" s="343"/>
      <c r="AC23" s="384">
        <v>165</v>
      </c>
      <c r="AD23" s="235" t="str">
        <f>'Основні дані'!$B$1</f>
        <v>200202142Б142.06.xls</v>
      </c>
    </row>
    <row r="24" spans="1:30" s="160" customFormat="1" ht="27">
      <c r="A24" s="574" t="s">
        <v>323</v>
      </c>
      <c r="B24" s="604" t="s">
        <v>486</v>
      </c>
      <c r="C24" s="396" t="s">
        <v>471</v>
      </c>
      <c r="D24" s="396"/>
      <c r="E24" s="397" t="s">
        <v>81</v>
      </c>
      <c r="F24" s="340">
        <f t="shared" si="2"/>
        <v>5</v>
      </c>
      <c r="G24" s="341">
        <f t="shared" si="1"/>
        <v>150</v>
      </c>
      <c r="H24" s="340">
        <f>(M24*Титул!BC$18)+(O24*Титул!BD$18)+(Q24*Титул!BE$18)+(S24*Титул!BF$18)+(U24*Титул!BG$18)+(W24*Титул!BH$18)+(Y24*Титул!BI$18)+(AA24*Титул!BJ$18)</f>
        <v>64</v>
      </c>
      <c r="I24" s="342">
        <v>48</v>
      </c>
      <c r="J24" s="343">
        <v>16</v>
      </c>
      <c r="K24" s="344"/>
      <c r="L24" s="340">
        <f t="shared" si="3"/>
        <v>86</v>
      </c>
      <c r="M24" s="342">
        <v>4</v>
      </c>
      <c r="N24" s="343">
        <v>5</v>
      </c>
      <c r="O24" s="343"/>
      <c r="P24" s="343"/>
      <c r="Q24" s="343"/>
      <c r="R24" s="343"/>
      <c r="S24" s="343"/>
      <c r="T24" s="343"/>
      <c r="U24" s="343"/>
      <c r="V24" s="343"/>
      <c r="W24" s="343"/>
      <c r="X24" s="343"/>
      <c r="Y24" s="343"/>
      <c r="Z24" s="343"/>
      <c r="AA24" s="343"/>
      <c r="AB24" s="343"/>
      <c r="AC24" s="384">
        <v>205</v>
      </c>
      <c r="AD24" s="235" t="str">
        <f>'Основні дані'!$B$1</f>
        <v>200202142Б142.06.xls</v>
      </c>
    </row>
    <row r="25" spans="1:30" s="160" customFormat="1" ht="27">
      <c r="A25" s="574" t="s">
        <v>324</v>
      </c>
      <c r="B25" s="604" t="s">
        <v>487</v>
      </c>
      <c r="C25" s="396" t="s">
        <v>97</v>
      </c>
      <c r="D25" s="396"/>
      <c r="E25" s="397" t="s">
        <v>81</v>
      </c>
      <c r="F25" s="340">
        <f t="shared" si="2"/>
        <v>5</v>
      </c>
      <c r="G25" s="341">
        <f t="shared" si="1"/>
        <v>150</v>
      </c>
      <c r="H25" s="340">
        <f>(M25*Титул!BC$18)+(O25*Титул!BD$18)+(Q25*Титул!BE$18)+(S25*Титул!BF$18)+(U25*Титул!BG$18)+(W25*Титул!BH$18)+(Y25*Титул!BI$18)+(AA25*Титул!BJ$18)</f>
        <v>80</v>
      </c>
      <c r="I25" s="342">
        <v>32</v>
      </c>
      <c r="J25" s="343">
        <v>32</v>
      </c>
      <c r="K25" s="344">
        <v>16</v>
      </c>
      <c r="L25" s="340">
        <f t="shared" si="3"/>
        <v>70</v>
      </c>
      <c r="M25" s="342"/>
      <c r="N25" s="343"/>
      <c r="O25" s="343">
        <v>5</v>
      </c>
      <c r="P25" s="343">
        <v>5</v>
      </c>
      <c r="Q25" s="343"/>
      <c r="R25" s="343"/>
      <c r="S25" s="343"/>
      <c r="T25" s="343"/>
      <c r="U25" s="343"/>
      <c r="V25" s="343"/>
      <c r="W25" s="343"/>
      <c r="X25" s="343"/>
      <c r="Y25" s="343"/>
      <c r="Z25" s="343"/>
      <c r="AA25" s="343"/>
      <c r="AB25" s="343"/>
      <c r="AC25" s="384">
        <v>205</v>
      </c>
      <c r="AD25" s="235" t="str">
        <f>'Основні дані'!$B$1</f>
        <v>200202142Б142.06.xls</v>
      </c>
    </row>
    <row r="26" spans="1:30" s="160" customFormat="1" ht="27">
      <c r="A26" s="574" t="s">
        <v>325</v>
      </c>
      <c r="B26" s="604" t="s">
        <v>488</v>
      </c>
      <c r="C26" s="396" t="s">
        <v>474</v>
      </c>
      <c r="D26" s="396"/>
      <c r="E26" s="397" t="s">
        <v>81</v>
      </c>
      <c r="F26" s="340">
        <f t="shared" si="2"/>
        <v>3</v>
      </c>
      <c r="G26" s="341">
        <f t="shared" si="1"/>
        <v>90</v>
      </c>
      <c r="H26" s="340">
        <f>(M26*Титул!BC$18)+(O26*Титул!BD$18)+(Q26*Титул!BE$18)+(S26*Титул!BF$18)+(U26*Титул!BG$18)+(W26*Титул!BH$18)+(Y26*Титул!BI$18)+(AA26*Титул!BJ$18)</f>
        <v>48</v>
      </c>
      <c r="I26" s="342">
        <v>32</v>
      </c>
      <c r="J26" s="343">
        <v>16</v>
      </c>
      <c r="K26" s="344"/>
      <c r="L26" s="340">
        <f t="shared" si="3"/>
        <v>42</v>
      </c>
      <c r="M26" s="342"/>
      <c r="N26" s="343"/>
      <c r="O26" s="343"/>
      <c r="P26" s="343"/>
      <c r="Q26" s="343">
        <v>3</v>
      </c>
      <c r="R26" s="343">
        <v>3</v>
      </c>
      <c r="S26" s="343"/>
      <c r="T26" s="343"/>
      <c r="U26" s="343"/>
      <c r="V26" s="343"/>
      <c r="W26" s="343"/>
      <c r="X26" s="343"/>
      <c r="Y26" s="343"/>
      <c r="Z26" s="343"/>
      <c r="AA26" s="343"/>
      <c r="AB26" s="343"/>
      <c r="AC26" s="384">
        <v>205</v>
      </c>
      <c r="AD26" s="235" t="str">
        <f>'Основні дані'!$B$1</f>
        <v>200202142Б142.06.xls</v>
      </c>
    </row>
    <row r="27" spans="1:30" s="160" customFormat="1" ht="27">
      <c r="A27" s="574" t="s">
        <v>326</v>
      </c>
      <c r="B27" s="604" t="s">
        <v>489</v>
      </c>
      <c r="C27" s="396"/>
      <c r="D27" s="396" t="s">
        <v>97</v>
      </c>
      <c r="E27" s="397" t="s">
        <v>80</v>
      </c>
      <c r="F27" s="340">
        <f t="shared" si="2"/>
        <v>4</v>
      </c>
      <c r="G27" s="341">
        <f t="shared" si="1"/>
        <v>120</v>
      </c>
      <c r="H27" s="340">
        <f>(M27*Титул!BC$18)+(O27*Титул!BD$18)+(Q27*Титул!BE$18)+(S27*Титул!BF$18)+(U27*Титул!BG$18)+(W27*Титул!BH$18)+(Y27*Титул!BI$18)+(AA27*Титул!BJ$18)</f>
        <v>48</v>
      </c>
      <c r="I27" s="342">
        <v>32</v>
      </c>
      <c r="J27" s="343">
        <v>16</v>
      </c>
      <c r="K27" s="344"/>
      <c r="L27" s="340">
        <f t="shared" si="3"/>
        <v>72</v>
      </c>
      <c r="M27" s="342"/>
      <c r="N27" s="343"/>
      <c r="O27" s="343">
        <v>3</v>
      </c>
      <c r="P27" s="343">
        <v>4</v>
      </c>
      <c r="Q27" s="343"/>
      <c r="R27" s="343"/>
      <c r="S27" s="343"/>
      <c r="T27" s="343"/>
      <c r="U27" s="343"/>
      <c r="V27" s="343"/>
      <c r="W27" s="343"/>
      <c r="X27" s="343"/>
      <c r="Y27" s="343"/>
      <c r="Z27" s="343"/>
      <c r="AA27" s="343"/>
      <c r="AB27" s="343"/>
      <c r="AC27" s="384">
        <v>215</v>
      </c>
      <c r="AD27" s="235" t="str">
        <f>'Основні дані'!$B$1</f>
        <v>200202142Б142.06.xls</v>
      </c>
    </row>
    <row r="28" spans="1:30" s="160" customFormat="1" ht="27">
      <c r="A28" s="574" t="s">
        <v>327</v>
      </c>
      <c r="B28" s="605" t="s">
        <v>490</v>
      </c>
      <c r="C28" s="396"/>
      <c r="D28" s="396" t="s">
        <v>491</v>
      </c>
      <c r="E28" s="396"/>
      <c r="F28" s="340">
        <f t="shared" si="2"/>
        <v>2</v>
      </c>
      <c r="G28" s="341">
        <f t="shared" si="1"/>
        <v>60</v>
      </c>
      <c r="H28" s="340">
        <f>(M28*Титул!BC$18)+(O28*Титул!BD$18)+(Q28*Титул!BE$18)+(S28*Титул!BF$18)+(U28*Титул!BG$18)+(W28*Титул!BH$18)+(Y28*Титул!BI$18)+(AA28*Титул!BJ$18)</f>
        <v>32</v>
      </c>
      <c r="I28" s="351">
        <v>16</v>
      </c>
      <c r="J28" s="352">
        <v>16</v>
      </c>
      <c r="K28" s="353"/>
      <c r="L28" s="340">
        <f t="shared" si="3"/>
        <v>28</v>
      </c>
      <c r="M28" s="351"/>
      <c r="N28" s="352"/>
      <c r="O28" s="352"/>
      <c r="P28" s="352"/>
      <c r="Q28" s="352"/>
      <c r="R28" s="352"/>
      <c r="S28" s="352"/>
      <c r="T28" s="352"/>
      <c r="U28" s="352">
        <v>2</v>
      </c>
      <c r="V28" s="352">
        <v>2</v>
      </c>
      <c r="W28" s="352"/>
      <c r="X28" s="352"/>
      <c r="Y28" s="343"/>
      <c r="Z28" s="343"/>
      <c r="AA28" s="343"/>
      <c r="AB28" s="343"/>
      <c r="AC28" s="385">
        <v>125</v>
      </c>
      <c r="AD28" s="235" t="str">
        <f>'Основні дані'!$B$1</f>
        <v>200202142Б142.06.xls</v>
      </c>
    </row>
    <row r="29" spans="1:30" s="160" customFormat="1" ht="30" hidden="1">
      <c r="A29" s="574" t="s">
        <v>328</v>
      </c>
      <c r="B29" s="546"/>
      <c r="C29" s="547"/>
      <c r="D29" s="547"/>
      <c r="E29" s="547"/>
      <c r="F29" s="340">
        <f t="shared" si="2"/>
        <v>0</v>
      </c>
      <c r="G29" s="341">
        <f t="shared" si="1"/>
        <v>0</v>
      </c>
      <c r="H29" s="340">
        <f>(M29*Титул!BC$18)+(O29*Титул!BD$18)+(Q29*Титул!BE$18)+(S29*Титул!BF$18)+(U29*Титул!BG$18)+(W29*Титул!BH$18)+(Y29*Титул!BI$18)+(AA29*Титул!BJ$18)</f>
        <v>0</v>
      </c>
      <c r="I29" s="342"/>
      <c r="J29" s="343"/>
      <c r="K29" s="344"/>
      <c r="L29" s="340">
        <f t="shared" si="3"/>
        <v>0</v>
      </c>
      <c r="M29" s="342"/>
      <c r="N29" s="343"/>
      <c r="O29" s="343"/>
      <c r="P29" s="343"/>
      <c r="Q29" s="343"/>
      <c r="R29" s="343"/>
      <c r="S29" s="343"/>
      <c r="T29" s="343"/>
      <c r="U29" s="343"/>
      <c r="V29" s="343"/>
      <c r="W29" s="343"/>
      <c r="X29" s="343"/>
      <c r="Y29" s="343"/>
      <c r="Z29" s="343"/>
      <c r="AA29" s="343"/>
      <c r="AB29" s="343"/>
      <c r="AC29" s="384"/>
      <c r="AD29" s="235" t="str">
        <f>'Основні дані'!$B$1</f>
        <v>200202142Б142.06.xls</v>
      </c>
    </row>
    <row r="30" spans="1:30" s="160" customFormat="1" ht="30" hidden="1">
      <c r="A30" s="574" t="s">
        <v>329</v>
      </c>
      <c r="B30" s="546"/>
      <c r="C30" s="547"/>
      <c r="D30" s="547"/>
      <c r="E30" s="547"/>
      <c r="F30" s="340">
        <f t="shared" si="2"/>
        <v>0</v>
      </c>
      <c r="G30" s="341">
        <f t="shared" si="1"/>
        <v>0</v>
      </c>
      <c r="H30" s="340">
        <f>(M30*Титул!BC$18)+(O30*Титул!BD$18)+(Q30*Титул!BE$18)+(S30*Титул!BF$18)+(U30*Титул!BG$18)+(W30*Титул!BH$18)+(Y30*Титул!BI$18)+(AA30*Титул!BJ$18)</f>
        <v>0</v>
      </c>
      <c r="I30" s="342"/>
      <c r="J30" s="343"/>
      <c r="K30" s="344"/>
      <c r="L30" s="340">
        <f t="shared" si="3"/>
        <v>0</v>
      </c>
      <c r="M30" s="342"/>
      <c r="N30" s="343"/>
      <c r="O30" s="343"/>
      <c r="P30" s="343"/>
      <c r="Q30" s="343"/>
      <c r="R30" s="343"/>
      <c r="S30" s="343"/>
      <c r="T30" s="343"/>
      <c r="U30" s="343"/>
      <c r="V30" s="343"/>
      <c r="W30" s="343"/>
      <c r="X30" s="343"/>
      <c r="Y30" s="343"/>
      <c r="Z30" s="343"/>
      <c r="AA30" s="343"/>
      <c r="AB30" s="343"/>
      <c r="AC30" s="384"/>
      <c r="AD30" s="235" t="str">
        <f>'Основні дані'!$B$1</f>
        <v>200202142Б142.06.xls</v>
      </c>
    </row>
    <row r="31" spans="1:30" s="160" customFormat="1" ht="30" hidden="1">
      <c r="A31" s="574" t="s">
        <v>330</v>
      </c>
      <c r="B31" s="546"/>
      <c r="C31" s="547"/>
      <c r="D31" s="547"/>
      <c r="E31" s="547"/>
      <c r="F31" s="340">
        <f t="shared" si="2"/>
        <v>0</v>
      </c>
      <c r="G31" s="341">
        <f t="shared" si="1"/>
        <v>0</v>
      </c>
      <c r="H31" s="340">
        <f>(M31*Титул!BC$18)+(O31*Титул!BD$18)+(Q31*Титул!BE$18)+(S31*Титул!BF$18)+(U31*Титул!BG$18)+(W31*Титул!BH$18)+(Y31*Титул!BI$18)+(AA31*Титул!BJ$18)</f>
        <v>0</v>
      </c>
      <c r="I31" s="342"/>
      <c r="J31" s="343"/>
      <c r="K31" s="344"/>
      <c r="L31" s="340">
        <f t="shared" si="3"/>
        <v>0</v>
      </c>
      <c r="M31" s="342"/>
      <c r="N31" s="343"/>
      <c r="O31" s="343"/>
      <c r="P31" s="343"/>
      <c r="Q31" s="343"/>
      <c r="R31" s="343"/>
      <c r="S31" s="343"/>
      <c r="T31" s="343"/>
      <c r="U31" s="343"/>
      <c r="V31" s="343"/>
      <c r="W31" s="343"/>
      <c r="X31" s="343"/>
      <c r="Y31" s="343"/>
      <c r="Z31" s="343"/>
      <c r="AA31" s="343"/>
      <c r="AB31" s="343"/>
      <c r="AC31" s="384"/>
      <c r="AD31" s="235" t="str">
        <f>'Основні дані'!$B$1</f>
        <v>200202142Б142.06.xls</v>
      </c>
    </row>
    <row r="32" spans="1:30" s="160" customFormat="1" ht="30" hidden="1">
      <c r="A32" s="574" t="s">
        <v>331</v>
      </c>
      <c r="B32" s="546"/>
      <c r="C32" s="547"/>
      <c r="D32" s="547"/>
      <c r="E32" s="547"/>
      <c r="F32" s="340">
        <f t="shared" si="2"/>
        <v>0</v>
      </c>
      <c r="G32" s="341">
        <f t="shared" si="1"/>
        <v>0</v>
      </c>
      <c r="H32" s="340">
        <f>(M32*Титул!BC$18)+(O32*Титул!BD$18)+(Q32*Титул!BE$18)+(S32*Титул!BF$18)+(U32*Титул!BG$18)+(W32*Титул!BH$18)+(Y32*Титул!BI$18)+(AA32*Титул!BJ$18)</f>
        <v>0</v>
      </c>
      <c r="I32" s="342"/>
      <c r="J32" s="343"/>
      <c r="K32" s="344"/>
      <c r="L32" s="340">
        <f t="shared" si="3"/>
        <v>0</v>
      </c>
      <c r="M32" s="342"/>
      <c r="N32" s="343"/>
      <c r="O32" s="343"/>
      <c r="P32" s="343"/>
      <c r="Q32" s="343"/>
      <c r="R32" s="343"/>
      <c r="S32" s="343"/>
      <c r="T32" s="343"/>
      <c r="U32" s="343"/>
      <c r="V32" s="343"/>
      <c r="W32" s="343"/>
      <c r="X32" s="343"/>
      <c r="Y32" s="343"/>
      <c r="Z32" s="343"/>
      <c r="AA32" s="343"/>
      <c r="AB32" s="343"/>
      <c r="AC32" s="384"/>
      <c r="AD32" s="235" t="str">
        <f>'Основні дані'!$B$1</f>
        <v>200202142Б142.06.xls</v>
      </c>
    </row>
    <row r="33" spans="1:30" s="160" customFormat="1" ht="30" hidden="1">
      <c r="A33" s="574" t="s">
        <v>332</v>
      </c>
      <c r="B33" s="546"/>
      <c r="C33" s="547"/>
      <c r="D33" s="547"/>
      <c r="E33" s="547"/>
      <c r="F33" s="340">
        <f t="shared" si="2"/>
        <v>0</v>
      </c>
      <c r="G33" s="341">
        <f t="shared" si="1"/>
        <v>0</v>
      </c>
      <c r="H33" s="340">
        <f>(M33*Титул!BC$18)+(O33*Титул!BD$18)+(Q33*Титул!BE$18)+(S33*Титул!BF$18)+(U33*Титул!BG$18)+(W33*Титул!BH$18)+(Y33*Титул!BI$18)+(AA33*Титул!BJ$18)</f>
        <v>0</v>
      </c>
      <c r="I33" s="342"/>
      <c r="J33" s="343"/>
      <c r="K33" s="344"/>
      <c r="L33" s="340">
        <f t="shared" si="3"/>
        <v>0</v>
      </c>
      <c r="M33" s="342"/>
      <c r="N33" s="343"/>
      <c r="O33" s="343"/>
      <c r="P33" s="343"/>
      <c r="Q33" s="343"/>
      <c r="R33" s="343"/>
      <c r="S33" s="343"/>
      <c r="T33" s="343"/>
      <c r="U33" s="343"/>
      <c r="V33" s="343"/>
      <c r="W33" s="343"/>
      <c r="X33" s="343"/>
      <c r="Y33" s="343"/>
      <c r="Z33" s="343"/>
      <c r="AA33" s="343"/>
      <c r="AB33" s="343"/>
      <c r="AC33" s="384"/>
      <c r="AD33" s="235" t="str">
        <f>'Основні дані'!$B$1</f>
        <v>200202142Б142.06.xls</v>
      </c>
    </row>
    <row r="34" spans="1:30" s="160" customFormat="1" ht="30" hidden="1">
      <c r="A34" s="574" t="s">
        <v>333</v>
      </c>
      <c r="B34" s="546"/>
      <c r="C34" s="547"/>
      <c r="D34" s="547"/>
      <c r="E34" s="547"/>
      <c r="F34" s="340">
        <f t="shared" si="2"/>
        <v>0</v>
      </c>
      <c r="G34" s="341">
        <f t="shared" si="1"/>
        <v>0</v>
      </c>
      <c r="H34" s="340">
        <f>(M34*Титул!BC$18)+(O34*Титул!BD$18)+(Q34*Титул!BE$18)+(S34*Титул!BF$18)+(U34*Титул!BG$18)+(W34*Титул!BH$18)+(Y34*Титул!BI$18)+(AA34*Титул!BJ$18)</f>
        <v>0</v>
      </c>
      <c r="I34" s="342"/>
      <c r="J34" s="343"/>
      <c r="K34" s="344"/>
      <c r="L34" s="340">
        <f t="shared" si="3"/>
        <v>0</v>
      </c>
      <c r="M34" s="342"/>
      <c r="N34" s="343"/>
      <c r="O34" s="343"/>
      <c r="P34" s="343"/>
      <c r="Q34" s="343"/>
      <c r="R34" s="343"/>
      <c r="S34" s="343"/>
      <c r="T34" s="343"/>
      <c r="U34" s="343"/>
      <c r="V34" s="343"/>
      <c r="W34" s="343"/>
      <c r="X34" s="343"/>
      <c r="Y34" s="343"/>
      <c r="Z34" s="343"/>
      <c r="AA34" s="343"/>
      <c r="AB34" s="343"/>
      <c r="AC34" s="384"/>
      <c r="AD34" s="235" t="str">
        <f>'Основні дані'!$B$1</f>
        <v>200202142Б142.06.xls</v>
      </c>
    </row>
    <row r="35" spans="1:30" s="160" customFormat="1" ht="30" hidden="1">
      <c r="A35" s="574" t="s">
        <v>334</v>
      </c>
      <c r="B35" s="546"/>
      <c r="C35" s="547"/>
      <c r="D35" s="547"/>
      <c r="E35" s="547"/>
      <c r="F35" s="340">
        <f t="shared" si="2"/>
        <v>0</v>
      </c>
      <c r="G35" s="341">
        <f t="shared" si="1"/>
        <v>0</v>
      </c>
      <c r="H35" s="340">
        <f>(M35*Титул!BC$18)+(O35*Титул!BD$18)+(Q35*Титул!BE$18)+(S35*Титул!BF$18)+(U35*Титул!BG$18)+(W35*Титул!BH$18)+(Y35*Титул!BI$18)+(AA35*Титул!BJ$18)</f>
        <v>0</v>
      </c>
      <c r="I35" s="342"/>
      <c r="J35" s="343"/>
      <c r="K35" s="344"/>
      <c r="L35" s="340">
        <f t="shared" si="3"/>
        <v>0</v>
      </c>
      <c r="M35" s="342"/>
      <c r="N35" s="343"/>
      <c r="O35" s="343"/>
      <c r="P35" s="343"/>
      <c r="Q35" s="343"/>
      <c r="R35" s="343"/>
      <c r="S35" s="343"/>
      <c r="T35" s="343"/>
      <c r="U35" s="343"/>
      <c r="V35" s="343"/>
      <c r="W35" s="343"/>
      <c r="X35" s="343"/>
      <c r="Y35" s="343"/>
      <c r="Z35" s="343"/>
      <c r="AA35" s="343"/>
      <c r="AB35" s="343"/>
      <c r="AC35" s="384"/>
      <c r="AD35" s="235" t="str">
        <f>'Основні дані'!$B$1</f>
        <v>200202142Б142.06.xls</v>
      </c>
    </row>
    <row r="36" spans="1:30" s="160" customFormat="1" ht="30" hidden="1">
      <c r="A36" s="574" t="s">
        <v>335</v>
      </c>
      <c r="B36" s="546"/>
      <c r="C36" s="547"/>
      <c r="D36" s="547"/>
      <c r="E36" s="547"/>
      <c r="F36" s="340">
        <f t="shared" si="2"/>
        <v>0</v>
      </c>
      <c r="G36" s="341">
        <f t="shared" si="1"/>
        <v>0</v>
      </c>
      <c r="H36" s="340">
        <f>(M36*Титул!BC$18)+(O36*Титул!BD$18)+(Q36*Титул!BE$18)+(S36*Титул!BF$18)+(U36*Титул!BG$18)+(W36*Титул!BH$18)+(Y36*Титул!BI$18)+(AA36*Титул!BJ$18)</f>
        <v>0</v>
      </c>
      <c r="I36" s="342"/>
      <c r="J36" s="343"/>
      <c r="K36" s="344"/>
      <c r="L36" s="340">
        <f t="shared" si="3"/>
        <v>0</v>
      </c>
      <c r="M36" s="342"/>
      <c r="N36" s="343"/>
      <c r="O36" s="343"/>
      <c r="P36" s="343"/>
      <c r="Q36" s="343"/>
      <c r="R36" s="343"/>
      <c r="S36" s="343"/>
      <c r="T36" s="343"/>
      <c r="U36" s="343"/>
      <c r="V36" s="343"/>
      <c r="W36" s="343"/>
      <c r="X36" s="343"/>
      <c r="Y36" s="343"/>
      <c r="Z36" s="343"/>
      <c r="AA36" s="343"/>
      <c r="AB36" s="343"/>
      <c r="AC36" s="384"/>
      <c r="AD36" s="235" t="str">
        <f>'Основні дані'!$B$1</f>
        <v>200202142Б142.06.xls</v>
      </c>
    </row>
    <row r="37" spans="1:30" s="160" customFormat="1" ht="30" hidden="1">
      <c r="A37" s="574" t="s">
        <v>336</v>
      </c>
      <c r="B37" s="546"/>
      <c r="C37" s="547"/>
      <c r="D37" s="547"/>
      <c r="E37" s="547"/>
      <c r="F37" s="340">
        <f t="shared" si="2"/>
        <v>0</v>
      </c>
      <c r="G37" s="341">
        <f t="shared" si="1"/>
        <v>0</v>
      </c>
      <c r="H37" s="340">
        <f>(M37*Титул!BC$18)+(O37*Титул!BD$18)+(Q37*Титул!BE$18)+(S37*Титул!BF$18)+(U37*Титул!BG$18)+(W37*Титул!BH$18)+(Y37*Титул!BI$18)+(AA37*Титул!BJ$18)</f>
        <v>0</v>
      </c>
      <c r="I37" s="342"/>
      <c r="J37" s="343"/>
      <c r="K37" s="344"/>
      <c r="L37" s="340">
        <f t="shared" si="3"/>
        <v>0</v>
      </c>
      <c r="M37" s="342"/>
      <c r="N37" s="343"/>
      <c r="O37" s="343"/>
      <c r="P37" s="343"/>
      <c r="Q37" s="343"/>
      <c r="R37" s="343"/>
      <c r="S37" s="343"/>
      <c r="T37" s="343"/>
      <c r="U37" s="343"/>
      <c r="V37" s="343"/>
      <c r="W37" s="343"/>
      <c r="X37" s="343"/>
      <c r="Y37" s="343"/>
      <c r="Z37" s="343"/>
      <c r="AA37" s="343"/>
      <c r="AB37" s="343"/>
      <c r="AC37" s="384"/>
      <c r="AD37" s="235" t="str">
        <f>'Основні дані'!$B$1</f>
        <v>200202142Б142.06.xls</v>
      </c>
    </row>
    <row r="38" spans="1:30" s="160" customFormat="1" ht="30" hidden="1">
      <c r="A38" s="574" t="s">
        <v>337</v>
      </c>
      <c r="B38" s="546"/>
      <c r="C38" s="547"/>
      <c r="D38" s="547"/>
      <c r="E38" s="547"/>
      <c r="F38" s="340">
        <f t="shared" si="2"/>
        <v>0</v>
      </c>
      <c r="G38" s="341">
        <f t="shared" si="1"/>
        <v>0</v>
      </c>
      <c r="H38" s="340">
        <f>(M38*Титул!BC$18)+(O38*Титул!BD$18)+(Q38*Титул!BE$18)+(S38*Титул!BF$18)+(U38*Титул!BG$18)+(W38*Титул!BH$18)+(Y38*Титул!BI$18)+(AA38*Титул!BJ$18)</f>
        <v>0</v>
      </c>
      <c r="I38" s="342"/>
      <c r="J38" s="343"/>
      <c r="K38" s="344"/>
      <c r="L38" s="340">
        <f t="shared" si="3"/>
        <v>0</v>
      </c>
      <c r="M38" s="342"/>
      <c r="N38" s="343"/>
      <c r="O38" s="343"/>
      <c r="P38" s="343"/>
      <c r="Q38" s="343"/>
      <c r="R38" s="343"/>
      <c r="S38" s="343"/>
      <c r="T38" s="343"/>
      <c r="U38" s="343"/>
      <c r="V38" s="343"/>
      <c r="W38" s="343"/>
      <c r="X38" s="343"/>
      <c r="Y38" s="343"/>
      <c r="Z38" s="343"/>
      <c r="AA38" s="343"/>
      <c r="AB38" s="343"/>
      <c r="AC38" s="384"/>
      <c r="AD38" s="235" t="str">
        <f>'Основні дані'!$B$1</f>
        <v>200202142Б142.06.xls</v>
      </c>
    </row>
    <row r="39" spans="1:30" s="160" customFormat="1" ht="30" hidden="1">
      <c r="A39" s="574" t="s">
        <v>338</v>
      </c>
      <c r="B39" s="546"/>
      <c r="C39" s="547"/>
      <c r="D39" s="547"/>
      <c r="E39" s="547"/>
      <c r="F39" s="340">
        <f t="shared" si="2"/>
        <v>0</v>
      </c>
      <c r="G39" s="341">
        <f t="shared" si="1"/>
        <v>0</v>
      </c>
      <c r="H39" s="340">
        <f>(M39*Титул!BC$18)+(O39*Титул!BD$18)+(Q39*Титул!BE$18)+(S39*Титул!BF$18)+(U39*Титул!BG$18)+(W39*Титул!BH$18)+(Y39*Титул!BI$18)+(AA39*Титул!BJ$18)</f>
        <v>0</v>
      </c>
      <c r="I39" s="342"/>
      <c r="J39" s="343"/>
      <c r="K39" s="344"/>
      <c r="L39" s="340">
        <f t="shared" si="3"/>
        <v>0</v>
      </c>
      <c r="M39" s="342"/>
      <c r="N39" s="343"/>
      <c r="O39" s="343"/>
      <c r="P39" s="343"/>
      <c r="Q39" s="343"/>
      <c r="R39" s="343"/>
      <c r="S39" s="343"/>
      <c r="T39" s="343"/>
      <c r="U39" s="343"/>
      <c r="V39" s="343"/>
      <c r="W39" s="343"/>
      <c r="X39" s="343"/>
      <c r="Y39" s="343"/>
      <c r="Z39" s="343"/>
      <c r="AA39" s="343"/>
      <c r="AB39" s="343"/>
      <c r="AC39" s="384"/>
      <c r="AD39" s="235" t="str">
        <f>'Основні дані'!$B$1</f>
        <v>200202142Б142.06.xls</v>
      </c>
    </row>
    <row r="40" spans="1:30" s="160" customFormat="1" ht="30" hidden="1">
      <c r="A40" s="574" t="s">
        <v>339</v>
      </c>
      <c r="B40" s="546"/>
      <c r="C40" s="547"/>
      <c r="D40" s="547"/>
      <c r="E40" s="547"/>
      <c r="F40" s="340">
        <f t="shared" si="2"/>
        <v>0</v>
      </c>
      <c r="G40" s="341">
        <f t="shared" si="1"/>
        <v>0</v>
      </c>
      <c r="H40" s="340">
        <f>(M40*Титул!BC$18)+(O40*Титул!BD$18)+(Q40*Титул!BE$18)+(S40*Титул!BF$18)+(U40*Титул!BG$18)+(W40*Титул!BH$18)+(Y40*Титул!BI$18)+(AA40*Титул!BJ$18)</f>
        <v>0</v>
      </c>
      <c r="I40" s="342"/>
      <c r="J40" s="343"/>
      <c r="K40" s="344"/>
      <c r="L40" s="340">
        <f t="shared" si="3"/>
        <v>0</v>
      </c>
      <c r="M40" s="342"/>
      <c r="N40" s="343"/>
      <c r="O40" s="343"/>
      <c r="P40" s="343"/>
      <c r="Q40" s="343"/>
      <c r="R40" s="343"/>
      <c r="S40" s="343"/>
      <c r="T40" s="343"/>
      <c r="U40" s="343"/>
      <c r="V40" s="343"/>
      <c r="W40" s="343"/>
      <c r="X40" s="343"/>
      <c r="Y40" s="343"/>
      <c r="Z40" s="343"/>
      <c r="AA40" s="343"/>
      <c r="AB40" s="343"/>
      <c r="AC40" s="384"/>
      <c r="AD40" s="235" t="str">
        <f>'Основні дані'!$B$1</f>
        <v>200202142Б142.06.xls</v>
      </c>
    </row>
    <row r="41" spans="1:30" s="160" customFormat="1" ht="30" hidden="1">
      <c r="A41" s="574" t="s">
        <v>340</v>
      </c>
      <c r="B41" s="546"/>
      <c r="C41" s="547"/>
      <c r="D41" s="547"/>
      <c r="E41" s="547"/>
      <c r="F41" s="340">
        <f t="shared" si="2"/>
        <v>0</v>
      </c>
      <c r="G41" s="341">
        <f t="shared" si="1"/>
        <v>0</v>
      </c>
      <c r="H41" s="340">
        <f>(M41*Титул!BC$18)+(O41*Титул!BD$18)+(Q41*Титул!BE$18)+(S41*Титул!BF$18)+(U41*Титул!BG$18)+(W41*Титул!BH$18)+(Y41*Титул!BI$18)+(AA41*Титул!BJ$18)</f>
        <v>0</v>
      </c>
      <c r="I41" s="342"/>
      <c r="J41" s="343"/>
      <c r="K41" s="344"/>
      <c r="L41" s="340">
        <f t="shared" si="3"/>
        <v>0</v>
      </c>
      <c r="M41" s="342"/>
      <c r="N41" s="343"/>
      <c r="O41" s="343"/>
      <c r="P41" s="343"/>
      <c r="Q41" s="343"/>
      <c r="R41" s="343"/>
      <c r="S41" s="343"/>
      <c r="T41" s="343"/>
      <c r="U41" s="343"/>
      <c r="V41" s="343"/>
      <c r="W41" s="343"/>
      <c r="X41" s="343"/>
      <c r="Y41" s="343"/>
      <c r="Z41" s="343"/>
      <c r="AA41" s="343"/>
      <c r="AB41" s="343"/>
      <c r="AC41" s="384"/>
      <c r="AD41" s="235" t="str">
        <f>'Основні дані'!$B$1</f>
        <v>200202142Б142.06.xls</v>
      </c>
    </row>
    <row r="42" spans="1:30" s="160" customFormat="1" ht="30" hidden="1">
      <c r="A42" s="574" t="s">
        <v>433</v>
      </c>
      <c r="B42" s="546"/>
      <c r="C42" s="547"/>
      <c r="D42" s="547"/>
      <c r="E42" s="547"/>
      <c r="F42" s="340">
        <f t="shared" si="2"/>
        <v>0</v>
      </c>
      <c r="G42" s="341">
        <f t="shared" si="1"/>
        <v>0</v>
      </c>
      <c r="H42" s="340">
        <f>(M42*Титул!BC$18)+(O42*Титул!BD$18)+(Q42*Титул!BE$18)+(S42*Титул!BF$18)+(U42*Титул!BG$18)+(W42*Титул!BH$18)+(Y42*Титул!BI$18)+(AA42*Титул!BJ$18)</f>
        <v>0</v>
      </c>
      <c r="I42" s="342"/>
      <c r="J42" s="343"/>
      <c r="K42" s="344"/>
      <c r="L42" s="340">
        <f t="shared" si="3"/>
        <v>0</v>
      </c>
      <c r="M42" s="342"/>
      <c r="N42" s="343"/>
      <c r="O42" s="343"/>
      <c r="P42" s="343"/>
      <c r="Q42" s="343"/>
      <c r="R42" s="343"/>
      <c r="S42" s="343"/>
      <c r="T42" s="343"/>
      <c r="U42" s="343"/>
      <c r="V42" s="343"/>
      <c r="W42" s="343"/>
      <c r="X42" s="343"/>
      <c r="Y42" s="343"/>
      <c r="Z42" s="343"/>
      <c r="AA42" s="343"/>
      <c r="AB42" s="343"/>
      <c r="AC42" s="384"/>
      <c r="AD42" s="235" t="str">
        <f>'Основні дані'!$B$1</f>
        <v>200202142Б142.06.xls</v>
      </c>
    </row>
    <row r="43" spans="1:30" s="160" customFormat="1" ht="30" hidden="1">
      <c r="A43" s="574" t="s">
        <v>434</v>
      </c>
      <c r="B43" s="546"/>
      <c r="C43" s="547"/>
      <c r="D43" s="547"/>
      <c r="E43" s="547"/>
      <c r="F43" s="340">
        <f t="shared" si="2"/>
        <v>0</v>
      </c>
      <c r="G43" s="341">
        <f t="shared" si="1"/>
        <v>0</v>
      </c>
      <c r="H43" s="340">
        <f>(M43*Титул!BC$18)+(O43*Титул!BD$18)+(Q43*Титул!BE$18)+(S43*Титул!BF$18)+(U43*Титул!BG$18)+(W43*Титул!BH$18)+(Y43*Титул!BI$18)+(AA43*Титул!BJ$18)</f>
        <v>0</v>
      </c>
      <c r="I43" s="342"/>
      <c r="J43" s="343"/>
      <c r="K43" s="344"/>
      <c r="L43" s="340">
        <f t="shared" si="3"/>
        <v>0</v>
      </c>
      <c r="M43" s="342"/>
      <c r="N43" s="343"/>
      <c r="O43" s="343"/>
      <c r="P43" s="343"/>
      <c r="Q43" s="343"/>
      <c r="R43" s="343"/>
      <c r="S43" s="343"/>
      <c r="T43" s="343"/>
      <c r="U43" s="343"/>
      <c r="V43" s="343"/>
      <c r="W43" s="343"/>
      <c r="X43" s="343"/>
      <c r="Y43" s="343"/>
      <c r="Z43" s="343"/>
      <c r="AA43" s="343"/>
      <c r="AB43" s="343"/>
      <c r="AC43" s="384"/>
      <c r="AD43" s="235" t="str">
        <f>'Основні дані'!$B$1</f>
        <v>200202142Б142.06.xls</v>
      </c>
    </row>
    <row r="44" spans="1:30" s="160" customFormat="1" ht="30" hidden="1">
      <c r="A44" s="574" t="s">
        <v>435</v>
      </c>
      <c r="B44" s="546"/>
      <c r="C44" s="547"/>
      <c r="D44" s="547"/>
      <c r="E44" s="547"/>
      <c r="F44" s="340">
        <f t="shared" si="2"/>
        <v>0</v>
      </c>
      <c r="G44" s="341">
        <f t="shared" si="1"/>
        <v>0</v>
      </c>
      <c r="H44" s="340">
        <f>(M44*Титул!BC$18)+(O44*Титул!BD$18)+(Q44*Титул!BE$18)+(S44*Титул!BF$18)+(U44*Титул!BG$18)+(W44*Титул!BH$18)+(Y44*Титул!BI$18)+(AA44*Титул!BJ$18)</f>
        <v>0</v>
      </c>
      <c r="I44" s="342"/>
      <c r="J44" s="343"/>
      <c r="K44" s="344"/>
      <c r="L44" s="340">
        <f t="shared" si="3"/>
        <v>0</v>
      </c>
      <c r="M44" s="342"/>
      <c r="N44" s="343"/>
      <c r="O44" s="343"/>
      <c r="P44" s="343"/>
      <c r="Q44" s="343"/>
      <c r="R44" s="343"/>
      <c r="S44" s="343"/>
      <c r="T44" s="343"/>
      <c r="U44" s="343"/>
      <c r="V44" s="343"/>
      <c r="W44" s="343"/>
      <c r="X44" s="343"/>
      <c r="Y44" s="343"/>
      <c r="Z44" s="343"/>
      <c r="AA44" s="343"/>
      <c r="AB44" s="343"/>
      <c r="AC44" s="384"/>
      <c r="AD44" s="235" t="str">
        <f>'Основні дані'!$B$1</f>
        <v>200202142Б142.06.xls</v>
      </c>
    </row>
    <row r="45" spans="1:30" s="160" customFormat="1" ht="30" hidden="1">
      <c r="A45" s="574" t="s">
        <v>436</v>
      </c>
      <c r="B45" s="546"/>
      <c r="C45" s="547"/>
      <c r="D45" s="547"/>
      <c r="E45" s="547"/>
      <c r="F45" s="340">
        <f t="shared" si="2"/>
        <v>0</v>
      </c>
      <c r="G45" s="341">
        <f t="shared" si="1"/>
        <v>0</v>
      </c>
      <c r="H45" s="340">
        <f>(M45*Титул!BC$18)+(O45*Титул!BD$18)+(Q45*Титул!BE$18)+(S45*Титул!BF$18)+(U45*Титул!BG$18)+(W45*Титул!BH$18)+(Y45*Титул!BI$18)+(AA45*Титул!BJ$18)</f>
        <v>0</v>
      </c>
      <c r="I45" s="342"/>
      <c r="J45" s="343"/>
      <c r="K45" s="344"/>
      <c r="L45" s="340">
        <f t="shared" si="3"/>
        <v>0</v>
      </c>
      <c r="M45" s="342"/>
      <c r="N45" s="343"/>
      <c r="O45" s="343"/>
      <c r="P45" s="343"/>
      <c r="Q45" s="343"/>
      <c r="R45" s="343"/>
      <c r="S45" s="343"/>
      <c r="T45" s="343"/>
      <c r="U45" s="343"/>
      <c r="V45" s="343"/>
      <c r="W45" s="343"/>
      <c r="X45" s="343"/>
      <c r="Y45" s="343"/>
      <c r="Z45" s="343"/>
      <c r="AA45" s="343"/>
      <c r="AB45" s="343"/>
      <c r="AC45" s="384"/>
      <c r="AD45" s="235" t="str">
        <f>'Основні дані'!$B$1</f>
        <v>200202142Б142.06.xls</v>
      </c>
    </row>
    <row r="46" spans="1:30" s="160" customFormat="1" ht="30" hidden="1">
      <c r="A46" s="574" t="s">
        <v>437</v>
      </c>
      <c r="B46" s="546"/>
      <c r="C46" s="547"/>
      <c r="D46" s="547"/>
      <c r="E46" s="547"/>
      <c r="F46" s="340">
        <f t="shared" si="2"/>
        <v>0</v>
      </c>
      <c r="G46" s="341">
        <f t="shared" si="1"/>
        <v>0</v>
      </c>
      <c r="H46" s="340">
        <f>(M46*Титул!BC$18)+(O46*Титул!BD$18)+(Q46*Титул!BE$18)+(S46*Титул!BF$18)+(U46*Титул!BG$18)+(W46*Титул!BH$18)+(Y46*Титул!BI$18)+(AA46*Титул!BJ$18)</f>
        <v>0</v>
      </c>
      <c r="I46" s="342"/>
      <c r="J46" s="343"/>
      <c r="K46" s="344"/>
      <c r="L46" s="340">
        <f t="shared" si="3"/>
        <v>0</v>
      </c>
      <c r="M46" s="342"/>
      <c r="N46" s="343"/>
      <c r="O46" s="343"/>
      <c r="P46" s="343"/>
      <c r="Q46" s="343"/>
      <c r="R46" s="343"/>
      <c r="S46" s="343"/>
      <c r="T46" s="343"/>
      <c r="U46" s="343"/>
      <c r="V46" s="343"/>
      <c r="W46" s="343"/>
      <c r="X46" s="343"/>
      <c r="Y46" s="343"/>
      <c r="Z46" s="343"/>
      <c r="AA46" s="343"/>
      <c r="AB46" s="343"/>
      <c r="AC46" s="384"/>
      <c r="AD46" s="235" t="str">
        <f>'Основні дані'!$B$1</f>
        <v>200202142Б142.06.xls</v>
      </c>
    </row>
    <row r="47" spans="1:30" s="160" customFormat="1" ht="30" hidden="1">
      <c r="A47" s="574" t="s">
        <v>438</v>
      </c>
      <c r="B47" s="546"/>
      <c r="C47" s="547"/>
      <c r="D47" s="547"/>
      <c r="E47" s="547"/>
      <c r="F47" s="340">
        <f t="shared" si="2"/>
        <v>0</v>
      </c>
      <c r="G47" s="341">
        <f t="shared" si="1"/>
        <v>0</v>
      </c>
      <c r="H47" s="340">
        <f>(M47*Титул!BC$18)+(O47*Титул!BD$18)+(Q47*Титул!BE$18)+(S47*Титул!BF$18)+(U47*Титул!BG$18)+(W47*Титул!BH$18)+(Y47*Титул!BI$18)+(AA47*Титул!BJ$18)</f>
        <v>0</v>
      </c>
      <c r="I47" s="342"/>
      <c r="J47" s="343"/>
      <c r="K47" s="344"/>
      <c r="L47" s="340">
        <f t="shared" si="3"/>
        <v>0</v>
      </c>
      <c r="M47" s="342"/>
      <c r="N47" s="343"/>
      <c r="O47" s="343"/>
      <c r="P47" s="343"/>
      <c r="Q47" s="343"/>
      <c r="R47" s="343"/>
      <c r="S47" s="343"/>
      <c r="T47" s="343"/>
      <c r="U47" s="343"/>
      <c r="V47" s="343"/>
      <c r="W47" s="343"/>
      <c r="X47" s="343"/>
      <c r="Y47" s="343"/>
      <c r="Z47" s="343"/>
      <c r="AA47" s="343"/>
      <c r="AB47" s="343"/>
      <c r="AC47" s="384"/>
      <c r="AD47" s="235" t="str">
        <f>'Основні дані'!$B$1</f>
        <v>200202142Б142.06.xls</v>
      </c>
    </row>
    <row r="48" spans="1:30" s="160" customFormat="1" ht="30" hidden="1">
      <c r="A48" s="574" t="s">
        <v>439</v>
      </c>
      <c r="B48" s="546"/>
      <c r="C48" s="547"/>
      <c r="D48" s="547"/>
      <c r="E48" s="547"/>
      <c r="F48" s="340">
        <f t="shared" si="2"/>
        <v>0</v>
      </c>
      <c r="G48" s="341">
        <f t="shared" si="1"/>
        <v>0</v>
      </c>
      <c r="H48" s="340">
        <f>(M48*Титул!BC$18)+(O48*Титул!BD$18)+(Q48*Титул!BE$18)+(S48*Титул!BF$18)+(U48*Титул!BG$18)+(W48*Титул!BH$18)+(Y48*Титул!BI$18)+(AA48*Титул!BJ$18)</f>
        <v>0</v>
      </c>
      <c r="I48" s="342"/>
      <c r="J48" s="343"/>
      <c r="K48" s="344"/>
      <c r="L48" s="340">
        <f t="shared" si="3"/>
        <v>0</v>
      </c>
      <c r="M48" s="342"/>
      <c r="N48" s="343"/>
      <c r="O48" s="343"/>
      <c r="P48" s="343"/>
      <c r="Q48" s="343"/>
      <c r="R48" s="343"/>
      <c r="S48" s="343"/>
      <c r="T48" s="343"/>
      <c r="U48" s="343"/>
      <c r="V48" s="343"/>
      <c r="W48" s="343"/>
      <c r="X48" s="343"/>
      <c r="Y48" s="343"/>
      <c r="Z48" s="343"/>
      <c r="AA48" s="343"/>
      <c r="AB48" s="343"/>
      <c r="AC48" s="384"/>
      <c r="AD48" s="235" t="str">
        <f>'Основні дані'!$B$1</f>
        <v>200202142Б142.06.xls</v>
      </c>
    </row>
    <row r="49" spans="1:30" s="160" customFormat="1" ht="30" hidden="1">
      <c r="A49" s="574" t="s">
        <v>440</v>
      </c>
      <c r="B49" s="546"/>
      <c r="C49" s="547"/>
      <c r="D49" s="547"/>
      <c r="E49" s="547"/>
      <c r="F49" s="340">
        <f t="shared" si="2"/>
        <v>0</v>
      </c>
      <c r="G49" s="341">
        <f t="shared" si="1"/>
        <v>0</v>
      </c>
      <c r="H49" s="340">
        <f>(M49*Титул!BC$18)+(O49*Титул!BD$18)+(Q49*Титул!BE$18)+(S49*Титул!BF$18)+(U49*Титул!BG$18)+(W49*Титул!BH$18)+(Y49*Титул!BI$18)+(AA49*Титул!BJ$18)</f>
        <v>0</v>
      </c>
      <c r="I49" s="342"/>
      <c r="J49" s="343"/>
      <c r="K49" s="344"/>
      <c r="L49" s="340">
        <f t="shared" si="3"/>
        <v>0</v>
      </c>
      <c r="M49" s="342"/>
      <c r="N49" s="343"/>
      <c r="O49" s="343"/>
      <c r="P49" s="343"/>
      <c r="Q49" s="343"/>
      <c r="R49" s="343"/>
      <c r="S49" s="343"/>
      <c r="T49" s="343"/>
      <c r="U49" s="343"/>
      <c r="V49" s="343"/>
      <c r="W49" s="343"/>
      <c r="X49" s="343"/>
      <c r="Y49" s="343"/>
      <c r="Z49" s="343"/>
      <c r="AA49" s="343"/>
      <c r="AB49" s="343"/>
      <c r="AC49" s="384"/>
      <c r="AD49" s="235" t="str">
        <f>'Основні дані'!$B$1</f>
        <v>200202142Б142.06.xls</v>
      </c>
    </row>
    <row r="50" spans="1:30" s="160" customFormat="1" ht="30" hidden="1">
      <c r="A50" s="574" t="s">
        <v>441</v>
      </c>
      <c r="B50" s="546"/>
      <c r="C50" s="547"/>
      <c r="D50" s="547"/>
      <c r="E50" s="547"/>
      <c r="F50" s="340">
        <f t="shared" si="2"/>
        <v>0</v>
      </c>
      <c r="G50" s="341">
        <f t="shared" si="1"/>
        <v>0</v>
      </c>
      <c r="H50" s="340">
        <f>(M50*Титул!BC$18)+(O50*Титул!BD$18)+(Q50*Титул!BE$18)+(S50*Титул!BF$18)+(U50*Титул!BG$18)+(W50*Титул!BH$18)+(Y50*Титул!BI$18)+(AA50*Титул!BJ$18)</f>
        <v>0</v>
      </c>
      <c r="I50" s="342"/>
      <c r="J50" s="343"/>
      <c r="K50" s="344"/>
      <c r="L50" s="340">
        <f t="shared" si="3"/>
        <v>0</v>
      </c>
      <c r="M50" s="342"/>
      <c r="N50" s="343"/>
      <c r="O50" s="343"/>
      <c r="P50" s="343"/>
      <c r="Q50" s="343"/>
      <c r="R50" s="343"/>
      <c r="S50" s="343"/>
      <c r="T50" s="343"/>
      <c r="U50" s="343"/>
      <c r="V50" s="343"/>
      <c r="W50" s="343"/>
      <c r="X50" s="343"/>
      <c r="Y50" s="343"/>
      <c r="Z50" s="343"/>
      <c r="AA50" s="343"/>
      <c r="AB50" s="343"/>
      <c r="AC50" s="384"/>
      <c r="AD50" s="235" t="str">
        <f>'Основні дані'!$B$1</f>
        <v>200202142Б142.06.xls</v>
      </c>
    </row>
    <row r="51" spans="1:30" s="160" customFormat="1" ht="30" hidden="1">
      <c r="A51" s="574" t="s">
        <v>442</v>
      </c>
      <c r="B51" s="546"/>
      <c r="C51" s="547"/>
      <c r="D51" s="547"/>
      <c r="E51" s="547"/>
      <c r="F51" s="340">
        <f t="shared" si="2"/>
        <v>0</v>
      </c>
      <c r="G51" s="341">
        <f t="shared" si="1"/>
        <v>0</v>
      </c>
      <c r="H51" s="340">
        <f>(M51*Титул!BC$18)+(O51*Титул!BD$18)+(Q51*Титул!BE$18)+(S51*Титул!BF$18)+(U51*Титул!BG$18)+(W51*Титул!BH$18)+(Y51*Титул!BI$18)+(AA51*Титул!BJ$18)</f>
        <v>0</v>
      </c>
      <c r="I51" s="342"/>
      <c r="J51" s="343"/>
      <c r="K51" s="344"/>
      <c r="L51" s="340">
        <f t="shared" si="3"/>
        <v>0</v>
      </c>
      <c r="M51" s="342"/>
      <c r="N51" s="343"/>
      <c r="O51" s="343"/>
      <c r="P51" s="343"/>
      <c r="Q51" s="343"/>
      <c r="R51" s="343"/>
      <c r="S51" s="343"/>
      <c r="T51" s="343"/>
      <c r="U51" s="343"/>
      <c r="V51" s="343"/>
      <c r="W51" s="343"/>
      <c r="X51" s="343"/>
      <c r="Y51" s="343"/>
      <c r="Z51" s="343"/>
      <c r="AA51" s="343"/>
      <c r="AB51" s="343"/>
      <c r="AC51" s="384"/>
      <c r="AD51" s="235" t="str">
        <f>'Основні дані'!$B$1</f>
        <v>200202142Б142.06.xls</v>
      </c>
    </row>
    <row r="52" spans="1:30" s="160" customFormat="1" ht="30" hidden="1">
      <c r="A52" s="574" t="s">
        <v>443</v>
      </c>
      <c r="B52" s="546"/>
      <c r="C52" s="547"/>
      <c r="D52" s="547"/>
      <c r="E52" s="547"/>
      <c r="F52" s="340">
        <f t="shared" si="2"/>
        <v>0</v>
      </c>
      <c r="G52" s="341">
        <f t="shared" si="1"/>
        <v>0</v>
      </c>
      <c r="H52" s="340">
        <f>(M52*Титул!BC$18)+(O52*Титул!BD$18)+(Q52*Титул!BE$18)+(S52*Титул!BF$18)+(U52*Титул!BG$18)+(W52*Титул!BH$18)+(Y52*Титул!BI$18)+(AA52*Титул!BJ$18)</f>
        <v>0</v>
      </c>
      <c r="I52" s="342"/>
      <c r="J52" s="343"/>
      <c r="K52" s="344"/>
      <c r="L52" s="340">
        <f t="shared" si="3"/>
        <v>0</v>
      </c>
      <c r="M52" s="342"/>
      <c r="N52" s="343"/>
      <c r="O52" s="343"/>
      <c r="P52" s="343"/>
      <c r="Q52" s="343"/>
      <c r="R52" s="343"/>
      <c r="S52" s="343"/>
      <c r="T52" s="343"/>
      <c r="U52" s="343"/>
      <c r="V52" s="343"/>
      <c r="W52" s="343"/>
      <c r="X52" s="343"/>
      <c r="Y52" s="343"/>
      <c r="Z52" s="343"/>
      <c r="AA52" s="343"/>
      <c r="AB52" s="343"/>
      <c r="AC52" s="384"/>
      <c r="AD52" s="235" t="str">
        <f>'Основні дані'!$B$1</f>
        <v>200202142Б142.06.xls</v>
      </c>
    </row>
    <row r="53" spans="1:30" s="160" customFormat="1" ht="30" hidden="1">
      <c r="A53" s="574" t="s">
        <v>444</v>
      </c>
      <c r="B53" s="546"/>
      <c r="C53" s="547"/>
      <c r="D53" s="547"/>
      <c r="E53" s="547"/>
      <c r="F53" s="340">
        <f t="shared" si="2"/>
        <v>0</v>
      </c>
      <c r="G53" s="341">
        <f t="shared" si="1"/>
        <v>0</v>
      </c>
      <c r="H53" s="340">
        <f>(M53*Титул!BC$18)+(O53*Титул!BD$18)+(Q53*Титул!BE$18)+(S53*Титул!BF$18)+(U53*Титул!BG$18)+(W53*Титул!BH$18)+(Y53*Титул!BI$18)+(AA53*Титул!BJ$18)</f>
        <v>0</v>
      </c>
      <c r="I53" s="342"/>
      <c r="J53" s="343"/>
      <c r="K53" s="344"/>
      <c r="L53" s="340">
        <f t="shared" si="3"/>
        <v>0</v>
      </c>
      <c r="M53" s="342"/>
      <c r="N53" s="343"/>
      <c r="O53" s="343"/>
      <c r="P53" s="343"/>
      <c r="Q53" s="343"/>
      <c r="R53" s="343"/>
      <c r="S53" s="343"/>
      <c r="T53" s="343"/>
      <c r="U53" s="343"/>
      <c r="V53" s="343"/>
      <c r="W53" s="343"/>
      <c r="X53" s="343"/>
      <c r="Y53" s="343"/>
      <c r="Z53" s="343"/>
      <c r="AA53" s="343"/>
      <c r="AB53" s="343"/>
      <c r="AC53" s="384"/>
      <c r="AD53" s="235" t="str">
        <f>'Основні дані'!$B$1</f>
        <v>200202142Б142.06.xls</v>
      </c>
    </row>
    <row r="54" spans="1:30" s="160" customFormat="1" ht="30" hidden="1">
      <c r="A54" s="574" t="s">
        <v>445</v>
      </c>
      <c r="B54" s="546"/>
      <c r="C54" s="547"/>
      <c r="D54" s="547"/>
      <c r="E54" s="547"/>
      <c r="F54" s="340">
        <f t="shared" si="2"/>
        <v>0</v>
      </c>
      <c r="G54" s="341">
        <f t="shared" si="1"/>
        <v>0</v>
      </c>
      <c r="H54" s="340">
        <f>(M54*Титул!BC$18)+(O54*Титул!BD$18)+(Q54*Титул!BE$18)+(S54*Титул!BF$18)+(U54*Титул!BG$18)+(W54*Титул!BH$18)+(Y54*Титул!BI$18)+(AA54*Титул!BJ$18)</f>
        <v>0</v>
      </c>
      <c r="I54" s="342"/>
      <c r="J54" s="343"/>
      <c r="K54" s="344"/>
      <c r="L54" s="340">
        <f t="shared" si="3"/>
        <v>0</v>
      </c>
      <c r="M54" s="342"/>
      <c r="N54" s="343"/>
      <c r="O54" s="343"/>
      <c r="P54" s="343"/>
      <c r="Q54" s="343"/>
      <c r="R54" s="343"/>
      <c r="S54" s="343"/>
      <c r="T54" s="343"/>
      <c r="U54" s="343"/>
      <c r="V54" s="343"/>
      <c r="W54" s="343"/>
      <c r="X54" s="343"/>
      <c r="Y54" s="343"/>
      <c r="Z54" s="343"/>
      <c r="AA54" s="343"/>
      <c r="AB54" s="343"/>
      <c r="AC54" s="384"/>
      <c r="AD54" s="235" t="str">
        <f>'Основні дані'!$B$1</f>
        <v>200202142Б142.06.xls</v>
      </c>
    </row>
    <row r="55" spans="1:30" s="160" customFormat="1" ht="30" hidden="1">
      <c r="A55" s="574" t="s">
        <v>446</v>
      </c>
      <c r="B55" s="546"/>
      <c r="C55" s="547"/>
      <c r="D55" s="547"/>
      <c r="E55" s="547"/>
      <c r="F55" s="340">
        <f t="shared" si="2"/>
        <v>0</v>
      </c>
      <c r="G55" s="341">
        <f t="shared" si="1"/>
        <v>0</v>
      </c>
      <c r="H55" s="340">
        <f>(M55*Титул!BC$18)+(O55*Титул!BD$18)+(Q55*Титул!BE$18)+(S55*Титул!BF$18)+(U55*Титул!BG$18)+(W55*Титул!BH$18)+(Y55*Титул!BI$18)+(AA55*Титул!BJ$18)</f>
        <v>0</v>
      </c>
      <c r="I55" s="342"/>
      <c r="J55" s="343"/>
      <c r="K55" s="344"/>
      <c r="L55" s="340">
        <f t="shared" si="3"/>
        <v>0</v>
      </c>
      <c r="M55" s="342"/>
      <c r="N55" s="343"/>
      <c r="O55" s="343"/>
      <c r="P55" s="343"/>
      <c r="Q55" s="343"/>
      <c r="R55" s="343"/>
      <c r="S55" s="343"/>
      <c r="T55" s="343"/>
      <c r="U55" s="343"/>
      <c r="V55" s="343"/>
      <c r="W55" s="343"/>
      <c r="X55" s="343"/>
      <c r="Y55" s="343"/>
      <c r="Z55" s="343"/>
      <c r="AA55" s="343"/>
      <c r="AB55" s="343"/>
      <c r="AC55" s="384"/>
      <c r="AD55" s="235" t="str">
        <f>'Основні дані'!$B$1</f>
        <v>200202142Б142.06.xls</v>
      </c>
    </row>
    <row r="56" spans="1:30" s="160" customFormat="1" ht="30" hidden="1">
      <c r="A56" s="574" t="s">
        <v>447</v>
      </c>
      <c r="B56" s="546"/>
      <c r="C56" s="547"/>
      <c r="D56" s="547"/>
      <c r="E56" s="547"/>
      <c r="F56" s="340">
        <f t="shared" si="2"/>
        <v>0</v>
      </c>
      <c r="G56" s="341">
        <f t="shared" si="1"/>
        <v>0</v>
      </c>
      <c r="H56" s="340">
        <f>(M56*Титул!BC$18)+(O56*Титул!BD$18)+(Q56*Титул!BE$18)+(S56*Титул!BF$18)+(U56*Титул!BG$18)+(W56*Титул!BH$18)+(Y56*Титул!BI$18)+(AA56*Титул!BJ$18)</f>
        <v>0</v>
      </c>
      <c r="I56" s="342"/>
      <c r="J56" s="343"/>
      <c r="K56" s="344"/>
      <c r="L56" s="340">
        <f t="shared" si="3"/>
        <v>0</v>
      </c>
      <c r="M56" s="342"/>
      <c r="N56" s="343"/>
      <c r="O56" s="343"/>
      <c r="P56" s="343"/>
      <c r="Q56" s="343"/>
      <c r="R56" s="343"/>
      <c r="S56" s="343"/>
      <c r="T56" s="343"/>
      <c r="U56" s="343"/>
      <c r="V56" s="343"/>
      <c r="W56" s="343"/>
      <c r="X56" s="343"/>
      <c r="Y56" s="343"/>
      <c r="Z56" s="343"/>
      <c r="AA56" s="343"/>
      <c r="AB56" s="343"/>
      <c r="AC56" s="384"/>
      <c r="AD56" s="235" t="str">
        <f>'Основні дані'!$B$1</f>
        <v>200202142Б142.06.xls</v>
      </c>
    </row>
    <row r="57" spans="1:30" s="160" customFormat="1" ht="30" hidden="1">
      <c r="A57" s="574" t="s">
        <v>448</v>
      </c>
      <c r="B57" s="546"/>
      <c r="C57" s="547"/>
      <c r="D57" s="547"/>
      <c r="E57" s="547"/>
      <c r="F57" s="340">
        <f t="shared" si="2"/>
        <v>0</v>
      </c>
      <c r="G57" s="341">
        <f t="shared" si="1"/>
        <v>0</v>
      </c>
      <c r="H57" s="340">
        <f>(M57*Титул!BC$18)+(O57*Титул!BD$18)+(Q57*Титул!BE$18)+(S57*Титул!BF$18)+(U57*Титул!BG$18)+(W57*Титул!BH$18)+(Y57*Титул!BI$18)+(AA57*Титул!BJ$18)</f>
        <v>0</v>
      </c>
      <c r="I57" s="342"/>
      <c r="J57" s="343"/>
      <c r="K57" s="344"/>
      <c r="L57" s="340">
        <f t="shared" si="3"/>
        <v>0</v>
      </c>
      <c r="M57" s="342"/>
      <c r="N57" s="343"/>
      <c r="O57" s="343"/>
      <c r="P57" s="343"/>
      <c r="Q57" s="343"/>
      <c r="R57" s="343"/>
      <c r="S57" s="343"/>
      <c r="T57" s="343"/>
      <c r="U57" s="343"/>
      <c r="V57" s="343"/>
      <c r="W57" s="343"/>
      <c r="X57" s="343"/>
      <c r="Y57" s="343"/>
      <c r="Z57" s="343"/>
      <c r="AA57" s="343"/>
      <c r="AB57" s="343"/>
      <c r="AC57" s="384"/>
      <c r="AD57" s="235" t="str">
        <f>'Основні дані'!$B$1</f>
        <v>200202142Б142.06.xls</v>
      </c>
    </row>
    <row r="58" spans="1:30" s="160" customFormat="1" ht="30" hidden="1">
      <c r="A58" s="574" t="s">
        <v>449</v>
      </c>
      <c r="B58" s="546"/>
      <c r="C58" s="547"/>
      <c r="D58" s="547"/>
      <c r="E58" s="547"/>
      <c r="F58" s="340">
        <f t="shared" si="2"/>
        <v>0</v>
      </c>
      <c r="G58" s="341">
        <f t="shared" si="1"/>
        <v>0</v>
      </c>
      <c r="H58" s="340">
        <f>(M58*Титул!BC$18)+(O58*Титул!BD$18)+(Q58*Титул!BE$18)+(S58*Титул!BF$18)+(U58*Титул!BG$18)+(W58*Титул!BH$18)+(Y58*Титул!BI$18)+(AA58*Титул!BJ$18)</f>
        <v>0</v>
      </c>
      <c r="I58" s="342"/>
      <c r="J58" s="343"/>
      <c r="K58" s="344"/>
      <c r="L58" s="340">
        <f t="shared" si="3"/>
        <v>0</v>
      </c>
      <c r="M58" s="342"/>
      <c r="N58" s="343"/>
      <c r="O58" s="343"/>
      <c r="P58" s="343"/>
      <c r="Q58" s="343"/>
      <c r="R58" s="343"/>
      <c r="S58" s="343"/>
      <c r="T58" s="343"/>
      <c r="U58" s="343"/>
      <c r="V58" s="343"/>
      <c r="W58" s="343"/>
      <c r="X58" s="343"/>
      <c r="Y58" s="343"/>
      <c r="Z58" s="343"/>
      <c r="AA58" s="343"/>
      <c r="AB58" s="343"/>
      <c r="AC58" s="384"/>
      <c r="AD58" s="235" t="str">
        <f>'Основні дані'!$B$1</f>
        <v>200202142Б142.06.xls</v>
      </c>
    </row>
    <row r="59" spans="1:30" s="160" customFormat="1" ht="30" hidden="1">
      <c r="A59" s="574" t="s">
        <v>450</v>
      </c>
      <c r="B59" s="546"/>
      <c r="C59" s="547"/>
      <c r="D59" s="547"/>
      <c r="E59" s="547"/>
      <c r="F59" s="340">
        <f t="shared" si="2"/>
        <v>0</v>
      </c>
      <c r="G59" s="341">
        <f t="shared" si="1"/>
        <v>0</v>
      </c>
      <c r="H59" s="340">
        <f>(M59*Титул!BC$18)+(O59*Титул!BD$18)+(Q59*Титул!BE$18)+(S59*Титул!BF$18)+(U59*Титул!BG$18)+(W59*Титул!BH$18)+(Y59*Титул!BI$18)+(AA59*Титул!BJ$18)</f>
        <v>0</v>
      </c>
      <c r="I59" s="342"/>
      <c r="J59" s="343"/>
      <c r="K59" s="344"/>
      <c r="L59" s="340">
        <f t="shared" si="3"/>
        <v>0</v>
      </c>
      <c r="M59" s="342"/>
      <c r="N59" s="343"/>
      <c r="O59" s="343"/>
      <c r="P59" s="343"/>
      <c r="Q59" s="343"/>
      <c r="R59" s="343"/>
      <c r="S59" s="343"/>
      <c r="T59" s="343"/>
      <c r="U59" s="343"/>
      <c r="V59" s="343"/>
      <c r="W59" s="343"/>
      <c r="X59" s="343"/>
      <c r="Y59" s="343"/>
      <c r="Z59" s="343"/>
      <c r="AA59" s="343"/>
      <c r="AB59" s="343"/>
      <c r="AC59" s="384"/>
      <c r="AD59" s="235" t="str">
        <f>'Основні дані'!$B$1</f>
        <v>200202142Б142.06.xls</v>
      </c>
    </row>
    <row r="60" spans="1:30" s="493" customFormat="1" ht="27.75" thickBot="1">
      <c r="A60" s="563" t="s">
        <v>452</v>
      </c>
      <c r="B60" s="564" t="s">
        <v>96</v>
      </c>
      <c r="C60" s="565"/>
      <c r="D60" s="565" t="s">
        <v>423</v>
      </c>
      <c r="E60" s="565"/>
      <c r="F60" s="566">
        <f>N60+P60+R60+T60+V60+X60+Z60+AB60</f>
        <v>12</v>
      </c>
      <c r="G60" s="567">
        <f>F60*30</f>
        <v>360</v>
      </c>
      <c r="H60" s="566">
        <f>(M60*Титул!BC$18)+(O60*Титул!BD$18)+(Q60*Титул!BE$18)+(S60*Титул!BF$18)+(U60*Титул!BG$18)+(W60*Титул!BH$18)+(Y60*Титул!BI$18)+(AA60*Титул!BJ$18)</f>
        <v>192</v>
      </c>
      <c r="I60" s="568"/>
      <c r="J60" s="569"/>
      <c r="K60" s="570">
        <f>H60</f>
        <v>192</v>
      </c>
      <c r="L60" s="566">
        <f>IF(H60=I60+J60+K60,G60-H60,"!ОШИБКА!")</f>
        <v>168</v>
      </c>
      <c r="M60" s="568">
        <v>2</v>
      </c>
      <c r="N60" s="569">
        <v>2</v>
      </c>
      <c r="O60" s="571">
        <v>2</v>
      </c>
      <c r="P60" s="571">
        <v>2</v>
      </c>
      <c r="Q60" s="571">
        <v>2</v>
      </c>
      <c r="R60" s="571">
        <v>2</v>
      </c>
      <c r="S60" s="571">
        <v>2</v>
      </c>
      <c r="T60" s="571">
        <v>2</v>
      </c>
      <c r="U60" s="571">
        <v>2</v>
      </c>
      <c r="V60" s="571">
        <v>2</v>
      </c>
      <c r="W60" s="571">
        <v>2</v>
      </c>
      <c r="X60" s="571">
        <v>2</v>
      </c>
      <c r="Y60" s="571"/>
      <c r="Z60" s="571"/>
      <c r="AA60" s="571"/>
      <c r="AB60" s="571"/>
      <c r="AC60" s="572">
        <v>305</v>
      </c>
      <c r="AD60" s="235" t="str">
        <f>'Основні дані'!$B$1</f>
        <v>200202142Б142.06.xls</v>
      </c>
    </row>
    <row r="61" spans="1:30" s="160" customFormat="1" ht="30.75" thickBot="1">
      <c r="A61" s="315" t="s">
        <v>97</v>
      </c>
      <c r="B61" s="317" t="s">
        <v>293</v>
      </c>
      <c r="C61" s="577"/>
      <c r="D61" s="577"/>
      <c r="E61" s="577"/>
      <c r="F61" s="356">
        <f aca="true" t="shared" si="4" ref="F61:AB61">F62+F92</f>
        <v>142</v>
      </c>
      <c r="G61" s="356">
        <f t="shared" si="4"/>
        <v>4260</v>
      </c>
      <c r="H61" s="356">
        <f t="shared" si="4"/>
        <v>1960</v>
      </c>
      <c r="I61" s="356">
        <f t="shared" si="4"/>
        <v>1038</v>
      </c>
      <c r="J61" s="356">
        <f t="shared" si="4"/>
        <v>650</v>
      </c>
      <c r="K61" s="356">
        <f t="shared" si="4"/>
        <v>272</v>
      </c>
      <c r="L61" s="356">
        <f t="shared" si="4"/>
        <v>2300</v>
      </c>
      <c r="M61" s="356">
        <f t="shared" si="4"/>
        <v>13</v>
      </c>
      <c r="N61" s="356">
        <f t="shared" si="4"/>
        <v>13</v>
      </c>
      <c r="O61" s="356">
        <f t="shared" si="4"/>
        <v>9</v>
      </c>
      <c r="P61" s="356">
        <f t="shared" si="4"/>
        <v>9</v>
      </c>
      <c r="Q61" s="356">
        <f t="shared" si="4"/>
        <v>13</v>
      </c>
      <c r="R61" s="356">
        <f t="shared" si="4"/>
        <v>14</v>
      </c>
      <c r="S61" s="356">
        <f t="shared" si="4"/>
        <v>19</v>
      </c>
      <c r="T61" s="356">
        <f t="shared" si="4"/>
        <v>19</v>
      </c>
      <c r="U61" s="356">
        <f t="shared" si="4"/>
        <v>18</v>
      </c>
      <c r="V61" s="356">
        <f t="shared" si="4"/>
        <v>22</v>
      </c>
      <c r="W61" s="356">
        <f t="shared" si="4"/>
        <v>18</v>
      </c>
      <c r="X61" s="356">
        <f t="shared" si="4"/>
        <v>21</v>
      </c>
      <c r="Y61" s="356">
        <f t="shared" si="4"/>
        <v>20</v>
      </c>
      <c r="Z61" s="356">
        <f t="shared" si="4"/>
        <v>26</v>
      </c>
      <c r="AA61" s="356">
        <f t="shared" si="4"/>
        <v>20</v>
      </c>
      <c r="AB61" s="356">
        <f t="shared" si="4"/>
        <v>18</v>
      </c>
      <c r="AC61" s="382"/>
      <c r="AD61" s="235" t="str">
        <f>'Основні дані'!$B$1</f>
        <v>200202142Б142.06.xls</v>
      </c>
    </row>
    <row r="62" spans="1:30" s="160" customFormat="1" ht="33.75" customHeight="1" thickBot="1">
      <c r="A62" s="316" t="s">
        <v>341</v>
      </c>
      <c r="B62" s="445" t="s">
        <v>294</v>
      </c>
      <c r="C62" s="561"/>
      <c r="D62" s="561"/>
      <c r="E62" s="425"/>
      <c r="F62" s="357">
        <f aca="true" t="shared" si="5" ref="F62:AB62">SUM(F63:F91)</f>
        <v>39</v>
      </c>
      <c r="G62" s="357">
        <f t="shared" si="5"/>
        <v>1170</v>
      </c>
      <c r="H62" s="357">
        <f t="shared" si="5"/>
        <v>528</v>
      </c>
      <c r="I62" s="357">
        <f t="shared" si="5"/>
        <v>256</v>
      </c>
      <c r="J62" s="357">
        <f t="shared" si="5"/>
        <v>112</v>
      </c>
      <c r="K62" s="357">
        <f t="shared" si="5"/>
        <v>160</v>
      </c>
      <c r="L62" s="357">
        <f t="shared" si="5"/>
        <v>642</v>
      </c>
      <c r="M62" s="357">
        <f t="shared" si="5"/>
        <v>7</v>
      </c>
      <c r="N62" s="357">
        <f t="shared" si="5"/>
        <v>7</v>
      </c>
      <c r="O62" s="357">
        <f t="shared" si="5"/>
        <v>2</v>
      </c>
      <c r="P62" s="357">
        <f t="shared" si="5"/>
        <v>2</v>
      </c>
      <c r="Q62" s="357">
        <f t="shared" si="5"/>
        <v>4</v>
      </c>
      <c r="R62" s="357">
        <f t="shared" si="5"/>
        <v>5</v>
      </c>
      <c r="S62" s="357">
        <f t="shared" si="5"/>
        <v>5</v>
      </c>
      <c r="T62" s="357">
        <f t="shared" si="5"/>
        <v>5</v>
      </c>
      <c r="U62" s="357">
        <f t="shared" si="5"/>
        <v>7</v>
      </c>
      <c r="V62" s="357">
        <f t="shared" si="5"/>
        <v>9</v>
      </c>
      <c r="W62" s="357">
        <f t="shared" si="5"/>
        <v>6</v>
      </c>
      <c r="X62" s="357">
        <f t="shared" si="5"/>
        <v>8</v>
      </c>
      <c r="Y62" s="357">
        <f t="shared" si="5"/>
        <v>2</v>
      </c>
      <c r="Z62" s="357">
        <f t="shared" si="5"/>
        <v>3</v>
      </c>
      <c r="AA62" s="357">
        <f t="shared" si="5"/>
        <v>0</v>
      </c>
      <c r="AB62" s="357">
        <f t="shared" si="5"/>
        <v>0</v>
      </c>
      <c r="AC62" s="382"/>
      <c r="AD62" s="235" t="str">
        <f>'Основні дані'!$B$1</f>
        <v>200202142Б142.06.xls</v>
      </c>
    </row>
    <row r="63" spans="1:30" s="160" customFormat="1" ht="54">
      <c r="A63" s="574" t="s">
        <v>342</v>
      </c>
      <c r="B63" s="605" t="s">
        <v>492</v>
      </c>
      <c r="C63" s="396" t="s">
        <v>471</v>
      </c>
      <c r="D63" s="396"/>
      <c r="E63" s="396" t="s">
        <v>86</v>
      </c>
      <c r="F63" s="349">
        <f aca="true" t="shared" si="6" ref="F63:F72">N63+P63+R63+T63+V63+X63+Z63+AB63</f>
        <v>4</v>
      </c>
      <c r="G63" s="350">
        <f aca="true" t="shared" si="7" ref="G63:G91">F63*30</f>
        <v>120</v>
      </c>
      <c r="H63" s="349">
        <f>(M63*Титул!BC$18)+(O63*Титул!BD$18)+(Q63*Титул!BE$18)+(S63*Титул!BF$18)+(U63*Титул!BG$18)+(W63*Титул!BH$18)+(Y63*Титул!BI$18)+(AA63*Титул!BJ$18)</f>
        <v>64</v>
      </c>
      <c r="I63" s="351">
        <v>32</v>
      </c>
      <c r="J63" s="352"/>
      <c r="K63" s="353">
        <v>32</v>
      </c>
      <c r="L63" s="338">
        <f aca="true" t="shared" si="8" ref="L63:L72">IF(H63=I63+J63+K63,G63-H63,"!ОШИБКА!")</f>
        <v>56</v>
      </c>
      <c r="M63" s="351">
        <v>4</v>
      </c>
      <c r="N63" s="352">
        <v>4</v>
      </c>
      <c r="O63" s="352"/>
      <c r="P63" s="352"/>
      <c r="Q63" s="352"/>
      <c r="R63" s="352"/>
      <c r="S63" s="352"/>
      <c r="T63" s="352"/>
      <c r="U63" s="352"/>
      <c r="V63" s="352"/>
      <c r="W63" s="352"/>
      <c r="X63" s="352"/>
      <c r="Y63" s="352"/>
      <c r="Z63" s="352"/>
      <c r="AA63" s="352"/>
      <c r="AB63" s="352"/>
      <c r="AC63" s="385">
        <v>124</v>
      </c>
      <c r="AD63" s="235" t="str">
        <f>'Основні дані'!$B$1</f>
        <v>200202142Б142.06.xls</v>
      </c>
    </row>
    <row r="64" spans="1:30" s="160" customFormat="1" ht="54">
      <c r="A64" s="574" t="s">
        <v>343</v>
      </c>
      <c r="B64" s="604" t="s">
        <v>493</v>
      </c>
      <c r="C64" s="397"/>
      <c r="D64" s="397" t="s">
        <v>97</v>
      </c>
      <c r="E64" s="397" t="s">
        <v>86</v>
      </c>
      <c r="F64" s="340">
        <f t="shared" si="6"/>
        <v>2</v>
      </c>
      <c r="G64" s="341">
        <f t="shared" si="7"/>
        <v>60</v>
      </c>
      <c r="H64" s="340">
        <f>(M64*Титул!BC$18)+(O64*Титул!BD$18)+(Q64*Титул!BE$18)+(S64*Титул!BF$18)+(U64*Титул!BG$18)+(W64*Титул!BH$18)+(Y64*Титул!BI$18)+(AA64*Титул!BJ$18)</f>
        <v>32</v>
      </c>
      <c r="I64" s="342"/>
      <c r="J64" s="343"/>
      <c r="K64" s="344">
        <v>32</v>
      </c>
      <c r="L64" s="340">
        <f t="shared" si="8"/>
        <v>28</v>
      </c>
      <c r="M64" s="342"/>
      <c r="N64" s="343"/>
      <c r="O64" s="343">
        <v>2</v>
      </c>
      <c r="P64" s="343">
        <v>2</v>
      </c>
      <c r="Q64" s="343"/>
      <c r="R64" s="343"/>
      <c r="S64" s="343"/>
      <c r="T64" s="343"/>
      <c r="U64" s="343"/>
      <c r="V64" s="343"/>
      <c r="W64" s="343"/>
      <c r="X64" s="343"/>
      <c r="Y64" s="343"/>
      <c r="Z64" s="343"/>
      <c r="AA64" s="343"/>
      <c r="AB64" s="343"/>
      <c r="AC64" s="386">
        <v>124</v>
      </c>
      <c r="AD64" s="235" t="str">
        <f>'Основні дані'!$B$1</f>
        <v>200202142Б142.06.xls</v>
      </c>
    </row>
    <row r="65" spans="1:30" s="160" customFormat="1" ht="27">
      <c r="A65" s="574" t="s">
        <v>344</v>
      </c>
      <c r="B65" s="604" t="s">
        <v>494</v>
      </c>
      <c r="C65" s="397" t="s">
        <v>474</v>
      </c>
      <c r="D65" s="397"/>
      <c r="E65" s="397" t="s">
        <v>81</v>
      </c>
      <c r="F65" s="340">
        <f t="shared" si="6"/>
        <v>5</v>
      </c>
      <c r="G65" s="341">
        <f t="shared" si="7"/>
        <v>150</v>
      </c>
      <c r="H65" s="340">
        <f>(M65*Титул!BC$18)+(O65*Титул!BD$18)+(Q65*Титул!BE$18)+(S65*Титул!BF$18)+(U65*Титул!BG$18)+(W65*Титул!BH$18)+(Y65*Титул!BI$18)+(AA65*Титул!BJ$18)</f>
        <v>64</v>
      </c>
      <c r="I65" s="342">
        <v>32</v>
      </c>
      <c r="J65" s="343">
        <v>32</v>
      </c>
      <c r="K65" s="344"/>
      <c r="L65" s="340">
        <f t="shared" si="8"/>
        <v>86</v>
      </c>
      <c r="M65" s="342"/>
      <c r="N65" s="343"/>
      <c r="O65" s="343"/>
      <c r="P65" s="343"/>
      <c r="Q65" s="343">
        <v>4</v>
      </c>
      <c r="R65" s="343">
        <v>5</v>
      </c>
      <c r="S65" s="343"/>
      <c r="T65" s="343"/>
      <c r="U65" s="343"/>
      <c r="V65" s="343"/>
      <c r="W65" s="343"/>
      <c r="X65" s="343"/>
      <c r="Y65" s="343"/>
      <c r="Z65" s="343"/>
      <c r="AA65" s="343"/>
      <c r="AB65" s="343"/>
      <c r="AC65" s="386">
        <v>164</v>
      </c>
      <c r="AD65" s="235" t="str">
        <f>'Основні дані'!$B$1</f>
        <v>200202142Б142.06.xls</v>
      </c>
    </row>
    <row r="66" spans="1:30" s="160" customFormat="1" ht="27">
      <c r="A66" s="574" t="s">
        <v>345</v>
      </c>
      <c r="B66" s="604" t="s">
        <v>496</v>
      </c>
      <c r="C66" s="397" t="s">
        <v>476</v>
      </c>
      <c r="D66" s="397"/>
      <c r="E66" s="397" t="s">
        <v>81</v>
      </c>
      <c r="F66" s="340">
        <f t="shared" si="6"/>
        <v>5</v>
      </c>
      <c r="G66" s="341">
        <f t="shared" si="7"/>
        <v>150</v>
      </c>
      <c r="H66" s="340">
        <f>(M66*Титул!BC$18)+(O66*Титул!BD$18)+(Q66*Титул!BE$18)+(S66*Титул!BF$18)+(U66*Титул!BG$18)+(W66*Титул!BH$18)+(Y66*Титул!BI$18)+(AA66*Титул!BJ$18)</f>
        <v>80</v>
      </c>
      <c r="I66" s="342">
        <v>32</v>
      </c>
      <c r="J66" s="343">
        <v>16</v>
      </c>
      <c r="K66" s="344">
        <v>32</v>
      </c>
      <c r="L66" s="340">
        <f t="shared" si="8"/>
        <v>70</v>
      </c>
      <c r="M66" s="342"/>
      <c r="N66" s="343"/>
      <c r="O66" s="343"/>
      <c r="P66" s="343"/>
      <c r="Q66" s="343"/>
      <c r="R66" s="343"/>
      <c r="S66" s="343">
        <v>5</v>
      </c>
      <c r="T66" s="343">
        <v>5</v>
      </c>
      <c r="U66" s="343"/>
      <c r="V66" s="343"/>
      <c r="W66" s="343"/>
      <c r="X66" s="343"/>
      <c r="Y66" s="343"/>
      <c r="Z66" s="343"/>
      <c r="AA66" s="343"/>
      <c r="AB66" s="343"/>
      <c r="AC66" s="386">
        <v>166</v>
      </c>
      <c r="AD66" s="235" t="str">
        <f>'Основні дані'!$B$1</f>
        <v>200202142Б142.06.xls</v>
      </c>
    </row>
    <row r="67" spans="1:30" s="160" customFormat="1" ht="27">
      <c r="A67" s="574" t="s">
        <v>346</v>
      </c>
      <c r="B67" s="604" t="s">
        <v>497</v>
      </c>
      <c r="C67" s="397"/>
      <c r="D67" s="397" t="s">
        <v>491</v>
      </c>
      <c r="E67" s="397"/>
      <c r="F67" s="340">
        <f t="shared" si="6"/>
        <v>3</v>
      </c>
      <c r="G67" s="341">
        <f t="shared" si="7"/>
        <v>90</v>
      </c>
      <c r="H67" s="340">
        <f>(M67*Титул!BC$18)+(O67*Титул!BD$18)+(Q67*Титул!BE$18)+(S67*Титул!BF$18)+(U67*Титул!BG$18)+(W67*Титул!BH$18)+(Y67*Титул!BI$18)+(AA67*Титул!BJ$18)</f>
        <v>32</v>
      </c>
      <c r="I67" s="342">
        <v>16</v>
      </c>
      <c r="J67" s="343">
        <v>16</v>
      </c>
      <c r="K67" s="344"/>
      <c r="L67" s="340">
        <f t="shared" si="8"/>
        <v>58</v>
      </c>
      <c r="M67" s="342"/>
      <c r="N67" s="343"/>
      <c r="O67" s="343"/>
      <c r="P67" s="343"/>
      <c r="Q67" s="343"/>
      <c r="R67" s="343"/>
      <c r="S67" s="343"/>
      <c r="T67" s="343"/>
      <c r="U67" s="343">
        <v>2</v>
      </c>
      <c r="V67" s="343">
        <v>3</v>
      </c>
      <c r="W67" s="343"/>
      <c r="X67" s="343"/>
      <c r="Y67" s="343"/>
      <c r="Z67" s="343"/>
      <c r="AA67" s="343"/>
      <c r="AB67" s="343"/>
      <c r="AC67" s="386">
        <v>202</v>
      </c>
      <c r="AD67" s="235" t="str">
        <f>'Основні дані'!$B$1</f>
        <v>200202142Б142.06.xls</v>
      </c>
    </row>
    <row r="68" spans="1:30" s="160" customFormat="1" ht="27">
      <c r="A68" s="574" t="s">
        <v>347</v>
      </c>
      <c r="B68" s="604" t="s">
        <v>530</v>
      </c>
      <c r="C68" s="397" t="s">
        <v>491</v>
      </c>
      <c r="D68" s="397"/>
      <c r="E68" s="397" t="s">
        <v>81</v>
      </c>
      <c r="F68" s="340">
        <f t="shared" si="6"/>
        <v>6</v>
      </c>
      <c r="G68" s="341">
        <f t="shared" si="7"/>
        <v>180</v>
      </c>
      <c r="H68" s="340">
        <f>(M68*Титул!BC$18)+(O68*Титул!BD$18)+(Q68*Титул!BE$18)+(S68*Титул!BF$18)+(U68*Титул!BG$18)+(W68*Титул!BH$18)+(Y68*Титул!BI$18)+(AA68*Титул!BJ$18)</f>
        <v>80</v>
      </c>
      <c r="I68" s="342">
        <v>32</v>
      </c>
      <c r="J68" s="343">
        <v>32</v>
      </c>
      <c r="K68" s="344">
        <v>16</v>
      </c>
      <c r="L68" s="340">
        <f t="shared" si="8"/>
        <v>100</v>
      </c>
      <c r="M68" s="342"/>
      <c r="N68" s="343"/>
      <c r="O68" s="343"/>
      <c r="P68" s="343"/>
      <c r="Q68" s="343"/>
      <c r="R68" s="343"/>
      <c r="S68" s="343"/>
      <c r="T68" s="343"/>
      <c r="U68" s="343">
        <v>5</v>
      </c>
      <c r="V68" s="343">
        <v>6</v>
      </c>
      <c r="W68" s="343"/>
      <c r="X68" s="343"/>
      <c r="Y68" s="343"/>
      <c r="Z68" s="343"/>
      <c r="AA68" s="343"/>
      <c r="AB68" s="343"/>
      <c r="AC68" s="386">
        <v>173</v>
      </c>
      <c r="AD68" s="235" t="str">
        <f>'Основні дані'!$B$1</f>
        <v>200202142Б142.06.xls</v>
      </c>
    </row>
    <row r="69" spans="1:30" s="160" customFormat="1" ht="27">
      <c r="A69" s="574" t="s">
        <v>348</v>
      </c>
      <c r="B69" s="604" t="s">
        <v>498</v>
      </c>
      <c r="C69" s="397" t="s">
        <v>481</v>
      </c>
      <c r="D69" s="397"/>
      <c r="E69" s="397" t="s">
        <v>86</v>
      </c>
      <c r="F69" s="340">
        <f t="shared" si="6"/>
        <v>6</v>
      </c>
      <c r="G69" s="341">
        <f t="shared" si="7"/>
        <v>180</v>
      </c>
      <c r="H69" s="340">
        <f>(M69*Титул!BC$18)+(O69*Титул!BD$18)+(Q69*Титул!BE$18)+(S69*Титул!BF$18)+(U69*Титул!BG$18)+(W69*Титул!BH$18)+(Y69*Титул!BI$18)+(AA69*Титул!BJ$18)</f>
        <v>64</v>
      </c>
      <c r="I69" s="342">
        <v>32</v>
      </c>
      <c r="J69" s="343"/>
      <c r="K69" s="344">
        <v>32</v>
      </c>
      <c r="L69" s="340">
        <f t="shared" si="8"/>
        <v>116</v>
      </c>
      <c r="M69" s="342"/>
      <c r="N69" s="343"/>
      <c r="O69" s="343"/>
      <c r="P69" s="343"/>
      <c r="Q69" s="343"/>
      <c r="R69" s="343"/>
      <c r="S69" s="343"/>
      <c r="T69" s="343"/>
      <c r="U69" s="343"/>
      <c r="V69" s="343"/>
      <c r="W69" s="343">
        <v>4</v>
      </c>
      <c r="X69" s="343">
        <v>6</v>
      </c>
      <c r="Y69" s="343"/>
      <c r="Z69" s="343"/>
      <c r="AA69" s="343"/>
      <c r="AB69" s="343"/>
      <c r="AC69" s="386">
        <v>134</v>
      </c>
      <c r="AD69" s="235" t="str">
        <f>'Основні дані'!$B$1</f>
        <v>200202142Б142.06.xls</v>
      </c>
    </row>
    <row r="70" spans="1:30" s="160" customFormat="1" ht="27">
      <c r="A70" s="574" t="s">
        <v>349</v>
      </c>
      <c r="B70" s="604" t="s">
        <v>499</v>
      </c>
      <c r="C70" s="397"/>
      <c r="D70" s="397" t="s">
        <v>481</v>
      </c>
      <c r="E70" s="397"/>
      <c r="F70" s="340">
        <f t="shared" si="6"/>
        <v>2</v>
      </c>
      <c r="G70" s="341">
        <f t="shared" si="7"/>
        <v>60</v>
      </c>
      <c r="H70" s="340">
        <f>(M70*Титул!BC$18)+(O70*Титул!BD$18)+(Q70*Титул!BE$18)+(S70*Титул!BF$18)+(U70*Титул!BG$18)+(W70*Титул!BH$18)+(Y70*Титул!BI$18)+(AA70*Титул!BJ$18)</f>
        <v>32</v>
      </c>
      <c r="I70" s="342">
        <v>16</v>
      </c>
      <c r="J70" s="343"/>
      <c r="K70" s="344">
        <v>16</v>
      </c>
      <c r="L70" s="340">
        <f t="shared" si="8"/>
        <v>28</v>
      </c>
      <c r="M70" s="342"/>
      <c r="N70" s="343"/>
      <c r="O70" s="343"/>
      <c r="P70" s="343"/>
      <c r="Q70" s="343"/>
      <c r="R70" s="343"/>
      <c r="S70" s="343"/>
      <c r="T70" s="343"/>
      <c r="U70" s="343"/>
      <c r="V70" s="343"/>
      <c r="W70" s="343">
        <v>2</v>
      </c>
      <c r="X70" s="343">
        <v>2</v>
      </c>
      <c r="Y70" s="343"/>
      <c r="Z70" s="343"/>
      <c r="AA70" s="343"/>
      <c r="AB70" s="343"/>
      <c r="AC70" s="386">
        <v>344</v>
      </c>
      <c r="AD70" s="235" t="str">
        <f>'Основні дані'!$B$1</f>
        <v>200202142Б142.06.xls</v>
      </c>
    </row>
    <row r="71" spans="1:30" s="160" customFormat="1" ht="54">
      <c r="A71" s="574" t="s">
        <v>350</v>
      </c>
      <c r="B71" s="604" t="s">
        <v>500</v>
      </c>
      <c r="C71" s="397" t="s">
        <v>501</v>
      </c>
      <c r="D71" s="397"/>
      <c r="E71" s="397" t="s">
        <v>80</v>
      </c>
      <c r="F71" s="340">
        <f t="shared" si="6"/>
        <v>3</v>
      </c>
      <c r="G71" s="341">
        <f t="shared" si="7"/>
        <v>90</v>
      </c>
      <c r="H71" s="340">
        <f>(M71*Титул!BC$18)+(O71*Титул!BD$18)+(Q71*Титул!BE$18)+(S71*Титул!BF$18)+(U71*Титул!BG$18)+(W71*Титул!BH$18)+(Y71*Титул!BI$18)+(AA71*Титул!BJ$18)</f>
        <v>32</v>
      </c>
      <c r="I71" s="342">
        <v>16</v>
      </c>
      <c r="J71" s="343">
        <v>16</v>
      </c>
      <c r="K71" s="344"/>
      <c r="L71" s="340">
        <f t="shared" si="8"/>
        <v>58</v>
      </c>
      <c r="M71" s="342"/>
      <c r="N71" s="343"/>
      <c r="O71" s="343"/>
      <c r="P71" s="343"/>
      <c r="Q71" s="343"/>
      <c r="R71" s="343"/>
      <c r="S71" s="343"/>
      <c r="T71" s="343"/>
      <c r="U71" s="343"/>
      <c r="V71" s="343"/>
      <c r="W71" s="343"/>
      <c r="X71" s="343"/>
      <c r="Y71" s="343">
        <v>2</v>
      </c>
      <c r="Z71" s="343">
        <v>3</v>
      </c>
      <c r="AA71" s="343"/>
      <c r="AB71" s="343"/>
      <c r="AC71" s="386">
        <v>125</v>
      </c>
      <c r="AD71" s="235" t="str">
        <f>'Основні дані'!$B$1</f>
        <v>200202142Б142.06.xls</v>
      </c>
    </row>
    <row r="72" spans="1:30" s="160" customFormat="1" ht="27.75" thickBot="1">
      <c r="A72" s="574" t="s">
        <v>351</v>
      </c>
      <c r="B72" s="604" t="s">
        <v>495</v>
      </c>
      <c r="C72" s="397"/>
      <c r="D72" s="397" t="s">
        <v>471</v>
      </c>
      <c r="E72" s="397" t="s">
        <v>80</v>
      </c>
      <c r="F72" s="340">
        <f t="shared" si="6"/>
        <v>3</v>
      </c>
      <c r="G72" s="341">
        <f t="shared" si="7"/>
        <v>90</v>
      </c>
      <c r="H72" s="340">
        <f>(M72*Титул!BC$18)+(O72*Титул!BD$18)+(Q72*Титул!BE$18)+(S72*Титул!BF$18)+(U72*Титул!BG$18)+(W72*Титул!BH$18)+(Y72*Титул!BI$18)+(AA72*Титул!BJ$18)</f>
        <v>48</v>
      </c>
      <c r="I72" s="342">
        <v>48</v>
      </c>
      <c r="J72" s="343"/>
      <c r="K72" s="344"/>
      <c r="L72" s="340">
        <f t="shared" si="8"/>
        <v>42</v>
      </c>
      <c r="M72" s="342">
        <v>3</v>
      </c>
      <c r="N72" s="343">
        <v>3</v>
      </c>
      <c r="O72" s="343"/>
      <c r="P72" s="343"/>
      <c r="Q72" s="343"/>
      <c r="R72" s="343"/>
      <c r="S72" s="343"/>
      <c r="T72" s="343"/>
      <c r="U72" s="343"/>
      <c r="V72" s="343"/>
      <c r="W72" s="343"/>
      <c r="X72" s="343"/>
      <c r="Y72" s="343"/>
      <c r="Z72" s="343"/>
      <c r="AA72" s="343"/>
      <c r="AB72" s="343"/>
      <c r="AC72" s="386">
        <v>202</v>
      </c>
      <c r="AD72" s="235" t="str">
        <f>'Основні дані'!$B$1</f>
        <v>200202142Б142.06.xls</v>
      </c>
    </row>
    <row r="73" spans="1:30" s="160" customFormat="1" ht="27" hidden="1">
      <c r="A73" s="574" t="s">
        <v>352</v>
      </c>
      <c r="B73" s="604"/>
      <c r="C73" s="397"/>
      <c r="D73" s="397"/>
      <c r="E73" s="397"/>
      <c r="F73" s="340"/>
      <c r="G73" s="341"/>
      <c r="H73" s="340"/>
      <c r="I73" s="342"/>
      <c r="J73" s="343"/>
      <c r="K73" s="344"/>
      <c r="L73" s="340"/>
      <c r="M73" s="342"/>
      <c r="N73" s="343"/>
      <c r="O73" s="343"/>
      <c r="P73" s="343"/>
      <c r="Q73" s="343"/>
      <c r="R73" s="343"/>
      <c r="S73" s="343"/>
      <c r="T73" s="343"/>
      <c r="U73" s="343"/>
      <c r="V73" s="343"/>
      <c r="W73" s="343"/>
      <c r="X73" s="343"/>
      <c r="Y73" s="343"/>
      <c r="Z73" s="343"/>
      <c r="AA73" s="343"/>
      <c r="AB73" s="343"/>
      <c r="AC73" s="386"/>
      <c r="AD73" s="235" t="str">
        <f>'Основні дані'!$B$1</f>
        <v>200202142Б142.06.xls</v>
      </c>
    </row>
    <row r="74" spans="1:30" s="160" customFormat="1" ht="27" hidden="1">
      <c r="A74" s="574"/>
      <c r="B74" s="604"/>
      <c r="C74" s="397"/>
      <c r="D74" s="397"/>
      <c r="E74" s="397"/>
      <c r="F74" s="340">
        <f aca="true" t="shared" si="9" ref="F74:F80">N74+P74+R74+T74+V74+X74+Z74+AB74</f>
        <v>0</v>
      </c>
      <c r="G74" s="341">
        <f t="shared" si="7"/>
        <v>0</v>
      </c>
      <c r="H74" s="340">
        <f>(M74*Титул!BC$18)+(O74*Титул!BD$18)+(Q74*Титул!BE$18)+(S74*Титул!BF$18)+(U74*Титул!BG$18)+(W74*Титул!BH$18)+(Y74*Титул!BI$18)+(AA74*Титул!BJ$18)</f>
        <v>0</v>
      </c>
      <c r="I74" s="342"/>
      <c r="J74" s="343"/>
      <c r="K74" s="344"/>
      <c r="L74" s="340">
        <f aca="true" t="shared" si="10" ref="L74:L80">IF(H74=I74+J74+K74,G74-H74,"!ОШИБКА!")</f>
        <v>0</v>
      </c>
      <c r="M74" s="342"/>
      <c r="N74" s="343"/>
      <c r="O74" s="343"/>
      <c r="P74" s="343"/>
      <c r="Q74" s="343"/>
      <c r="R74" s="343"/>
      <c r="S74" s="343"/>
      <c r="T74" s="343"/>
      <c r="U74" s="343"/>
      <c r="V74" s="343"/>
      <c r="W74" s="343"/>
      <c r="X74" s="343"/>
      <c r="Y74" s="343"/>
      <c r="Z74" s="343"/>
      <c r="AA74" s="343"/>
      <c r="AB74" s="343"/>
      <c r="AC74" s="386"/>
      <c r="AD74" s="235" t="str">
        <f>'Основні дані'!$B$1</f>
        <v>200202142Б142.06.xls</v>
      </c>
    </row>
    <row r="75" spans="1:30" s="160" customFormat="1" ht="30" hidden="1">
      <c r="A75" s="574" t="s">
        <v>353</v>
      </c>
      <c r="B75" s="550"/>
      <c r="C75" s="396"/>
      <c r="D75" s="397"/>
      <c r="E75" s="397"/>
      <c r="F75" s="340">
        <f t="shared" si="9"/>
        <v>0</v>
      </c>
      <c r="G75" s="341">
        <f t="shared" si="7"/>
        <v>0</v>
      </c>
      <c r="H75" s="340">
        <f>(M75*Титул!BC$18)+(O75*Титул!BD$18)+(Q75*Титул!BE$18)+(S75*Титул!BF$18)+(U75*Титул!BG$18)+(W75*Титул!BH$18)+(Y75*Титул!BI$18)+(AA75*Титул!BJ$18)</f>
        <v>0</v>
      </c>
      <c r="I75" s="342"/>
      <c r="J75" s="343"/>
      <c r="K75" s="344"/>
      <c r="L75" s="340">
        <f t="shared" si="10"/>
        <v>0</v>
      </c>
      <c r="M75" s="342"/>
      <c r="N75" s="343"/>
      <c r="O75" s="343"/>
      <c r="P75" s="343"/>
      <c r="Q75" s="343"/>
      <c r="R75" s="343"/>
      <c r="S75" s="343"/>
      <c r="T75" s="343"/>
      <c r="U75" s="343"/>
      <c r="V75" s="343"/>
      <c r="W75" s="343"/>
      <c r="X75" s="343"/>
      <c r="Y75" s="343"/>
      <c r="Z75" s="343"/>
      <c r="AA75" s="343"/>
      <c r="AB75" s="343"/>
      <c r="AC75" s="386"/>
      <c r="AD75" s="235" t="str">
        <f>'Основні дані'!$B$1</f>
        <v>200202142Б142.06.xls</v>
      </c>
    </row>
    <row r="76" spans="1:30" s="160" customFormat="1" ht="30" hidden="1">
      <c r="A76" s="574" t="s">
        <v>354</v>
      </c>
      <c r="B76" s="550"/>
      <c r="C76" s="396"/>
      <c r="D76" s="397"/>
      <c r="E76" s="397"/>
      <c r="F76" s="340">
        <f t="shared" si="9"/>
        <v>0</v>
      </c>
      <c r="G76" s="341">
        <f t="shared" si="7"/>
        <v>0</v>
      </c>
      <c r="H76" s="340">
        <f>(M76*Титул!BC$18)+(O76*Титул!BD$18)+(Q76*Титул!BE$18)+(S76*Титул!BF$18)+(U76*Титул!BG$18)+(W76*Титул!BH$18)+(Y76*Титул!BI$18)+(AA76*Титул!BJ$18)</f>
        <v>0</v>
      </c>
      <c r="I76" s="342"/>
      <c r="J76" s="343"/>
      <c r="K76" s="344"/>
      <c r="L76" s="340">
        <f t="shared" si="10"/>
        <v>0</v>
      </c>
      <c r="M76" s="342"/>
      <c r="N76" s="343"/>
      <c r="O76" s="343"/>
      <c r="P76" s="343"/>
      <c r="Q76" s="343"/>
      <c r="R76" s="343"/>
      <c r="S76" s="343"/>
      <c r="T76" s="343"/>
      <c r="U76" s="343"/>
      <c r="V76" s="343"/>
      <c r="W76" s="343"/>
      <c r="X76" s="343"/>
      <c r="Y76" s="343"/>
      <c r="Z76" s="343"/>
      <c r="AA76" s="343"/>
      <c r="AB76" s="343"/>
      <c r="AC76" s="386"/>
      <c r="AD76" s="235" t="str">
        <f>'Основні дані'!$B$1</f>
        <v>200202142Б142.06.xls</v>
      </c>
    </row>
    <row r="77" spans="1:30" s="160" customFormat="1" ht="30" hidden="1">
      <c r="A77" s="574" t="s">
        <v>355</v>
      </c>
      <c r="B77" s="550"/>
      <c r="C77" s="396"/>
      <c r="D77" s="397"/>
      <c r="E77" s="397"/>
      <c r="F77" s="340">
        <f t="shared" si="9"/>
        <v>0</v>
      </c>
      <c r="G77" s="341">
        <f t="shared" si="7"/>
        <v>0</v>
      </c>
      <c r="H77" s="340">
        <f>(M77*Титул!BC$18)+(O77*Титул!BD$18)+(Q77*Титул!BE$18)+(S77*Титул!BF$18)+(U77*Титул!BG$18)+(W77*Титул!BH$18)+(Y77*Титул!BI$18)+(AA77*Титул!BJ$18)</f>
        <v>0</v>
      </c>
      <c r="I77" s="342"/>
      <c r="J77" s="343"/>
      <c r="K77" s="344"/>
      <c r="L77" s="340">
        <f t="shared" si="10"/>
        <v>0</v>
      </c>
      <c r="M77" s="342"/>
      <c r="N77" s="343"/>
      <c r="O77" s="343"/>
      <c r="P77" s="343"/>
      <c r="Q77" s="343"/>
      <c r="R77" s="343"/>
      <c r="S77" s="343"/>
      <c r="T77" s="343"/>
      <c r="U77" s="343"/>
      <c r="V77" s="343"/>
      <c r="W77" s="343"/>
      <c r="X77" s="343"/>
      <c r="Y77" s="343"/>
      <c r="Z77" s="343"/>
      <c r="AA77" s="343"/>
      <c r="AB77" s="343"/>
      <c r="AC77" s="386"/>
      <c r="AD77" s="235" t="str">
        <f>'Основні дані'!$B$1</f>
        <v>200202142Б142.06.xls</v>
      </c>
    </row>
    <row r="78" spans="1:30" s="160" customFormat="1" ht="30" hidden="1">
      <c r="A78" s="574" t="s">
        <v>356</v>
      </c>
      <c r="B78" s="550"/>
      <c r="C78" s="396"/>
      <c r="D78" s="397"/>
      <c r="E78" s="397"/>
      <c r="F78" s="340">
        <f t="shared" si="9"/>
        <v>0</v>
      </c>
      <c r="G78" s="341">
        <f t="shared" si="7"/>
        <v>0</v>
      </c>
      <c r="H78" s="340">
        <f>(M78*Титул!BC$18)+(O78*Титул!BD$18)+(Q78*Титул!BE$18)+(S78*Титул!BF$18)+(U78*Титул!BG$18)+(W78*Титул!BH$18)+(Y78*Титул!BI$18)+(AA78*Титул!BJ$18)</f>
        <v>0</v>
      </c>
      <c r="I78" s="342"/>
      <c r="J78" s="343"/>
      <c r="K78" s="344"/>
      <c r="L78" s="340">
        <f t="shared" si="10"/>
        <v>0</v>
      </c>
      <c r="M78" s="342"/>
      <c r="N78" s="343"/>
      <c r="O78" s="343"/>
      <c r="P78" s="343"/>
      <c r="Q78" s="343"/>
      <c r="R78" s="343"/>
      <c r="S78" s="343"/>
      <c r="T78" s="343"/>
      <c r="U78" s="343"/>
      <c r="V78" s="343"/>
      <c r="W78" s="343"/>
      <c r="X78" s="343"/>
      <c r="Y78" s="343"/>
      <c r="Z78" s="343"/>
      <c r="AA78" s="343"/>
      <c r="AB78" s="343"/>
      <c r="AC78" s="386"/>
      <c r="AD78" s="235" t="str">
        <f>'Основні дані'!$B$1</f>
        <v>200202142Б142.06.xls</v>
      </c>
    </row>
    <row r="79" spans="1:30" s="160" customFormat="1" ht="30" hidden="1">
      <c r="A79" s="574" t="s">
        <v>357</v>
      </c>
      <c r="B79" s="550"/>
      <c r="C79" s="396"/>
      <c r="D79" s="397"/>
      <c r="E79" s="397"/>
      <c r="F79" s="340">
        <f t="shared" si="9"/>
        <v>0</v>
      </c>
      <c r="G79" s="341">
        <f t="shared" si="7"/>
        <v>0</v>
      </c>
      <c r="H79" s="340">
        <f>(M79*Титул!BC$18)+(O79*Титул!BD$18)+(Q79*Титул!BE$18)+(S79*Титул!BF$18)+(U79*Титул!BG$18)+(W79*Титул!BH$18)+(Y79*Титул!BI$18)+(AA79*Титул!BJ$18)</f>
        <v>0</v>
      </c>
      <c r="I79" s="342"/>
      <c r="J79" s="343"/>
      <c r="K79" s="344"/>
      <c r="L79" s="340">
        <f t="shared" si="10"/>
        <v>0</v>
      </c>
      <c r="M79" s="342"/>
      <c r="N79" s="343"/>
      <c r="O79" s="343"/>
      <c r="P79" s="343"/>
      <c r="Q79" s="343"/>
      <c r="R79" s="343"/>
      <c r="S79" s="343"/>
      <c r="T79" s="343"/>
      <c r="U79" s="343"/>
      <c r="V79" s="343"/>
      <c r="W79" s="343"/>
      <c r="X79" s="343"/>
      <c r="Y79" s="343"/>
      <c r="Z79" s="343"/>
      <c r="AA79" s="343"/>
      <c r="AB79" s="343"/>
      <c r="AC79" s="386"/>
      <c r="AD79" s="235" t="str">
        <f>'Основні дані'!$B$1</f>
        <v>200202142Б142.06.xls</v>
      </c>
    </row>
    <row r="80" spans="1:30" s="160" customFormat="1" ht="30" hidden="1">
      <c r="A80" s="574" t="s">
        <v>358</v>
      </c>
      <c r="B80" s="550"/>
      <c r="C80" s="396"/>
      <c r="D80" s="397"/>
      <c r="E80" s="397"/>
      <c r="F80" s="340">
        <f t="shared" si="9"/>
        <v>0</v>
      </c>
      <c r="G80" s="341">
        <f t="shared" si="7"/>
        <v>0</v>
      </c>
      <c r="H80" s="340">
        <f>(M80*Титул!BC$18)+(O80*Титул!BD$18)+(Q80*Титул!BE$18)+(S80*Титул!BF$18)+(U80*Титул!BG$18)+(W80*Титул!BH$18)+(Y80*Титул!BI$18)+(AA80*Титул!BJ$18)</f>
        <v>0</v>
      </c>
      <c r="I80" s="342"/>
      <c r="J80" s="343"/>
      <c r="K80" s="344"/>
      <c r="L80" s="340">
        <f t="shared" si="10"/>
        <v>0</v>
      </c>
      <c r="M80" s="342"/>
      <c r="N80" s="343"/>
      <c r="O80" s="343"/>
      <c r="P80" s="343"/>
      <c r="Q80" s="343"/>
      <c r="R80" s="343"/>
      <c r="S80" s="343"/>
      <c r="T80" s="343"/>
      <c r="U80" s="343"/>
      <c r="V80" s="343"/>
      <c r="W80" s="343"/>
      <c r="X80" s="343"/>
      <c r="Y80" s="343"/>
      <c r="Z80" s="343"/>
      <c r="AA80" s="343"/>
      <c r="AB80" s="343"/>
      <c r="AC80" s="386"/>
      <c r="AD80" s="235" t="str">
        <f>'Основні дані'!$B$1</f>
        <v>200202142Б142.06.xls</v>
      </c>
    </row>
    <row r="81" spans="1:30" s="160" customFormat="1" ht="30" hidden="1">
      <c r="A81" s="574" t="s">
        <v>359</v>
      </c>
      <c r="B81" s="546"/>
      <c r="C81" s="547"/>
      <c r="D81" s="396"/>
      <c r="E81" s="397"/>
      <c r="F81" s="354">
        <f>N81+P81+R81+T81+V81+X81+Z81+AB81</f>
        <v>0</v>
      </c>
      <c r="G81" s="355">
        <f t="shared" si="7"/>
        <v>0</v>
      </c>
      <c r="H81" s="354">
        <f>(M81*Титул!BC$18)+(O81*Титул!BD$18)+(Q81*Титул!BE$18)+(S81*Титул!BF$18)+(U81*Титул!BG$18)+(W81*Титул!BH$18)+(Y81*Титул!BI$18)+(AA81*Титул!BJ$18)</f>
        <v>0</v>
      </c>
      <c r="I81" s="345"/>
      <c r="J81" s="346"/>
      <c r="K81" s="347"/>
      <c r="L81" s="340">
        <f aca="true" t="shared" si="11" ref="L81:L86">IF(H81=I81+J81+K81,G81-H81,"!ОШИБКА!")</f>
        <v>0</v>
      </c>
      <c r="M81" s="345"/>
      <c r="N81" s="346"/>
      <c r="O81" s="346"/>
      <c r="P81" s="346"/>
      <c r="Q81" s="346"/>
      <c r="R81" s="346"/>
      <c r="S81" s="346"/>
      <c r="T81" s="346"/>
      <c r="U81" s="346"/>
      <c r="V81" s="346"/>
      <c r="W81" s="346"/>
      <c r="X81" s="346"/>
      <c r="Y81" s="346"/>
      <c r="Z81" s="346"/>
      <c r="AA81" s="346"/>
      <c r="AB81" s="346"/>
      <c r="AC81" s="387"/>
      <c r="AD81" s="235" t="str">
        <f>'Основні дані'!$B$1</f>
        <v>200202142Б142.06.xls</v>
      </c>
    </row>
    <row r="82" spans="1:30" s="160" customFormat="1" ht="30" hidden="1">
      <c r="A82" s="574" t="s">
        <v>360</v>
      </c>
      <c r="B82" s="548"/>
      <c r="C82" s="547"/>
      <c r="D82" s="396"/>
      <c r="E82" s="396"/>
      <c r="F82" s="340">
        <f aca="true" t="shared" si="12" ref="F82:F88">N82+P82+R82+T82+V82+X82+Z82+AB82</f>
        <v>0</v>
      </c>
      <c r="G82" s="341">
        <f t="shared" si="7"/>
        <v>0</v>
      </c>
      <c r="H82" s="340">
        <f>(M82*Титул!BC$18)+(O82*Титул!BD$18)+(Q82*Титул!BE$18)+(S82*Титул!BF$18)+(U82*Титул!BG$18)+(W82*Титул!BH$18)+(Y82*Титул!BI$18)+(AA82*Титул!BJ$18)</f>
        <v>0</v>
      </c>
      <c r="I82" s="342"/>
      <c r="J82" s="343"/>
      <c r="K82" s="344"/>
      <c r="L82" s="340">
        <f t="shared" si="11"/>
        <v>0</v>
      </c>
      <c r="M82" s="342"/>
      <c r="N82" s="343"/>
      <c r="O82" s="343"/>
      <c r="P82" s="343"/>
      <c r="Q82" s="343"/>
      <c r="R82" s="343"/>
      <c r="S82" s="343"/>
      <c r="T82" s="343"/>
      <c r="U82" s="343"/>
      <c r="V82" s="343"/>
      <c r="W82" s="343"/>
      <c r="X82" s="343"/>
      <c r="Y82" s="343"/>
      <c r="Z82" s="343"/>
      <c r="AA82" s="343"/>
      <c r="AB82" s="343"/>
      <c r="AC82" s="386"/>
      <c r="AD82" s="235" t="str">
        <f>'Основні дані'!$B$1</f>
        <v>200202142Б142.06.xls</v>
      </c>
    </row>
    <row r="83" spans="1:30" s="160" customFormat="1" ht="30" hidden="1">
      <c r="A83" s="574" t="s">
        <v>361</v>
      </c>
      <c r="B83" s="549"/>
      <c r="C83" s="547"/>
      <c r="D83" s="396"/>
      <c r="E83" s="396"/>
      <c r="F83" s="340">
        <f t="shared" si="12"/>
        <v>0</v>
      </c>
      <c r="G83" s="341">
        <f t="shared" si="7"/>
        <v>0</v>
      </c>
      <c r="H83" s="340">
        <f>(M83*Титул!BC$18)+(O83*Титул!BD$18)+(Q83*Титул!BE$18)+(S83*Титул!BF$18)+(U83*Титул!BG$18)+(W83*Титул!BH$18)+(Y83*Титул!BI$18)+(AA83*Титул!BJ$18)</f>
        <v>0</v>
      </c>
      <c r="I83" s="342"/>
      <c r="J83" s="343"/>
      <c r="K83" s="344"/>
      <c r="L83" s="340">
        <f t="shared" si="11"/>
        <v>0</v>
      </c>
      <c r="M83" s="342"/>
      <c r="N83" s="343"/>
      <c r="O83" s="343"/>
      <c r="P83" s="343"/>
      <c r="Q83" s="343"/>
      <c r="R83" s="343"/>
      <c r="S83" s="343"/>
      <c r="T83" s="343"/>
      <c r="U83" s="343"/>
      <c r="V83" s="343"/>
      <c r="W83" s="343"/>
      <c r="X83" s="343"/>
      <c r="Y83" s="343"/>
      <c r="Z83" s="343"/>
      <c r="AA83" s="343"/>
      <c r="AB83" s="343"/>
      <c r="AC83" s="386"/>
      <c r="AD83" s="235" t="str">
        <f>'Основні дані'!$B$1</f>
        <v>200202142Б142.06.xls</v>
      </c>
    </row>
    <row r="84" spans="1:30" s="160" customFormat="1" ht="30" hidden="1">
      <c r="A84" s="574" t="s">
        <v>362</v>
      </c>
      <c r="B84" s="550"/>
      <c r="C84" s="547"/>
      <c r="D84" s="397"/>
      <c r="E84" s="396"/>
      <c r="F84" s="340">
        <f t="shared" si="12"/>
        <v>0</v>
      </c>
      <c r="G84" s="341">
        <f t="shared" si="7"/>
        <v>0</v>
      </c>
      <c r="H84" s="340">
        <f>(M84*Титул!BC$18)+(O84*Титул!BD$18)+(Q84*Титул!BE$18)+(S84*Титул!BF$18)+(U84*Титул!BG$18)+(W84*Титул!BH$18)+(Y84*Титул!BI$18)+(AA84*Титул!BJ$18)</f>
        <v>0</v>
      </c>
      <c r="I84" s="342"/>
      <c r="J84" s="343"/>
      <c r="K84" s="344"/>
      <c r="L84" s="340">
        <f t="shared" si="11"/>
        <v>0</v>
      </c>
      <c r="M84" s="342"/>
      <c r="N84" s="343"/>
      <c r="O84" s="343"/>
      <c r="P84" s="343"/>
      <c r="Q84" s="343"/>
      <c r="R84" s="343"/>
      <c r="S84" s="343"/>
      <c r="T84" s="343"/>
      <c r="U84" s="343"/>
      <c r="V84" s="343"/>
      <c r="W84" s="343"/>
      <c r="X84" s="343"/>
      <c r="Y84" s="343"/>
      <c r="Z84" s="343"/>
      <c r="AA84" s="343"/>
      <c r="AB84" s="343"/>
      <c r="AC84" s="386"/>
      <c r="AD84" s="235" t="str">
        <f>'Основні дані'!$B$1</f>
        <v>200202142Б142.06.xls</v>
      </c>
    </row>
    <row r="85" spans="1:30" s="160" customFormat="1" ht="30" hidden="1">
      <c r="A85" s="574" t="s">
        <v>363</v>
      </c>
      <c r="B85" s="550"/>
      <c r="C85" s="547"/>
      <c r="D85" s="397"/>
      <c r="E85" s="396"/>
      <c r="F85" s="340">
        <f t="shared" si="12"/>
        <v>0</v>
      </c>
      <c r="G85" s="341">
        <f t="shared" si="7"/>
        <v>0</v>
      </c>
      <c r="H85" s="340">
        <f>(M85*Титул!BC$18)+(O85*Титул!BD$18)+(Q85*Титул!BE$18)+(S85*Титул!BF$18)+(U85*Титул!BG$18)+(W85*Титул!BH$18)+(Y85*Титул!BI$18)+(AA85*Титул!BJ$18)</f>
        <v>0</v>
      </c>
      <c r="I85" s="342"/>
      <c r="J85" s="343"/>
      <c r="K85" s="344"/>
      <c r="L85" s="340">
        <f t="shared" si="11"/>
        <v>0</v>
      </c>
      <c r="M85" s="342"/>
      <c r="N85" s="343"/>
      <c r="O85" s="343"/>
      <c r="P85" s="343"/>
      <c r="Q85" s="343"/>
      <c r="R85" s="343"/>
      <c r="S85" s="343"/>
      <c r="T85" s="343"/>
      <c r="U85" s="343"/>
      <c r="V85" s="343"/>
      <c r="W85" s="343"/>
      <c r="X85" s="343"/>
      <c r="Y85" s="343"/>
      <c r="Z85" s="343"/>
      <c r="AA85" s="343"/>
      <c r="AB85" s="343"/>
      <c r="AC85" s="386"/>
      <c r="AD85" s="235" t="str">
        <f>'Основні дані'!$B$1</f>
        <v>200202142Б142.06.xls</v>
      </c>
    </row>
    <row r="86" spans="1:30" s="160" customFormat="1" ht="30" hidden="1">
      <c r="A86" s="574" t="s">
        <v>364</v>
      </c>
      <c r="B86" s="550"/>
      <c r="C86" s="547"/>
      <c r="D86" s="397"/>
      <c r="E86" s="396"/>
      <c r="F86" s="340">
        <f t="shared" si="12"/>
        <v>0</v>
      </c>
      <c r="G86" s="341">
        <f t="shared" si="7"/>
        <v>0</v>
      </c>
      <c r="H86" s="340">
        <f>(M86*Титул!BC$18)+(O86*Титул!BD$18)+(Q86*Титул!BE$18)+(S86*Титул!BF$18)+(U86*Титул!BG$18)+(W86*Титул!BH$18)+(Y86*Титул!BI$18)+(AA86*Титул!BJ$18)</f>
        <v>0</v>
      </c>
      <c r="I86" s="342"/>
      <c r="J86" s="343"/>
      <c r="K86" s="344"/>
      <c r="L86" s="340">
        <f t="shared" si="11"/>
        <v>0</v>
      </c>
      <c r="M86" s="342"/>
      <c r="N86" s="343"/>
      <c r="O86" s="343"/>
      <c r="P86" s="343"/>
      <c r="Q86" s="343"/>
      <c r="R86" s="343"/>
      <c r="S86" s="343"/>
      <c r="T86" s="343"/>
      <c r="U86" s="343"/>
      <c r="V86" s="343"/>
      <c r="W86" s="343"/>
      <c r="X86" s="343"/>
      <c r="Y86" s="343"/>
      <c r="Z86" s="343"/>
      <c r="AA86" s="343"/>
      <c r="AB86" s="343"/>
      <c r="AC86" s="386"/>
      <c r="AD86" s="235" t="str">
        <f>'Основні дані'!$B$1</f>
        <v>200202142Б142.06.xls</v>
      </c>
    </row>
    <row r="87" spans="1:30" s="160" customFormat="1" ht="30" hidden="1">
      <c r="A87" s="574" t="s">
        <v>365</v>
      </c>
      <c r="B87" s="550"/>
      <c r="C87" s="396"/>
      <c r="D87" s="397"/>
      <c r="E87" s="397"/>
      <c r="F87" s="340">
        <f t="shared" si="12"/>
        <v>0</v>
      </c>
      <c r="G87" s="341">
        <f t="shared" si="7"/>
        <v>0</v>
      </c>
      <c r="H87" s="340">
        <f>(M87*Титул!BC$18)+(O87*Титул!BD$18)+(Q87*Титул!BE$18)+(S87*Титул!BF$18)+(U87*Титул!BG$18)+(W87*Титул!BH$18)+(Y87*Титул!BI$18)+(AA87*Титул!BJ$18)</f>
        <v>0</v>
      </c>
      <c r="I87" s="342"/>
      <c r="J87" s="343"/>
      <c r="K87" s="344"/>
      <c r="L87" s="340">
        <f>IF(H87=I87+J87+K87,G87-H87,"!ОШИБКА!")</f>
        <v>0</v>
      </c>
      <c r="M87" s="342"/>
      <c r="N87" s="343"/>
      <c r="O87" s="343"/>
      <c r="P87" s="343"/>
      <c r="Q87" s="343"/>
      <c r="R87" s="343"/>
      <c r="S87" s="343"/>
      <c r="T87" s="343"/>
      <c r="U87" s="343"/>
      <c r="V87" s="343"/>
      <c r="W87" s="343"/>
      <c r="X87" s="343"/>
      <c r="Y87" s="343"/>
      <c r="Z87" s="343"/>
      <c r="AA87" s="343"/>
      <c r="AB87" s="343"/>
      <c r="AC87" s="386"/>
      <c r="AD87" s="235" t="str">
        <f>'Основні дані'!$B$1</f>
        <v>200202142Б142.06.xls</v>
      </c>
    </row>
    <row r="88" spans="1:30" s="160" customFormat="1" ht="30" hidden="1">
      <c r="A88" s="574" t="s">
        <v>366</v>
      </c>
      <c r="B88" s="550"/>
      <c r="C88" s="396"/>
      <c r="D88" s="397"/>
      <c r="E88" s="397"/>
      <c r="F88" s="340">
        <f t="shared" si="12"/>
        <v>0</v>
      </c>
      <c r="G88" s="341">
        <f t="shared" si="7"/>
        <v>0</v>
      </c>
      <c r="H88" s="340">
        <f>(M88*Титул!BC$18)+(O88*Титул!BD$18)+(Q88*Титул!BE$18)+(S88*Титул!BF$18)+(U88*Титул!BG$18)+(W88*Титул!BH$18)+(Y88*Титул!BI$18)+(AA88*Титул!BJ$18)</f>
        <v>0</v>
      </c>
      <c r="I88" s="342"/>
      <c r="J88" s="343"/>
      <c r="K88" s="344"/>
      <c r="L88" s="340">
        <f>IF(H88=I88+J88+K88,G88-H88,"!ОШИБКА!")</f>
        <v>0</v>
      </c>
      <c r="M88" s="342"/>
      <c r="N88" s="343"/>
      <c r="O88" s="343"/>
      <c r="P88" s="343"/>
      <c r="Q88" s="343"/>
      <c r="R88" s="343"/>
      <c r="S88" s="343"/>
      <c r="T88" s="343"/>
      <c r="U88" s="343"/>
      <c r="V88" s="343"/>
      <c r="W88" s="343"/>
      <c r="X88" s="343"/>
      <c r="Y88" s="343"/>
      <c r="Z88" s="343"/>
      <c r="AA88" s="343"/>
      <c r="AB88" s="343"/>
      <c r="AC88" s="386"/>
      <c r="AD88" s="235" t="str">
        <f>'Основні дані'!$B$1</f>
        <v>200202142Б142.06.xls</v>
      </c>
    </row>
    <row r="89" spans="1:30" s="160" customFormat="1" ht="30" hidden="1">
      <c r="A89" s="574" t="s">
        <v>367</v>
      </c>
      <c r="B89" s="550"/>
      <c r="C89" s="396"/>
      <c r="D89" s="397"/>
      <c r="E89" s="397"/>
      <c r="F89" s="340">
        <f>N89+P89+R89+T89+V89+X89+Z89+AB89</f>
        <v>0</v>
      </c>
      <c r="G89" s="341">
        <f t="shared" si="7"/>
        <v>0</v>
      </c>
      <c r="H89" s="340">
        <f>(M89*Титул!BC$18)+(O89*Титул!BD$18)+(Q89*Титул!BE$18)+(S89*Титул!BF$18)+(U89*Титул!BG$18)+(W89*Титул!BH$18)+(Y89*Титул!BI$18)+(AA89*Титул!BJ$18)</f>
        <v>0</v>
      </c>
      <c r="I89" s="342"/>
      <c r="J89" s="343"/>
      <c r="K89" s="344"/>
      <c r="L89" s="340">
        <f>IF(H89=I89+J89+K89,G89-H89,"!ОШИБКА!")</f>
        <v>0</v>
      </c>
      <c r="M89" s="342"/>
      <c r="N89" s="343"/>
      <c r="O89" s="343"/>
      <c r="P89" s="343"/>
      <c r="Q89" s="343"/>
      <c r="R89" s="343"/>
      <c r="S89" s="343"/>
      <c r="T89" s="343"/>
      <c r="U89" s="343"/>
      <c r="V89" s="343"/>
      <c r="W89" s="343"/>
      <c r="X89" s="343"/>
      <c r="Y89" s="343"/>
      <c r="Z89" s="343"/>
      <c r="AA89" s="343"/>
      <c r="AB89" s="343"/>
      <c r="AC89" s="386"/>
      <c r="AD89" s="235" t="str">
        <f>'Основні дані'!$B$1</f>
        <v>200202142Б142.06.xls</v>
      </c>
    </row>
    <row r="90" spans="1:30" s="160" customFormat="1" ht="30" hidden="1">
      <c r="A90" s="574" t="s">
        <v>368</v>
      </c>
      <c r="B90" s="550"/>
      <c r="C90" s="397"/>
      <c r="D90" s="397"/>
      <c r="E90" s="397"/>
      <c r="F90" s="340">
        <f>N90+P90+R90+T90+V90+X90+Z90+AB90</f>
        <v>0</v>
      </c>
      <c r="G90" s="341">
        <f t="shared" si="7"/>
        <v>0</v>
      </c>
      <c r="H90" s="340">
        <f>(M90*Титул!BC$18)+(O90*Титул!BD$18)+(Q90*Титул!BE$18)+(S90*Титул!BF$18)+(U90*Титул!BG$18)+(W90*Титул!BH$18)+(Y90*Титул!BI$18)+(AA90*Титул!BJ$18)</f>
        <v>0</v>
      </c>
      <c r="I90" s="342"/>
      <c r="J90" s="343"/>
      <c r="K90" s="344"/>
      <c r="L90" s="340">
        <f>IF(H90=I90+J90+K90,G90-H90,"!ОШИБКА!")</f>
        <v>0</v>
      </c>
      <c r="M90" s="342"/>
      <c r="N90" s="343"/>
      <c r="O90" s="343"/>
      <c r="P90" s="343"/>
      <c r="Q90" s="343"/>
      <c r="R90" s="343"/>
      <c r="S90" s="343"/>
      <c r="T90" s="343"/>
      <c r="U90" s="343"/>
      <c r="V90" s="343"/>
      <c r="W90" s="343"/>
      <c r="X90" s="343"/>
      <c r="Y90" s="343"/>
      <c r="Z90" s="343"/>
      <c r="AA90" s="343"/>
      <c r="AB90" s="343"/>
      <c r="AC90" s="386"/>
      <c r="AD90" s="235" t="str">
        <f>'Основні дані'!$B$1</f>
        <v>200202142Б142.06.xls</v>
      </c>
    </row>
    <row r="91" spans="1:30" s="160" customFormat="1" ht="30.75" hidden="1" thickBot="1">
      <c r="A91" s="574" t="s">
        <v>369</v>
      </c>
      <c r="B91" s="550"/>
      <c r="C91" s="397"/>
      <c r="D91" s="397"/>
      <c r="E91" s="397"/>
      <c r="F91" s="340">
        <f>N91+P91+R91+T91+V91+X91+Z91+AB91</f>
        <v>0</v>
      </c>
      <c r="G91" s="341">
        <f t="shared" si="7"/>
        <v>0</v>
      </c>
      <c r="H91" s="340">
        <f>(M91*Титул!BC$18)+(O91*Титул!BD$18)+(Q91*Титул!BE$18)+(S91*Титул!BF$18)+(U91*Титул!BG$18)+(W91*Титул!BH$18)+(Y91*Титул!BI$18)+(AA91*Титул!BJ$18)</f>
        <v>0</v>
      </c>
      <c r="I91" s="342"/>
      <c r="J91" s="343"/>
      <c r="K91" s="344"/>
      <c r="L91" s="340">
        <f>IF(H91=I91+J91+K91,G91-H91,"!ОШИБКА!")</f>
        <v>0</v>
      </c>
      <c r="M91" s="342"/>
      <c r="N91" s="343"/>
      <c r="O91" s="343"/>
      <c r="P91" s="343"/>
      <c r="Q91" s="343"/>
      <c r="R91" s="343"/>
      <c r="S91" s="343"/>
      <c r="T91" s="343"/>
      <c r="U91" s="343"/>
      <c r="V91" s="343"/>
      <c r="W91" s="343"/>
      <c r="X91" s="343"/>
      <c r="Y91" s="343"/>
      <c r="Z91" s="343"/>
      <c r="AA91" s="343"/>
      <c r="AB91" s="343"/>
      <c r="AC91" s="386"/>
      <c r="AD91" s="235" t="str">
        <f>'Основні дані'!$B$1</f>
        <v>200202142Б142.06.xls</v>
      </c>
    </row>
    <row r="92" spans="1:30" s="160" customFormat="1" ht="56.25" thickBot="1">
      <c r="A92" s="316" t="s">
        <v>370</v>
      </c>
      <c r="B92" s="575" t="s">
        <v>295</v>
      </c>
      <c r="C92" s="561"/>
      <c r="D92" s="561"/>
      <c r="E92" s="425"/>
      <c r="F92" s="357">
        <f>SUM(F93:F122)</f>
        <v>103</v>
      </c>
      <c r="G92" s="357">
        <f aca="true" t="shared" si="13" ref="G92:AB92">SUM(G93:G122)</f>
        <v>3090</v>
      </c>
      <c r="H92" s="357">
        <f t="shared" si="13"/>
        <v>1432</v>
      </c>
      <c r="I92" s="357">
        <f t="shared" si="13"/>
        <v>782</v>
      </c>
      <c r="J92" s="357">
        <f t="shared" si="13"/>
        <v>538</v>
      </c>
      <c r="K92" s="357">
        <f>SUM(K93:K122)</f>
        <v>112</v>
      </c>
      <c r="L92" s="357">
        <f t="shared" si="13"/>
        <v>1658</v>
      </c>
      <c r="M92" s="357">
        <f t="shared" si="13"/>
        <v>6</v>
      </c>
      <c r="N92" s="357">
        <f t="shared" si="13"/>
        <v>6</v>
      </c>
      <c r="O92" s="357">
        <f t="shared" si="13"/>
        <v>7</v>
      </c>
      <c r="P92" s="357">
        <f t="shared" si="13"/>
        <v>7</v>
      </c>
      <c r="Q92" s="357">
        <f t="shared" si="13"/>
        <v>9</v>
      </c>
      <c r="R92" s="357">
        <f t="shared" si="13"/>
        <v>9</v>
      </c>
      <c r="S92" s="357">
        <f t="shared" si="13"/>
        <v>14</v>
      </c>
      <c r="T92" s="357">
        <f t="shared" si="13"/>
        <v>14</v>
      </c>
      <c r="U92" s="357">
        <f t="shared" si="13"/>
        <v>11</v>
      </c>
      <c r="V92" s="357">
        <f t="shared" si="13"/>
        <v>13</v>
      </c>
      <c r="W92" s="357">
        <f t="shared" si="13"/>
        <v>12</v>
      </c>
      <c r="X92" s="357">
        <f t="shared" si="13"/>
        <v>13</v>
      </c>
      <c r="Y92" s="357">
        <f t="shared" si="13"/>
        <v>18</v>
      </c>
      <c r="Z92" s="357">
        <f t="shared" si="13"/>
        <v>23</v>
      </c>
      <c r="AA92" s="357">
        <f t="shared" si="13"/>
        <v>20</v>
      </c>
      <c r="AB92" s="357">
        <f t="shared" si="13"/>
        <v>18</v>
      </c>
      <c r="AC92" s="382"/>
      <c r="AD92" s="235" t="str">
        <f>'Основні дані'!$B$1</f>
        <v>200202142Б142.06.xls</v>
      </c>
    </row>
    <row r="93" spans="1:30" s="160" customFormat="1" ht="54">
      <c r="A93" s="574" t="s">
        <v>371</v>
      </c>
      <c r="B93" s="605" t="s">
        <v>502</v>
      </c>
      <c r="C93" s="396" t="s">
        <v>471</v>
      </c>
      <c r="D93" s="396"/>
      <c r="E93" s="396" t="s">
        <v>81</v>
      </c>
      <c r="F93" s="349">
        <f aca="true" t="shared" si="14" ref="F93:F101">N93+P93+R93+T93+V93+X93+Z93+AB93</f>
        <v>6</v>
      </c>
      <c r="G93" s="350">
        <f aca="true" t="shared" si="15" ref="G93:G122">F93*30</f>
        <v>180</v>
      </c>
      <c r="H93" s="340">
        <f>(M93*Титул!BC$18)+(O93*Титул!BD$18)+(Q93*Титул!BE$18)+(S93*Титул!BF$18)+(U93*Титул!BG$18)+(W93*Титул!BH$18)+(Y93*Титул!BI$18)+(AA93*Титул!BJ$18)</f>
        <v>96</v>
      </c>
      <c r="I93" s="351">
        <v>48</v>
      </c>
      <c r="J93" s="352">
        <v>48</v>
      </c>
      <c r="K93" s="353"/>
      <c r="L93" s="338">
        <f aca="true" t="shared" si="16" ref="L93:L101">IF(H93=I93+J93+K93,G93-H93,"!ОШИБКА!")</f>
        <v>84</v>
      </c>
      <c r="M93" s="351">
        <v>6</v>
      </c>
      <c r="N93" s="352">
        <v>6</v>
      </c>
      <c r="O93" s="352"/>
      <c r="P93" s="352"/>
      <c r="Q93" s="352"/>
      <c r="R93" s="352"/>
      <c r="S93" s="352"/>
      <c r="T93" s="352"/>
      <c r="U93" s="352"/>
      <c r="V93" s="352"/>
      <c r="W93" s="352"/>
      <c r="X93" s="352"/>
      <c r="Y93" s="352"/>
      <c r="Z93" s="352"/>
      <c r="AA93" s="352"/>
      <c r="AB93" s="352"/>
      <c r="AC93" s="385">
        <v>202</v>
      </c>
      <c r="AD93" s="235" t="str">
        <f>'Основні дані'!$B$1</f>
        <v>200202142Б142.06.xls</v>
      </c>
    </row>
    <row r="94" spans="1:30" s="160" customFormat="1" ht="54">
      <c r="A94" s="574" t="s">
        <v>372</v>
      </c>
      <c r="B94" s="605" t="s">
        <v>503</v>
      </c>
      <c r="C94" s="397" t="s">
        <v>97</v>
      </c>
      <c r="D94" s="397"/>
      <c r="E94" s="397" t="s">
        <v>81</v>
      </c>
      <c r="F94" s="340">
        <f t="shared" si="14"/>
        <v>5</v>
      </c>
      <c r="G94" s="341">
        <f t="shared" si="15"/>
        <v>150</v>
      </c>
      <c r="H94" s="340">
        <f>(M94*Титул!BC$18)+(O94*Титул!BD$18)+(Q94*Титул!BE$18)+(S94*Титул!BF$18)+(U94*Титул!BG$18)+(W94*Титул!BH$18)+(Y94*Титул!BI$18)+(AA94*Титул!BJ$18)</f>
        <v>80</v>
      </c>
      <c r="I94" s="342">
        <v>32</v>
      </c>
      <c r="J94" s="343">
        <v>48</v>
      </c>
      <c r="K94" s="344"/>
      <c r="L94" s="340">
        <f t="shared" si="16"/>
        <v>70</v>
      </c>
      <c r="M94" s="342"/>
      <c r="N94" s="343"/>
      <c r="O94" s="343">
        <v>5</v>
      </c>
      <c r="P94" s="343">
        <v>5</v>
      </c>
      <c r="Q94" s="343"/>
      <c r="R94" s="343"/>
      <c r="S94" s="343"/>
      <c r="T94" s="343"/>
      <c r="U94" s="343"/>
      <c r="V94" s="343"/>
      <c r="W94" s="343"/>
      <c r="X94" s="343"/>
      <c r="Y94" s="343"/>
      <c r="Z94" s="343"/>
      <c r="AA94" s="343"/>
      <c r="AB94" s="343"/>
      <c r="AC94" s="386">
        <v>202</v>
      </c>
      <c r="AD94" s="235" t="str">
        <f>'Основні дані'!$B$1</f>
        <v>200202142Б142.06.xls</v>
      </c>
    </row>
    <row r="95" spans="1:30" s="160" customFormat="1" ht="54">
      <c r="A95" s="574" t="s">
        <v>373</v>
      </c>
      <c r="B95" s="604" t="s">
        <v>504</v>
      </c>
      <c r="C95" s="396"/>
      <c r="D95" s="397" t="s">
        <v>97</v>
      </c>
      <c r="E95" s="397" t="s">
        <v>81</v>
      </c>
      <c r="F95" s="340">
        <f t="shared" si="14"/>
        <v>2</v>
      </c>
      <c r="G95" s="341">
        <f t="shared" si="15"/>
        <v>60</v>
      </c>
      <c r="H95" s="340">
        <f>(M95*Титул!BC$18)+(O95*Титул!BD$18)+(Q95*Титул!BE$18)+(S95*Титул!BF$18)+(U95*Титул!BG$18)+(W95*Титул!BH$18)+(Y95*Титул!BI$18)+(AA95*Титул!BJ$18)</f>
        <v>32</v>
      </c>
      <c r="I95" s="342">
        <v>16</v>
      </c>
      <c r="J95" s="343">
        <v>16</v>
      </c>
      <c r="K95" s="344"/>
      <c r="L95" s="340">
        <f t="shared" si="16"/>
        <v>28</v>
      </c>
      <c r="M95" s="342"/>
      <c r="N95" s="343"/>
      <c r="O95" s="343">
        <v>2</v>
      </c>
      <c r="P95" s="343">
        <v>2</v>
      </c>
      <c r="Q95" s="343"/>
      <c r="R95" s="343"/>
      <c r="S95" s="343"/>
      <c r="T95" s="343"/>
      <c r="U95" s="343"/>
      <c r="V95" s="343"/>
      <c r="W95" s="343"/>
      <c r="X95" s="343"/>
      <c r="Y95" s="343"/>
      <c r="Z95" s="343"/>
      <c r="AA95" s="343"/>
      <c r="AB95" s="343"/>
      <c r="AC95" s="386">
        <v>202</v>
      </c>
      <c r="AD95" s="235" t="str">
        <f>'Основні дані'!$B$1</f>
        <v>200202142Б142.06.xls</v>
      </c>
    </row>
    <row r="96" spans="1:30" s="160" customFormat="1" ht="54">
      <c r="A96" s="574" t="s">
        <v>374</v>
      </c>
      <c r="B96" s="604" t="s">
        <v>505</v>
      </c>
      <c r="C96" s="397"/>
      <c r="D96" s="397" t="s">
        <v>474</v>
      </c>
      <c r="E96" s="397" t="s">
        <v>81</v>
      </c>
      <c r="F96" s="340">
        <f t="shared" si="14"/>
        <v>4</v>
      </c>
      <c r="G96" s="341">
        <f t="shared" si="15"/>
        <v>120</v>
      </c>
      <c r="H96" s="340">
        <f>(M96*Титул!BC$18)+(O96*Титул!BD$18)+(Q96*Титул!BE$18)+(S96*Титул!BF$18)+(U96*Титул!BG$18)+(W96*Титул!BH$18)+(Y96*Титул!BI$18)+(AA96*Титул!BJ$18)</f>
        <v>64</v>
      </c>
      <c r="I96" s="342">
        <v>32</v>
      </c>
      <c r="J96" s="343">
        <v>32</v>
      </c>
      <c r="K96" s="344"/>
      <c r="L96" s="340">
        <f t="shared" si="16"/>
        <v>56</v>
      </c>
      <c r="M96" s="342"/>
      <c r="N96" s="343"/>
      <c r="O96" s="343"/>
      <c r="P96" s="343"/>
      <c r="Q96" s="343">
        <v>4</v>
      </c>
      <c r="R96" s="343">
        <v>4</v>
      </c>
      <c r="S96" s="343"/>
      <c r="T96" s="343"/>
      <c r="U96" s="343"/>
      <c r="V96" s="343"/>
      <c r="W96" s="343"/>
      <c r="X96" s="343"/>
      <c r="Y96" s="343"/>
      <c r="Z96" s="343"/>
      <c r="AA96" s="343"/>
      <c r="AB96" s="343"/>
      <c r="AC96" s="386">
        <v>202</v>
      </c>
      <c r="AD96" s="235" t="str">
        <f>'Основні дані'!$B$1</f>
        <v>200202142Б142.06.xls</v>
      </c>
    </row>
    <row r="97" spans="1:30" s="160" customFormat="1" ht="54">
      <c r="A97" s="574" t="s">
        <v>375</v>
      </c>
      <c r="B97" s="604" t="s">
        <v>506</v>
      </c>
      <c r="C97" s="397" t="s">
        <v>474</v>
      </c>
      <c r="D97" s="397"/>
      <c r="E97" s="397" t="s">
        <v>81</v>
      </c>
      <c r="F97" s="340">
        <f t="shared" si="14"/>
        <v>5</v>
      </c>
      <c r="G97" s="341">
        <f t="shared" si="15"/>
        <v>150</v>
      </c>
      <c r="H97" s="340">
        <f>(M97*Титул!BC$18)+(O97*Титул!BD$18)+(Q97*Титул!BE$18)+(S97*Титул!BF$18)+(U97*Титул!BG$18)+(W97*Титул!BH$18)+(Y97*Титул!BI$18)+(AA97*Титул!BJ$18)</f>
        <v>80</v>
      </c>
      <c r="I97" s="342">
        <v>48</v>
      </c>
      <c r="J97" s="343">
        <v>16</v>
      </c>
      <c r="K97" s="344">
        <v>16</v>
      </c>
      <c r="L97" s="340">
        <f t="shared" si="16"/>
        <v>70</v>
      </c>
      <c r="M97" s="342"/>
      <c r="N97" s="343"/>
      <c r="O97" s="343"/>
      <c r="P97" s="343"/>
      <c r="Q97" s="343">
        <v>5</v>
      </c>
      <c r="R97" s="343">
        <v>5</v>
      </c>
      <c r="S97" s="343"/>
      <c r="T97" s="343"/>
      <c r="U97" s="343"/>
      <c r="V97" s="343"/>
      <c r="W97" s="343"/>
      <c r="X97" s="343"/>
      <c r="Y97" s="343"/>
      <c r="Z97" s="343"/>
      <c r="AA97" s="343"/>
      <c r="AB97" s="343"/>
      <c r="AC97" s="386">
        <v>202</v>
      </c>
      <c r="AD97" s="235" t="str">
        <f>'Основні дані'!$B$1</f>
        <v>200202142Б142.06.xls</v>
      </c>
    </row>
    <row r="98" spans="1:30" s="160" customFormat="1" ht="54">
      <c r="A98" s="574" t="s">
        <v>376</v>
      </c>
      <c r="B98" s="604" t="s">
        <v>507</v>
      </c>
      <c r="C98" s="397"/>
      <c r="D98" s="397" t="s">
        <v>476</v>
      </c>
      <c r="E98" s="397" t="s">
        <v>86</v>
      </c>
      <c r="F98" s="340">
        <f t="shared" si="14"/>
        <v>4</v>
      </c>
      <c r="G98" s="341">
        <f t="shared" si="15"/>
        <v>120</v>
      </c>
      <c r="H98" s="340">
        <f>(M98*Титул!BC$18)+(O98*Титул!BD$18)+(Q98*Титул!BE$18)+(S98*Титул!BF$18)+(U98*Титул!BG$18)+(W98*Титул!BH$18)+(Y98*Титул!BI$18)+(AA98*Титул!BJ$18)</f>
        <v>64</v>
      </c>
      <c r="I98" s="342">
        <v>32</v>
      </c>
      <c r="J98" s="343"/>
      <c r="K98" s="344">
        <v>32</v>
      </c>
      <c r="L98" s="340">
        <f t="shared" si="16"/>
        <v>56</v>
      </c>
      <c r="M98" s="342"/>
      <c r="N98" s="343"/>
      <c r="O98" s="343"/>
      <c r="P98" s="343"/>
      <c r="Q98" s="343"/>
      <c r="R98" s="343"/>
      <c r="S98" s="343">
        <v>4</v>
      </c>
      <c r="T98" s="343">
        <v>4</v>
      </c>
      <c r="U98" s="343"/>
      <c r="V98" s="343"/>
      <c r="W98" s="343"/>
      <c r="X98" s="343"/>
      <c r="Y98" s="343"/>
      <c r="Z98" s="343"/>
      <c r="AA98" s="343"/>
      <c r="AB98" s="343"/>
      <c r="AC98" s="386">
        <v>202</v>
      </c>
      <c r="AD98" s="235" t="str">
        <f>'Основні дані'!$B$1</f>
        <v>200202142Б142.06.xls</v>
      </c>
    </row>
    <row r="99" spans="1:30" s="160" customFormat="1" ht="54">
      <c r="A99" s="574" t="s">
        <v>377</v>
      </c>
      <c r="B99" s="604" t="s">
        <v>508</v>
      </c>
      <c r="C99" s="397" t="s">
        <v>476</v>
      </c>
      <c r="D99" s="397"/>
      <c r="E99" s="397" t="s">
        <v>90</v>
      </c>
      <c r="F99" s="340">
        <f t="shared" si="14"/>
        <v>3</v>
      </c>
      <c r="G99" s="341">
        <f t="shared" si="15"/>
        <v>90</v>
      </c>
      <c r="H99" s="340">
        <f>(M99*Титул!BC$18)+(O99*Титул!BD$18)+(Q99*Титул!BE$18)+(S99*Титул!BF$18)+(U99*Титул!BG$18)+(W99*Титул!BH$18)+(Y99*Титул!BI$18)+(AA99*Титул!BJ$18)</f>
        <v>48</v>
      </c>
      <c r="I99" s="342">
        <v>32</v>
      </c>
      <c r="J99" s="343"/>
      <c r="K99" s="344">
        <v>16</v>
      </c>
      <c r="L99" s="340">
        <f t="shared" si="16"/>
        <v>42</v>
      </c>
      <c r="M99" s="342"/>
      <c r="N99" s="343"/>
      <c r="O99" s="343"/>
      <c r="P99" s="343"/>
      <c r="Q99" s="343"/>
      <c r="R99" s="343"/>
      <c r="S99" s="343">
        <v>3</v>
      </c>
      <c r="T99" s="343">
        <v>3</v>
      </c>
      <c r="U99" s="343"/>
      <c r="V99" s="343"/>
      <c r="W99" s="343"/>
      <c r="X99" s="343"/>
      <c r="Y99" s="343"/>
      <c r="Z99" s="343"/>
      <c r="AA99" s="343"/>
      <c r="AB99" s="343"/>
      <c r="AC99" s="386">
        <v>202</v>
      </c>
      <c r="AD99" s="235" t="str">
        <f>'Основні дані'!$B$1</f>
        <v>200202142Б142.06.xls</v>
      </c>
    </row>
    <row r="100" spans="1:30" s="160" customFormat="1" ht="81">
      <c r="A100" s="574" t="s">
        <v>378</v>
      </c>
      <c r="B100" s="604" t="s">
        <v>509</v>
      </c>
      <c r="C100" s="396"/>
      <c r="D100" s="396" t="s">
        <v>476</v>
      </c>
      <c r="E100" s="396" t="s">
        <v>81</v>
      </c>
      <c r="F100" s="340">
        <f t="shared" si="14"/>
        <v>4</v>
      </c>
      <c r="G100" s="341">
        <f t="shared" si="15"/>
        <v>120</v>
      </c>
      <c r="H100" s="340">
        <f>(M100*Титул!BC$18)+(O100*Титул!BD$18)+(Q100*Титул!BE$18)+(S100*Титул!BF$18)+(U100*Титул!BG$18)+(W100*Титул!BH$18)+(Y100*Титул!BI$18)+(AA100*Титул!BJ$18)</f>
        <v>64</v>
      </c>
      <c r="I100" s="342">
        <v>32</v>
      </c>
      <c r="J100" s="343">
        <v>16</v>
      </c>
      <c r="K100" s="344">
        <v>16</v>
      </c>
      <c r="L100" s="340">
        <f t="shared" si="16"/>
        <v>56</v>
      </c>
      <c r="M100" s="342"/>
      <c r="N100" s="343"/>
      <c r="O100" s="343"/>
      <c r="P100" s="343"/>
      <c r="Q100" s="343"/>
      <c r="R100" s="343"/>
      <c r="S100" s="352">
        <v>4</v>
      </c>
      <c r="T100" s="352">
        <v>4</v>
      </c>
      <c r="U100" s="352"/>
      <c r="V100" s="352"/>
      <c r="W100" s="352"/>
      <c r="X100" s="352"/>
      <c r="Y100" s="352"/>
      <c r="Z100" s="352"/>
      <c r="AA100" s="343"/>
      <c r="AB100" s="343"/>
      <c r="AC100" s="385">
        <v>202</v>
      </c>
      <c r="AD100" s="235" t="str">
        <f>'Основні дані'!$B$1</f>
        <v>200202142Б142.06.xls</v>
      </c>
    </row>
    <row r="101" spans="1:30" s="160" customFormat="1" ht="27">
      <c r="A101" s="574" t="s">
        <v>379</v>
      </c>
      <c r="B101" s="604" t="s">
        <v>510</v>
      </c>
      <c r="C101" s="397"/>
      <c r="D101" s="397" t="s">
        <v>476</v>
      </c>
      <c r="E101" s="397" t="s">
        <v>535</v>
      </c>
      <c r="F101" s="340">
        <f t="shared" si="14"/>
        <v>3</v>
      </c>
      <c r="G101" s="341">
        <f t="shared" si="15"/>
        <v>90</v>
      </c>
      <c r="H101" s="340">
        <f>(M101*Титул!BC$18)+(O101*Титул!BD$18)+(Q101*Титул!BE$18)+(S101*Титул!BF$18)+(U101*Титул!BG$18)+(W101*Титул!BH$18)+(Y101*Титул!BI$18)+(AA101*Титул!BJ$18)</f>
        <v>48</v>
      </c>
      <c r="I101" s="342">
        <v>32</v>
      </c>
      <c r="J101" s="343">
        <v>16</v>
      </c>
      <c r="K101" s="344"/>
      <c r="L101" s="340">
        <f t="shared" si="16"/>
        <v>42</v>
      </c>
      <c r="M101" s="342"/>
      <c r="N101" s="343"/>
      <c r="O101" s="343"/>
      <c r="P101" s="343"/>
      <c r="Q101" s="343"/>
      <c r="R101" s="343"/>
      <c r="S101" s="343">
        <v>3</v>
      </c>
      <c r="T101" s="343">
        <v>3</v>
      </c>
      <c r="U101" s="343"/>
      <c r="V101" s="343"/>
      <c r="W101" s="343"/>
      <c r="X101" s="343"/>
      <c r="Y101" s="343"/>
      <c r="Z101" s="343"/>
      <c r="AA101" s="343"/>
      <c r="AB101" s="343"/>
      <c r="AC101" s="386">
        <v>202</v>
      </c>
      <c r="AD101" s="235" t="str">
        <f>'Основні дані'!$B$1</f>
        <v>200202142Б142.06.xls</v>
      </c>
    </row>
    <row r="102" spans="1:30" s="160" customFormat="1" ht="27">
      <c r="A102" s="574" t="s">
        <v>380</v>
      </c>
      <c r="B102" s="607" t="s">
        <v>511</v>
      </c>
      <c r="C102" s="397" t="s">
        <v>491</v>
      </c>
      <c r="D102" s="397"/>
      <c r="E102" s="397" t="s">
        <v>536</v>
      </c>
      <c r="F102" s="340">
        <f aca="true" t="shared" si="17" ref="F102:F122">N102+P102+R102+T102+V102+X102+Z102+AB102</f>
        <v>7</v>
      </c>
      <c r="G102" s="341">
        <f t="shared" si="15"/>
        <v>210</v>
      </c>
      <c r="H102" s="340">
        <f>(M102*Титул!BC$18)+(O102*Титул!BD$18)+(Q102*Титул!BE$18)+(S102*Титул!BF$18)+(U102*Титул!BG$18)+(W102*Титул!BH$18)+(Y102*Титул!BI$18)+(AA102*Титул!BJ$18)</f>
        <v>96</v>
      </c>
      <c r="I102" s="342">
        <v>64</v>
      </c>
      <c r="J102" s="343">
        <v>32</v>
      </c>
      <c r="K102" s="344"/>
      <c r="L102" s="340">
        <f aca="true" t="shared" si="18" ref="L102:L122">IF(H102=I102+J102+K102,G102-H102,"!ОШИБКА!")</f>
        <v>114</v>
      </c>
      <c r="M102" s="342"/>
      <c r="N102" s="343"/>
      <c r="O102" s="343"/>
      <c r="P102" s="343"/>
      <c r="Q102" s="343"/>
      <c r="R102" s="343"/>
      <c r="S102" s="343"/>
      <c r="T102" s="343"/>
      <c r="U102" s="343">
        <v>6</v>
      </c>
      <c r="V102" s="343">
        <v>7</v>
      </c>
      <c r="W102" s="343"/>
      <c r="X102" s="343"/>
      <c r="Y102" s="343"/>
      <c r="Z102" s="343"/>
      <c r="AA102" s="343"/>
      <c r="AB102" s="343"/>
      <c r="AC102" s="386">
        <v>202</v>
      </c>
      <c r="AD102" s="235" t="str">
        <f>'Основні дані'!$B$1</f>
        <v>200202142Б142.06.xls</v>
      </c>
    </row>
    <row r="103" spans="1:30" s="160" customFormat="1" ht="27">
      <c r="A103" s="574" t="s">
        <v>381</v>
      </c>
      <c r="B103" s="608" t="s">
        <v>512</v>
      </c>
      <c r="C103" s="397" t="s">
        <v>491</v>
      </c>
      <c r="D103" s="397"/>
      <c r="E103" s="397" t="s">
        <v>81</v>
      </c>
      <c r="F103" s="340">
        <f t="shared" si="17"/>
        <v>6</v>
      </c>
      <c r="G103" s="341">
        <f t="shared" si="15"/>
        <v>180</v>
      </c>
      <c r="H103" s="340">
        <f>(M103*Титул!BC$18)+(O103*Титул!BD$18)+(Q103*Титул!BE$18)+(S103*Титул!BF$18)+(U103*Титул!BG$18)+(W103*Титул!BH$18)+(Y103*Титул!BI$18)+(AA103*Титул!BJ$18)</f>
        <v>80</v>
      </c>
      <c r="I103" s="342">
        <v>48</v>
      </c>
      <c r="J103" s="343">
        <v>32</v>
      </c>
      <c r="K103" s="344"/>
      <c r="L103" s="340">
        <f t="shared" si="18"/>
        <v>100</v>
      </c>
      <c r="M103" s="342"/>
      <c r="N103" s="343"/>
      <c r="O103" s="343"/>
      <c r="P103" s="343"/>
      <c r="Q103" s="343"/>
      <c r="R103" s="343"/>
      <c r="S103" s="343"/>
      <c r="T103" s="343"/>
      <c r="U103" s="343">
        <v>5</v>
      </c>
      <c r="V103" s="343">
        <v>6</v>
      </c>
      <c r="W103" s="343"/>
      <c r="X103" s="343"/>
      <c r="Y103" s="343"/>
      <c r="Z103" s="343"/>
      <c r="AA103" s="343"/>
      <c r="AB103" s="343"/>
      <c r="AC103" s="386">
        <v>202</v>
      </c>
      <c r="AD103" s="235" t="str">
        <f>'Основні дані'!$B$1</f>
        <v>200202142Б142.06.xls</v>
      </c>
    </row>
    <row r="104" spans="1:30" s="160" customFormat="1" ht="27">
      <c r="A104" s="574" t="s">
        <v>382</v>
      </c>
      <c r="B104" s="609" t="s">
        <v>513</v>
      </c>
      <c r="C104" s="397" t="s">
        <v>481</v>
      </c>
      <c r="D104" s="397"/>
      <c r="E104" s="397" t="s">
        <v>81</v>
      </c>
      <c r="F104" s="340">
        <f t="shared" si="17"/>
        <v>6</v>
      </c>
      <c r="G104" s="341">
        <f t="shared" si="15"/>
        <v>180</v>
      </c>
      <c r="H104" s="340">
        <f>(M104*Титул!BC$18)+(O104*Титул!BD$18)+(Q104*Титул!BE$18)+(S104*Титул!BF$18)+(U104*Титул!BG$18)+(W104*Титул!BH$18)+(Y104*Титул!BI$18)+(AA104*Титул!BJ$18)</f>
        <v>96</v>
      </c>
      <c r="I104" s="342">
        <v>48</v>
      </c>
      <c r="J104" s="343">
        <v>48</v>
      </c>
      <c r="K104" s="344"/>
      <c r="L104" s="340">
        <f t="shared" si="18"/>
        <v>84</v>
      </c>
      <c r="M104" s="342"/>
      <c r="N104" s="343"/>
      <c r="O104" s="343"/>
      <c r="P104" s="343"/>
      <c r="Q104" s="343"/>
      <c r="R104" s="343"/>
      <c r="S104" s="343"/>
      <c r="T104" s="343"/>
      <c r="U104" s="343"/>
      <c r="V104" s="343"/>
      <c r="W104" s="343">
        <v>6</v>
      </c>
      <c r="X104" s="343">
        <v>6</v>
      </c>
      <c r="Y104" s="343"/>
      <c r="Z104" s="343"/>
      <c r="AA104" s="343"/>
      <c r="AB104" s="343"/>
      <c r="AC104" s="386">
        <v>202</v>
      </c>
      <c r="AD104" s="235" t="str">
        <f>'Основні дані'!$B$1</f>
        <v>200202142Б142.06.xls</v>
      </c>
    </row>
    <row r="105" spans="1:30" s="160" customFormat="1" ht="27">
      <c r="A105" s="574" t="s">
        <v>383</v>
      </c>
      <c r="B105" s="609" t="s">
        <v>514</v>
      </c>
      <c r="C105" s="397" t="s">
        <v>481</v>
      </c>
      <c r="D105" s="397"/>
      <c r="E105" s="397" t="s">
        <v>90</v>
      </c>
      <c r="F105" s="340">
        <f t="shared" si="17"/>
        <v>7</v>
      </c>
      <c r="G105" s="341">
        <f t="shared" si="15"/>
        <v>210</v>
      </c>
      <c r="H105" s="340">
        <f>(M105*Титул!BC$18)+(O105*Титул!BD$18)+(Q105*Титул!BE$18)+(S105*Титул!BF$18)+(U105*Титул!BG$18)+(W105*Титул!BH$18)+(Y105*Титул!BI$18)+(AA105*Титул!BJ$18)</f>
        <v>96</v>
      </c>
      <c r="I105" s="342">
        <v>48</v>
      </c>
      <c r="J105" s="343">
        <v>48</v>
      </c>
      <c r="K105" s="344"/>
      <c r="L105" s="340">
        <f t="shared" si="18"/>
        <v>114</v>
      </c>
      <c r="M105" s="342"/>
      <c r="N105" s="343"/>
      <c r="O105" s="343"/>
      <c r="P105" s="343"/>
      <c r="Q105" s="343"/>
      <c r="R105" s="343"/>
      <c r="S105" s="343"/>
      <c r="T105" s="343"/>
      <c r="U105" s="343"/>
      <c r="V105" s="343"/>
      <c r="W105" s="343">
        <v>6</v>
      </c>
      <c r="X105" s="343">
        <v>7</v>
      </c>
      <c r="Y105" s="343"/>
      <c r="Z105" s="343"/>
      <c r="AA105" s="343"/>
      <c r="AB105" s="343"/>
      <c r="AC105" s="386">
        <v>202</v>
      </c>
      <c r="AD105" s="235" t="str">
        <f>'Основні дані'!$B$1</f>
        <v>200202142Б142.06.xls</v>
      </c>
    </row>
    <row r="106" spans="1:30" s="160" customFormat="1" ht="27">
      <c r="A106" s="574" t="s">
        <v>384</v>
      </c>
      <c r="B106" s="608" t="s">
        <v>515</v>
      </c>
      <c r="C106" s="397" t="s">
        <v>501</v>
      </c>
      <c r="D106" s="397"/>
      <c r="E106" s="397" t="s">
        <v>81</v>
      </c>
      <c r="F106" s="340">
        <f t="shared" si="17"/>
        <v>4</v>
      </c>
      <c r="G106" s="341">
        <f t="shared" si="15"/>
        <v>120</v>
      </c>
      <c r="H106" s="340">
        <f>(M106*Титул!BC$18)+(O106*Титул!BD$18)+(Q106*Титул!BE$18)+(S106*Титул!BF$18)+(U106*Титул!BG$18)+(W106*Титул!BH$18)+(Y106*Титул!BI$18)+(AA106*Титул!BJ$18)</f>
        <v>48</v>
      </c>
      <c r="I106" s="342">
        <v>32</v>
      </c>
      <c r="J106" s="343">
        <v>16</v>
      </c>
      <c r="K106" s="344"/>
      <c r="L106" s="340">
        <f t="shared" si="18"/>
        <v>72</v>
      </c>
      <c r="M106" s="342"/>
      <c r="N106" s="343"/>
      <c r="O106" s="343"/>
      <c r="P106" s="343"/>
      <c r="Q106" s="343"/>
      <c r="R106" s="343"/>
      <c r="S106" s="343"/>
      <c r="T106" s="343"/>
      <c r="U106" s="343"/>
      <c r="V106" s="343"/>
      <c r="W106" s="343"/>
      <c r="X106" s="343"/>
      <c r="Y106" s="343">
        <v>3</v>
      </c>
      <c r="Z106" s="343">
        <v>4</v>
      </c>
      <c r="AA106" s="343"/>
      <c r="AB106" s="343"/>
      <c r="AC106" s="386">
        <v>202</v>
      </c>
      <c r="AD106" s="235" t="str">
        <f>'Основні дані'!$B$1</f>
        <v>200202142Б142.06.xls</v>
      </c>
    </row>
    <row r="107" spans="1:30" s="160" customFormat="1" ht="27">
      <c r="A107" s="574" t="s">
        <v>385</v>
      </c>
      <c r="B107" s="608" t="s">
        <v>516</v>
      </c>
      <c r="C107" s="397" t="s">
        <v>501</v>
      </c>
      <c r="D107" s="397"/>
      <c r="E107" s="397" t="s">
        <v>90</v>
      </c>
      <c r="F107" s="340">
        <f t="shared" si="17"/>
        <v>5</v>
      </c>
      <c r="G107" s="341">
        <f t="shared" si="15"/>
        <v>150</v>
      </c>
      <c r="H107" s="340">
        <f>(M107*Титул!BC$18)+(O107*Титул!BD$18)+(Q107*Титул!BE$18)+(S107*Титул!BF$18)+(U107*Титул!BG$18)+(W107*Титул!BH$18)+(Y107*Титул!BI$18)+(AA107*Титул!BJ$18)</f>
        <v>64</v>
      </c>
      <c r="I107" s="342">
        <v>32</v>
      </c>
      <c r="J107" s="343">
        <v>32</v>
      </c>
      <c r="K107" s="344"/>
      <c r="L107" s="340">
        <f t="shared" si="18"/>
        <v>86</v>
      </c>
      <c r="M107" s="342"/>
      <c r="N107" s="343"/>
      <c r="O107" s="343"/>
      <c r="P107" s="343"/>
      <c r="Q107" s="343"/>
      <c r="R107" s="343"/>
      <c r="S107" s="343"/>
      <c r="T107" s="343"/>
      <c r="U107" s="343"/>
      <c r="V107" s="343"/>
      <c r="W107" s="343"/>
      <c r="X107" s="343"/>
      <c r="Y107" s="343">
        <v>4</v>
      </c>
      <c r="Z107" s="343">
        <v>5</v>
      </c>
      <c r="AA107" s="343"/>
      <c r="AB107" s="343"/>
      <c r="AC107" s="386">
        <v>202</v>
      </c>
      <c r="AD107" s="235" t="str">
        <f>'Основні дані'!$B$1</f>
        <v>200202142Б142.06.xls</v>
      </c>
    </row>
    <row r="108" spans="1:30" s="160" customFormat="1" ht="27">
      <c r="A108" s="574" t="s">
        <v>386</v>
      </c>
      <c r="B108" s="608" t="s">
        <v>517</v>
      </c>
      <c r="C108" s="397" t="s">
        <v>501</v>
      </c>
      <c r="D108" s="397"/>
      <c r="E108" s="397" t="s">
        <v>81</v>
      </c>
      <c r="F108" s="340">
        <f t="shared" si="17"/>
        <v>5</v>
      </c>
      <c r="G108" s="341">
        <f t="shared" si="15"/>
        <v>150</v>
      </c>
      <c r="H108" s="340">
        <f>(M108*Титул!BC$18)+(O108*Титул!BD$18)+(Q108*Титул!BE$18)+(S108*Титул!BF$18)+(U108*Титул!BG$18)+(W108*Титул!BH$18)+(Y108*Титул!BI$18)+(AA108*Титул!BJ$18)</f>
        <v>64</v>
      </c>
      <c r="I108" s="342">
        <v>32</v>
      </c>
      <c r="J108" s="343">
        <v>32</v>
      </c>
      <c r="K108" s="344"/>
      <c r="L108" s="340">
        <f t="shared" si="18"/>
        <v>86</v>
      </c>
      <c r="M108" s="342"/>
      <c r="N108" s="343"/>
      <c r="O108" s="343"/>
      <c r="P108" s="343"/>
      <c r="Q108" s="343"/>
      <c r="R108" s="343"/>
      <c r="S108" s="343"/>
      <c r="T108" s="343"/>
      <c r="U108" s="343"/>
      <c r="V108" s="343"/>
      <c r="W108" s="343"/>
      <c r="X108" s="343"/>
      <c r="Y108" s="343">
        <v>4</v>
      </c>
      <c r="Z108" s="343">
        <v>5</v>
      </c>
      <c r="AA108" s="343"/>
      <c r="AB108" s="343"/>
      <c r="AC108" s="386">
        <v>202</v>
      </c>
      <c r="AD108" s="235" t="str">
        <f>'Основні дані'!$B$1</f>
        <v>200202142Б142.06.xls</v>
      </c>
    </row>
    <row r="109" spans="1:30" s="160" customFormat="1" ht="54">
      <c r="A109" s="574" t="s">
        <v>387</v>
      </c>
      <c r="B109" s="609" t="s">
        <v>518</v>
      </c>
      <c r="C109" s="397" t="s">
        <v>501</v>
      </c>
      <c r="D109" s="397"/>
      <c r="E109" s="397" t="s">
        <v>81</v>
      </c>
      <c r="F109" s="340">
        <f t="shared" si="17"/>
        <v>5</v>
      </c>
      <c r="G109" s="341">
        <f t="shared" si="15"/>
        <v>150</v>
      </c>
      <c r="H109" s="340">
        <f>(M109*Титул!BC$18)+(O109*Титул!BD$18)+(Q109*Титул!BE$18)+(S109*Титул!BF$18)+(U109*Титул!BG$18)+(W109*Титул!BH$18)+(Y109*Титул!BI$18)+(AA109*Титул!BJ$18)</f>
        <v>64</v>
      </c>
      <c r="I109" s="342">
        <v>32</v>
      </c>
      <c r="J109" s="343"/>
      <c r="K109" s="344">
        <v>32</v>
      </c>
      <c r="L109" s="340">
        <f t="shared" si="18"/>
        <v>86</v>
      </c>
      <c r="M109" s="342"/>
      <c r="N109" s="343"/>
      <c r="O109" s="343"/>
      <c r="P109" s="343"/>
      <c r="Q109" s="343"/>
      <c r="R109" s="343"/>
      <c r="S109" s="343"/>
      <c r="T109" s="343"/>
      <c r="U109" s="343"/>
      <c r="V109" s="343"/>
      <c r="W109" s="343"/>
      <c r="X109" s="343"/>
      <c r="Y109" s="343">
        <v>4</v>
      </c>
      <c r="Z109" s="343">
        <v>5</v>
      </c>
      <c r="AA109" s="343"/>
      <c r="AB109" s="343"/>
      <c r="AC109" s="386">
        <v>202</v>
      </c>
      <c r="AD109" s="235" t="str">
        <f>'Основні дані'!$B$1</f>
        <v>200202142Б142.06.xls</v>
      </c>
    </row>
    <row r="110" spans="1:30" s="160" customFormat="1" ht="54">
      <c r="A110" s="574" t="s">
        <v>388</v>
      </c>
      <c r="B110" s="608" t="s">
        <v>519</v>
      </c>
      <c r="C110" s="397"/>
      <c r="D110" s="397" t="s">
        <v>501</v>
      </c>
      <c r="E110" s="397" t="s">
        <v>81</v>
      </c>
      <c r="F110" s="340">
        <f t="shared" si="17"/>
        <v>4</v>
      </c>
      <c r="G110" s="341">
        <f t="shared" si="15"/>
        <v>120</v>
      </c>
      <c r="H110" s="340">
        <f>(M110*Титул!BC$18)+(O110*Титул!BD$18)+(Q110*Титул!BE$18)+(S110*Титул!BF$18)+(U110*Титул!BG$18)+(W110*Титул!BH$18)+(Y110*Титул!BI$18)+(AA110*Титул!BJ$18)</f>
        <v>48</v>
      </c>
      <c r="I110" s="342">
        <v>32</v>
      </c>
      <c r="J110" s="343">
        <v>16</v>
      </c>
      <c r="K110" s="344"/>
      <c r="L110" s="340">
        <f t="shared" si="18"/>
        <v>72</v>
      </c>
      <c r="M110" s="342"/>
      <c r="N110" s="343"/>
      <c r="O110" s="343"/>
      <c r="P110" s="343"/>
      <c r="Q110" s="343"/>
      <c r="R110" s="343"/>
      <c r="S110" s="343"/>
      <c r="T110" s="343"/>
      <c r="U110" s="343"/>
      <c r="V110" s="343"/>
      <c r="W110" s="343"/>
      <c r="X110" s="343"/>
      <c r="Y110" s="343">
        <v>3</v>
      </c>
      <c r="Z110" s="343">
        <v>4</v>
      </c>
      <c r="AA110" s="343"/>
      <c r="AB110" s="343"/>
      <c r="AC110" s="386">
        <v>202</v>
      </c>
      <c r="AD110" s="235" t="str">
        <f>'Основні дані'!$B$1</f>
        <v>200202142Б142.06.xls</v>
      </c>
    </row>
    <row r="111" spans="1:30" s="160" customFormat="1" ht="54">
      <c r="A111" s="574" t="s">
        <v>389</v>
      </c>
      <c r="B111" s="608" t="s">
        <v>520</v>
      </c>
      <c r="C111" s="397" t="s">
        <v>469</v>
      </c>
      <c r="D111" s="397"/>
      <c r="E111" s="397"/>
      <c r="F111" s="340">
        <f t="shared" si="17"/>
        <v>5</v>
      </c>
      <c r="G111" s="341">
        <f t="shared" si="15"/>
        <v>150</v>
      </c>
      <c r="H111" s="340">
        <f>(M111*Титул!BC$18)+(O111*Титул!BD$18)+(Q111*Титул!BE$18)+(S111*Титул!BF$18)+(U111*Титул!BG$18)+(W111*Титул!BH$18)+(Y111*Титул!BI$18)+(AA111*Титул!BJ$18)</f>
        <v>50</v>
      </c>
      <c r="I111" s="342">
        <v>20</v>
      </c>
      <c r="J111" s="343">
        <v>30</v>
      </c>
      <c r="K111" s="344"/>
      <c r="L111" s="340">
        <f t="shared" si="18"/>
        <v>100</v>
      </c>
      <c r="M111" s="342"/>
      <c r="N111" s="343"/>
      <c r="O111" s="343"/>
      <c r="P111" s="343"/>
      <c r="Q111" s="343"/>
      <c r="R111" s="343"/>
      <c r="S111" s="343"/>
      <c r="T111" s="343"/>
      <c r="U111" s="343"/>
      <c r="V111" s="343"/>
      <c r="W111" s="343"/>
      <c r="X111" s="343"/>
      <c r="Y111" s="343"/>
      <c r="Z111" s="343"/>
      <c r="AA111" s="343">
        <v>5</v>
      </c>
      <c r="AB111" s="343">
        <v>5</v>
      </c>
      <c r="AC111" s="386">
        <v>202</v>
      </c>
      <c r="AD111" s="235" t="str">
        <f>'Основні дані'!$B$1</f>
        <v>200202142Б142.06.xls</v>
      </c>
    </row>
    <row r="112" spans="1:30" s="160" customFormat="1" ht="54">
      <c r="A112" s="574" t="s">
        <v>390</v>
      </c>
      <c r="B112" s="609" t="s">
        <v>521</v>
      </c>
      <c r="C112" s="397" t="s">
        <v>469</v>
      </c>
      <c r="D112" s="397"/>
      <c r="E112" s="397"/>
      <c r="F112" s="340">
        <f t="shared" si="17"/>
        <v>5</v>
      </c>
      <c r="G112" s="341">
        <f t="shared" si="15"/>
        <v>150</v>
      </c>
      <c r="H112" s="340">
        <f>(M112*Титул!BC$18)+(O112*Титул!BD$18)+(Q112*Титул!BE$18)+(S112*Титул!BF$18)+(U112*Титул!BG$18)+(W112*Титул!BH$18)+(Y112*Титул!BI$18)+(AA112*Титул!BJ$18)</f>
        <v>60</v>
      </c>
      <c r="I112" s="342">
        <v>40</v>
      </c>
      <c r="J112" s="343">
        <v>20</v>
      </c>
      <c r="K112" s="344"/>
      <c r="L112" s="340">
        <f t="shared" si="18"/>
        <v>90</v>
      </c>
      <c r="M112" s="342"/>
      <c r="N112" s="343"/>
      <c r="O112" s="343"/>
      <c r="P112" s="343"/>
      <c r="Q112" s="343"/>
      <c r="R112" s="343"/>
      <c r="S112" s="343"/>
      <c r="T112" s="343"/>
      <c r="U112" s="343"/>
      <c r="V112" s="343"/>
      <c r="W112" s="343"/>
      <c r="X112" s="343"/>
      <c r="Y112" s="343"/>
      <c r="Z112" s="343"/>
      <c r="AA112" s="343">
        <v>6</v>
      </c>
      <c r="AB112" s="343">
        <v>5</v>
      </c>
      <c r="AC112" s="386">
        <v>202</v>
      </c>
      <c r="AD112" s="235" t="str">
        <f>'Основні дані'!$B$1</f>
        <v>200202142Б142.06.xls</v>
      </c>
    </row>
    <row r="113" spans="1:30" s="160" customFormat="1" ht="54">
      <c r="A113" s="574" t="s">
        <v>391</v>
      </c>
      <c r="B113" s="608" t="s">
        <v>522</v>
      </c>
      <c r="C113" s="397" t="s">
        <v>469</v>
      </c>
      <c r="D113" s="397"/>
      <c r="E113" s="397"/>
      <c r="F113" s="340">
        <f t="shared" si="17"/>
        <v>4</v>
      </c>
      <c r="G113" s="341">
        <f t="shared" si="15"/>
        <v>120</v>
      </c>
      <c r="H113" s="340">
        <f>(M113*Титул!BC$18)+(O113*Титул!BD$18)+(Q113*Титул!BE$18)+(S113*Титул!BF$18)+(U113*Титул!BG$18)+(W113*Титул!BH$18)+(Y113*Титул!BI$18)+(AA113*Титул!BJ$18)</f>
        <v>40</v>
      </c>
      <c r="I113" s="342">
        <v>20</v>
      </c>
      <c r="J113" s="343">
        <v>20</v>
      </c>
      <c r="K113" s="344"/>
      <c r="L113" s="340">
        <f t="shared" si="18"/>
        <v>80</v>
      </c>
      <c r="M113" s="342"/>
      <c r="N113" s="343"/>
      <c r="O113" s="343"/>
      <c r="P113" s="343"/>
      <c r="Q113" s="343"/>
      <c r="R113" s="343"/>
      <c r="S113" s="343"/>
      <c r="T113" s="343"/>
      <c r="U113" s="343"/>
      <c r="V113" s="343"/>
      <c r="W113" s="343"/>
      <c r="X113" s="343"/>
      <c r="Y113" s="343"/>
      <c r="Z113" s="343"/>
      <c r="AA113" s="343">
        <v>4</v>
      </c>
      <c r="AB113" s="343">
        <v>4</v>
      </c>
      <c r="AC113" s="386">
        <v>202</v>
      </c>
      <c r="AD113" s="235" t="str">
        <f>'Основні дані'!$B$1</f>
        <v>200202142Б142.06.xls</v>
      </c>
    </row>
    <row r="114" spans="1:30" s="160" customFormat="1" ht="54.75" thickBot="1">
      <c r="A114" s="574" t="s">
        <v>392</v>
      </c>
      <c r="B114" s="609" t="s">
        <v>523</v>
      </c>
      <c r="C114" s="397" t="s">
        <v>469</v>
      </c>
      <c r="D114" s="397"/>
      <c r="E114" s="397"/>
      <c r="F114" s="340">
        <f t="shared" si="17"/>
        <v>4</v>
      </c>
      <c r="G114" s="341">
        <f t="shared" si="15"/>
        <v>120</v>
      </c>
      <c r="H114" s="340">
        <f>(M114*Титул!BC$18)+(O114*Титул!BD$18)+(Q114*Титул!BE$18)+(S114*Титул!BF$18)+(U114*Титул!BG$18)+(W114*Титул!BH$18)+(Y114*Титул!BI$18)+(AA114*Титул!BJ$18)</f>
        <v>50</v>
      </c>
      <c r="I114" s="342">
        <v>30</v>
      </c>
      <c r="J114" s="343">
        <v>20</v>
      </c>
      <c r="K114" s="344"/>
      <c r="L114" s="340">
        <f t="shared" si="18"/>
        <v>70</v>
      </c>
      <c r="M114" s="342"/>
      <c r="N114" s="343"/>
      <c r="O114" s="343"/>
      <c r="P114" s="343"/>
      <c r="Q114" s="343"/>
      <c r="R114" s="343"/>
      <c r="S114" s="343"/>
      <c r="T114" s="343"/>
      <c r="U114" s="343"/>
      <c r="V114" s="343"/>
      <c r="W114" s="343"/>
      <c r="X114" s="343"/>
      <c r="Y114" s="343"/>
      <c r="Z114" s="343"/>
      <c r="AA114" s="343">
        <v>5</v>
      </c>
      <c r="AB114" s="343">
        <v>4</v>
      </c>
      <c r="AC114" s="386">
        <v>202</v>
      </c>
      <c r="AD114" s="235" t="str">
        <f>'Основні дані'!$B$1</f>
        <v>200202142Б142.06.xls</v>
      </c>
    </row>
    <row r="115" spans="1:30" s="160" customFormat="1" ht="30" hidden="1">
      <c r="A115" s="574" t="s">
        <v>393</v>
      </c>
      <c r="B115" s="550"/>
      <c r="C115" s="547"/>
      <c r="D115" s="397"/>
      <c r="E115" s="396"/>
      <c r="F115" s="340">
        <f t="shared" si="17"/>
        <v>0</v>
      </c>
      <c r="G115" s="341">
        <f t="shared" si="15"/>
        <v>0</v>
      </c>
      <c r="H115" s="340">
        <f>(M115*Титул!BC$18)+(O115*Титул!BD$18)+(Q115*Титул!BE$18)+(S115*Титул!BF$18)+(U115*Титул!BG$18)+(W115*Титул!BH$18)+(Y115*Титул!BI$18)+(AA115*Титул!BJ$18)</f>
        <v>0</v>
      </c>
      <c r="I115" s="342"/>
      <c r="J115" s="343"/>
      <c r="K115" s="344"/>
      <c r="L115" s="340">
        <f t="shared" si="18"/>
        <v>0</v>
      </c>
      <c r="M115" s="342"/>
      <c r="N115" s="343"/>
      <c r="O115" s="343"/>
      <c r="P115" s="343"/>
      <c r="Q115" s="343"/>
      <c r="R115" s="343"/>
      <c r="S115" s="343"/>
      <c r="T115" s="343"/>
      <c r="U115" s="343"/>
      <c r="V115" s="343"/>
      <c r="W115" s="343"/>
      <c r="X115" s="343"/>
      <c r="Y115" s="343"/>
      <c r="Z115" s="343"/>
      <c r="AA115" s="343"/>
      <c r="AB115" s="343"/>
      <c r="AC115" s="386"/>
      <c r="AD115" s="235" t="str">
        <f>'Основні дані'!$B$1</f>
        <v>200202142Б142.06.xls</v>
      </c>
    </row>
    <row r="116" spans="1:30" s="160" customFormat="1" ht="30" hidden="1">
      <c r="A116" s="574" t="s">
        <v>394</v>
      </c>
      <c r="B116" s="550"/>
      <c r="C116" s="547"/>
      <c r="D116" s="397"/>
      <c r="E116" s="396"/>
      <c r="F116" s="340">
        <f t="shared" si="17"/>
        <v>0</v>
      </c>
      <c r="G116" s="341">
        <f t="shared" si="15"/>
        <v>0</v>
      </c>
      <c r="H116" s="340">
        <f>(M116*Титул!BC$18)+(O116*Титул!BD$18)+(Q116*Титул!BE$18)+(S116*Титул!BF$18)+(U116*Титул!BG$18)+(W116*Титул!BH$18)+(Y116*Титул!BI$18)+(AA116*Титул!BJ$18)</f>
        <v>0</v>
      </c>
      <c r="I116" s="342"/>
      <c r="J116" s="343"/>
      <c r="K116" s="344"/>
      <c r="L116" s="340">
        <f t="shared" si="18"/>
        <v>0</v>
      </c>
      <c r="M116" s="342"/>
      <c r="N116" s="343"/>
      <c r="O116" s="343"/>
      <c r="P116" s="343"/>
      <c r="Q116" s="343"/>
      <c r="R116" s="343"/>
      <c r="S116" s="343"/>
      <c r="T116" s="343"/>
      <c r="U116" s="343"/>
      <c r="V116" s="343"/>
      <c r="W116" s="343"/>
      <c r="X116" s="343"/>
      <c r="Y116" s="343"/>
      <c r="Z116" s="343"/>
      <c r="AA116" s="343"/>
      <c r="AB116" s="343"/>
      <c r="AC116" s="386"/>
      <c r="AD116" s="235" t="str">
        <f>'Основні дані'!$B$1</f>
        <v>200202142Б142.06.xls</v>
      </c>
    </row>
    <row r="117" spans="1:30" s="160" customFormat="1" ht="30" hidden="1">
      <c r="A117" s="574" t="s">
        <v>395</v>
      </c>
      <c r="B117" s="550"/>
      <c r="C117" s="547"/>
      <c r="D117" s="397"/>
      <c r="E117" s="396"/>
      <c r="F117" s="340">
        <f t="shared" si="17"/>
        <v>0</v>
      </c>
      <c r="G117" s="341">
        <f t="shared" si="15"/>
        <v>0</v>
      </c>
      <c r="H117" s="340">
        <f>(M117*Титул!BC$18)+(O117*Титул!BD$18)+(Q117*Титул!BE$18)+(S117*Титул!BF$18)+(U117*Титул!BG$18)+(W117*Титул!BH$18)+(Y117*Титул!BI$18)+(AA117*Титул!BJ$18)</f>
        <v>0</v>
      </c>
      <c r="I117" s="342"/>
      <c r="J117" s="343"/>
      <c r="K117" s="344"/>
      <c r="L117" s="340">
        <f t="shared" si="18"/>
        <v>0</v>
      </c>
      <c r="M117" s="342"/>
      <c r="N117" s="343"/>
      <c r="O117" s="343"/>
      <c r="P117" s="343"/>
      <c r="Q117" s="343"/>
      <c r="R117" s="343"/>
      <c r="S117" s="343"/>
      <c r="T117" s="343"/>
      <c r="U117" s="343"/>
      <c r="V117" s="343"/>
      <c r="W117" s="343"/>
      <c r="X117" s="343"/>
      <c r="Y117" s="343"/>
      <c r="Z117" s="343"/>
      <c r="AA117" s="343"/>
      <c r="AB117" s="343"/>
      <c r="AC117" s="386"/>
      <c r="AD117" s="235" t="str">
        <f>'Основні дані'!$B$1</f>
        <v>200202142Б142.06.xls</v>
      </c>
    </row>
    <row r="118" spans="1:30" s="160" customFormat="1" ht="30" hidden="1">
      <c r="A118" s="574" t="s">
        <v>396</v>
      </c>
      <c r="B118" s="550"/>
      <c r="C118" s="396"/>
      <c r="D118" s="397"/>
      <c r="E118" s="397"/>
      <c r="F118" s="340">
        <f t="shared" si="17"/>
        <v>0</v>
      </c>
      <c r="G118" s="341">
        <f t="shared" si="15"/>
        <v>0</v>
      </c>
      <c r="H118" s="340">
        <f>(M118*Титул!BC$18)+(O118*Титул!BD$18)+(Q118*Титул!BE$18)+(S118*Титул!BF$18)+(U118*Титул!BG$18)+(W118*Титул!BH$18)+(Y118*Титул!BI$18)+(AA118*Титул!BJ$18)</f>
        <v>0</v>
      </c>
      <c r="I118" s="342"/>
      <c r="J118" s="343"/>
      <c r="K118" s="344"/>
      <c r="L118" s="340">
        <f t="shared" si="18"/>
        <v>0</v>
      </c>
      <c r="M118" s="342"/>
      <c r="N118" s="343"/>
      <c r="O118" s="343"/>
      <c r="P118" s="343"/>
      <c r="Q118" s="343"/>
      <c r="R118" s="343"/>
      <c r="S118" s="343"/>
      <c r="T118" s="343"/>
      <c r="U118" s="343"/>
      <c r="V118" s="343"/>
      <c r="W118" s="343"/>
      <c r="X118" s="343"/>
      <c r="Y118" s="343"/>
      <c r="Z118" s="343"/>
      <c r="AA118" s="343"/>
      <c r="AB118" s="343"/>
      <c r="AC118" s="386"/>
      <c r="AD118" s="235" t="str">
        <f>'Основні дані'!$B$1</f>
        <v>200202142Б142.06.xls</v>
      </c>
    </row>
    <row r="119" spans="1:30" s="160" customFormat="1" ht="30" hidden="1">
      <c r="A119" s="574" t="s">
        <v>397</v>
      </c>
      <c r="B119" s="550"/>
      <c r="C119" s="396"/>
      <c r="D119" s="397"/>
      <c r="E119" s="397"/>
      <c r="F119" s="340">
        <f t="shared" si="17"/>
        <v>0</v>
      </c>
      <c r="G119" s="341">
        <f t="shared" si="15"/>
        <v>0</v>
      </c>
      <c r="H119" s="340">
        <f>(M119*Титул!BC$18)+(O119*Титул!BD$18)+(Q119*Титул!BE$18)+(S119*Титул!BF$18)+(U119*Титул!BG$18)+(W119*Титул!BH$18)+(Y119*Титул!BI$18)+(AA119*Титул!BJ$18)</f>
        <v>0</v>
      </c>
      <c r="I119" s="342"/>
      <c r="J119" s="343"/>
      <c r="K119" s="344"/>
      <c r="L119" s="340">
        <f t="shared" si="18"/>
        <v>0</v>
      </c>
      <c r="M119" s="342"/>
      <c r="N119" s="343"/>
      <c r="O119" s="343"/>
      <c r="P119" s="343"/>
      <c r="Q119" s="343"/>
      <c r="R119" s="343"/>
      <c r="S119" s="343"/>
      <c r="T119" s="343"/>
      <c r="U119" s="343"/>
      <c r="V119" s="343"/>
      <c r="W119" s="343"/>
      <c r="X119" s="343"/>
      <c r="Y119" s="343"/>
      <c r="Z119" s="343"/>
      <c r="AA119" s="343"/>
      <c r="AB119" s="343"/>
      <c r="AC119" s="386"/>
      <c r="AD119" s="235" t="str">
        <f>'Основні дані'!$B$1</f>
        <v>200202142Б142.06.xls</v>
      </c>
    </row>
    <row r="120" spans="1:30" s="160" customFormat="1" ht="30" hidden="1">
      <c r="A120" s="574" t="s">
        <v>398</v>
      </c>
      <c r="B120" s="550"/>
      <c r="C120" s="396"/>
      <c r="D120" s="397"/>
      <c r="E120" s="397"/>
      <c r="F120" s="340">
        <f t="shared" si="17"/>
        <v>0</v>
      </c>
      <c r="G120" s="341">
        <f t="shared" si="15"/>
        <v>0</v>
      </c>
      <c r="H120" s="340">
        <f>(M120*Титул!BC$18)+(O120*Титул!BD$18)+(Q120*Титул!BE$18)+(S120*Титул!BF$18)+(U120*Титул!BG$18)+(W120*Титул!BH$18)+(Y120*Титул!BI$18)+(AA120*Титул!BJ$18)</f>
        <v>0</v>
      </c>
      <c r="I120" s="342"/>
      <c r="J120" s="343"/>
      <c r="K120" s="344"/>
      <c r="L120" s="340">
        <f t="shared" si="18"/>
        <v>0</v>
      </c>
      <c r="M120" s="342"/>
      <c r="N120" s="343"/>
      <c r="O120" s="343"/>
      <c r="P120" s="343"/>
      <c r="Q120" s="343"/>
      <c r="R120" s="343"/>
      <c r="S120" s="343"/>
      <c r="T120" s="343"/>
      <c r="U120" s="343"/>
      <c r="V120" s="343"/>
      <c r="W120" s="343"/>
      <c r="X120" s="343"/>
      <c r="Y120" s="343"/>
      <c r="Z120" s="343"/>
      <c r="AA120" s="343"/>
      <c r="AB120" s="343"/>
      <c r="AC120" s="386"/>
      <c r="AD120" s="235" t="str">
        <f>'Основні дані'!$B$1</f>
        <v>200202142Б142.06.xls</v>
      </c>
    </row>
    <row r="121" spans="1:30" s="160" customFormat="1" ht="30" hidden="1">
      <c r="A121" s="574" t="s">
        <v>399</v>
      </c>
      <c r="B121" s="550"/>
      <c r="C121" s="397"/>
      <c r="D121" s="397"/>
      <c r="E121" s="397"/>
      <c r="F121" s="340">
        <f t="shared" si="17"/>
        <v>0</v>
      </c>
      <c r="G121" s="341">
        <f t="shared" si="15"/>
        <v>0</v>
      </c>
      <c r="H121" s="340">
        <f>(M121*Титул!BC$18)+(O121*Титул!BD$18)+(Q121*Титул!BE$18)+(S121*Титул!BF$18)+(U121*Титул!BG$18)+(W121*Титул!BH$18)+(Y121*Титул!BI$18)+(AA121*Титул!BJ$18)</f>
        <v>0</v>
      </c>
      <c r="I121" s="342"/>
      <c r="J121" s="343"/>
      <c r="K121" s="344"/>
      <c r="L121" s="340">
        <f t="shared" si="18"/>
        <v>0</v>
      </c>
      <c r="M121" s="342"/>
      <c r="N121" s="343"/>
      <c r="O121" s="343"/>
      <c r="P121" s="343"/>
      <c r="Q121" s="343"/>
      <c r="R121" s="343"/>
      <c r="S121" s="343"/>
      <c r="T121" s="343"/>
      <c r="U121" s="343"/>
      <c r="V121" s="343"/>
      <c r="W121" s="343"/>
      <c r="X121" s="343"/>
      <c r="Y121" s="343"/>
      <c r="Z121" s="343"/>
      <c r="AA121" s="343"/>
      <c r="AB121" s="343"/>
      <c r="AC121" s="386"/>
      <c r="AD121" s="235" t="str">
        <f>'Основні дані'!$B$1</f>
        <v>200202142Б142.06.xls</v>
      </c>
    </row>
    <row r="122" spans="1:30" s="160" customFormat="1" ht="30.75" hidden="1" thickBot="1">
      <c r="A122" s="574" t="s">
        <v>400</v>
      </c>
      <c r="B122" s="550"/>
      <c r="C122" s="397"/>
      <c r="D122" s="397"/>
      <c r="E122" s="397"/>
      <c r="F122" s="340">
        <f t="shared" si="17"/>
        <v>0</v>
      </c>
      <c r="G122" s="341">
        <f t="shared" si="15"/>
        <v>0</v>
      </c>
      <c r="H122" s="340">
        <f>(M122*Титул!BC$18)+(O122*Титул!BD$18)+(Q122*Титул!BE$18)+(S122*Титул!BF$18)+(U122*Титул!BG$18)+(W122*Титул!BH$18)+(Y122*Титул!BI$18)+(AA122*Титул!BJ$18)</f>
        <v>0</v>
      </c>
      <c r="I122" s="342"/>
      <c r="J122" s="343"/>
      <c r="K122" s="344"/>
      <c r="L122" s="340">
        <f t="shared" si="18"/>
        <v>0</v>
      </c>
      <c r="M122" s="342"/>
      <c r="N122" s="343"/>
      <c r="O122" s="343"/>
      <c r="P122" s="343"/>
      <c r="Q122" s="343"/>
      <c r="R122" s="343"/>
      <c r="S122" s="343"/>
      <c r="T122" s="343"/>
      <c r="U122" s="343"/>
      <c r="V122" s="343"/>
      <c r="W122" s="343"/>
      <c r="X122" s="343"/>
      <c r="Y122" s="343"/>
      <c r="Z122" s="343"/>
      <c r="AA122" s="343"/>
      <c r="AB122" s="343"/>
      <c r="AC122" s="386"/>
      <c r="AD122" s="235" t="str">
        <f>'Основні дані'!$B$1</f>
        <v>200202142Б142.06.xls</v>
      </c>
    </row>
    <row r="123" spans="1:30" s="160" customFormat="1" ht="28.5" thickBot="1">
      <c r="A123" s="573">
        <v>3</v>
      </c>
      <c r="B123" s="545" t="s">
        <v>424</v>
      </c>
      <c r="C123" s="578"/>
      <c r="D123" s="578"/>
      <c r="E123" s="483"/>
      <c r="F123" s="356">
        <f aca="true" t="shared" si="19" ref="F123:AB123">SUM(F124:F126)</f>
        <v>12</v>
      </c>
      <c r="G123" s="356">
        <f t="shared" si="19"/>
        <v>360</v>
      </c>
      <c r="H123" s="356">
        <f t="shared" si="19"/>
        <v>192</v>
      </c>
      <c r="I123" s="356">
        <f t="shared" si="19"/>
        <v>0</v>
      </c>
      <c r="J123" s="356">
        <f t="shared" si="19"/>
        <v>0</v>
      </c>
      <c r="K123" s="356">
        <f t="shared" si="19"/>
        <v>0</v>
      </c>
      <c r="L123" s="356">
        <f t="shared" si="19"/>
        <v>168</v>
      </c>
      <c r="M123" s="356">
        <f t="shared" si="19"/>
        <v>0</v>
      </c>
      <c r="N123" s="356">
        <f t="shared" si="19"/>
        <v>0</v>
      </c>
      <c r="O123" s="356">
        <f t="shared" si="19"/>
        <v>0</v>
      </c>
      <c r="P123" s="356">
        <f t="shared" si="19"/>
        <v>0</v>
      </c>
      <c r="Q123" s="356">
        <f t="shared" si="19"/>
        <v>0</v>
      </c>
      <c r="R123" s="356">
        <f t="shared" si="19"/>
        <v>0</v>
      </c>
      <c r="S123" s="356">
        <f t="shared" si="19"/>
        <v>0</v>
      </c>
      <c r="T123" s="356">
        <f t="shared" si="19"/>
        <v>0</v>
      </c>
      <c r="U123" s="356">
        <f t="shared" si="19"/>
        <v>4</v>
      </c>
      <c r="V123" s="356">
        <f t="shared" si="19"/>
        <v>4</v>
      </c>
      <c r="W123" s="356">
        <f t="shared" si="19"/>
        <v>4</v>
      </c>
      <c r="X123" s="356">
        <f t="shared" si="19"/>
        <v>4</v>
      </c>
      <c r="Y123" s="356">
        <f t="shared" si="19"/>
        <v>4</v>
      </c>
      <c r="Z123" s="356">
        <f t="shared" si="19"/>
        <v>4</v>
      </c>
      <c r="AA123" s="356">
        <f t="shared" si="19"/>
        <v>0</v>
      </c>
      <c r="AB123" s="356">
        <f t="shared" si="19"/>
        <v>0</v>
      </c>
      <c r="AC123" s="443"/>
      <c r="AD123" s="235" t="str">
        <f>'Основні дані'!$B$1</f>
        <v>200202142Б142.06.xls</v>
      </c>
    </row>
    <row r="124" spans="1:30" s="160" customFormat="1" ht="27.75">
      <c r="A124" s="574" t="s">
        <v>451</v>
      </c>
      <c r="B124" s="544" t="s">
        <v>425</v>
      </c>
      <c r="C124" s="396"/>
      <c r="D124" s="396"/>
      <c r="E124" s="396"/>
      <c r="F124" s="349">
        <f>N124+P124+R124+T124+V124+X124+Z124+AB124</f>
        <v>4</v>
      </c>
      <c r="G124" s="350">
        <f>F124*30</f>
        <v>120</v>
      </c>
      <c r="H124" s="349">
        <f>(M124*Титул!BC$18)+(O124*Титул!BD$18)+(Q124*Титул!BE$18)+(S124*Титул!BF$18)+(U124*Титул!BG$18)+(W124*Титул!BH$18)+(Y124*Титул!BI$18)+(AA124*Титул!BJ$18)</f>
        <v>64</v>
      </c>
      <c r="I124" s="351"/>
      <c r="J124" s="352"/>
      <c r="K124" s="353"/>
      <c r="L124" s="349">
        <f>G124-H124</f>
        <v>56</v>
      </c>
      <c r="M124" s="351"/>
      <c r="N124" s="352"/>
      <c r="O124" s="352"/>
      <c r="P124" s="352"/>
      <c r="Q124" s="352"/>
      <c r="R124" s="352"/>
      <c r="S124" s="352"/>
      <c r="T124" s="352"/>
      <c r="U124" s="352">
        <v>4</v>
      </c>
      <c r="V124" s="352">
        <v>4</v>
      </c>
      <c r="W124" s="352"/>
      <c r="X124" s="352"/>
      <c r="Y124" s="352"/>
      <c r="Z124" s="352"/>
      <c r="AA124" s="352"/>
      <c r="AB124" s="352"/>
      <c r="AC124" s="385"/>
      <c r="AD124" s="235" t="str">
        <f>'Основні дані'!$B$1</f>
        <v>200202142Б142.06.xls</v>
      </c>
    </row>
    <row r="125" spans="1:30" s="160" customFormat="1" ht="27.75">
      <c r="A125" s="574" t="s">
        <v>296</v>
      </c>
      <c r="B125" s="526" t="s">
        <v>426</v>
      </c>
      <c r="C125" s="396"/>
      <c r="D125" s="396"/>
      <c r="E125" s="396"/>
      <c r="F125" s="340">
        <f>N125+P125+R125+T125+V125+X125+Z125+AB125</f>
        <v>4</v>
      </c>
      <c r="G125" s="341">
        <f>F125*30</f>
        <v>120</v>
      </c>
      <c r="H125" s="340">
        <f>(M125*Титул!BC$18)+(O125*Титул!BD$18)+(Q125*Титул!BE$18)+(S125*Титул!BF$18)+(U125*Титул!BG$18)+(W125*Титул!BH$18)+(Y125*Титул!BI$18)+(AA125*Титул!BJ$18)</f>
        <v>64</v>
      </c>
      <c r="I125" s="342"/>
      <c r="J125" s="343"/>
      <c r="K125" s="344"/>
      <c r="L125" s="349">
        <f>G125-H125</f>
        <v>56</v>
      </c>
      <c r="M125" s="351"/>
      <c r="N125" s="352"/>
      <c r="O125" s="352"/>
      <c r="P125" s="352"/>
      <c r="Q125" s="352"/>
      <c r="R125" s="352"/>
      <c r="S125" s="352"/>
      <c r="T125" s="352"/>
      <c r="U125" s="352"/>
      <c r="V125" s="352"/>
      <c r="W125" s="352">
        <v>4</v>
      </c>
      <c r="X125" s="352">
        <v>4</v>
      </c>
      <c r="Y125" s="352"/>
      <c r="Z125" s="352"/>
      <c r="AA125" s="352"/>
      <c r="AB125" s="352"/>
      <c r="AC125" s="385"/>
      <c r="AD125" s="235" t="str">
        <f>'Основні дані'!$B$1</f>
        <v>200202142Б142.06.xls</v>
      </c>
    </row>
    <row r="126" spans="1:30" s="160" customFormat="1" ht="28.5" thickBot="1">
      <c r="A126" s="574" t="s">
        <v>297</v>
      </c>
      <c r="B126" s="526" t="s">
        <v>427</v>
      </c>
      <c r="C126" s="396"/>
      <c r="D126" s="396"/>
      <c r="E126" s="396"/>
      <c r="F126" s="340">
        <f>N126+P126+R126+T126+V126+X126+Z126+AB126</f>
        <v>4</v>
      </c>
      <c r="G126" s="341">
        <f>F126*30</f>
        <v>120</v>
      </c>
      <c r="H126" s="340">
        <f>(M126*Титул!BC$18)+(O126*Титул!BD$18)+(Q126*Титул!BE$18)+(S126*Титул!BF$18)+(U126*Титул!BG$18)+(W126*Титул!BH$18)+(Y126*Титул!BI$18)+(AA126*Титул!BJ$18)</f>
        <v>64</v>
      </c>
      <c r="I126" s="342"/>
      <c r="J126" s="343"/>
      <c r="K126" s="344"/>
      <c r="L126" s="349">
        <f>G126-H126</f>
        <v>56</v>
      </c>
      <c r="M126" s="351"/>
      <c r="N126" s="352"/>
      <c r="O126" s="352"/>
      <c r="P126" s="352"/>
      <c r="Q126" s="352"/>
      <c r="R126" s="352"/>
      <c r="S126" s="352"/>
      <c r="T126" s="352"/>
      <c r="U126" s="352"/>
      <c r="V126" s="352"/>
      <c r="W126" s="352"/>
      <c r="X126" s="352"/>
      <c r="Y126" s="352">
        <v>4</v>
      </c>
      <c r="Z126" s="352">
        <v>4</v>
      </c>
      <c r="AA126" s="352"/>
      <c r="AB126" s="352"/>
      <c r="AC126" s="385"/>
      <c r="AD126" s="235" t="str">
        <f>'Основні дані'!$B$1</f>
        <v>200202142Б142.06.xls</v>
      </c>
    </row>
    <row r="127" spans="1:30" s="160" customFormat="1" ht="28.5" thickBot="1">
      <c r="A127" s="311"/>
      <c r="B127" s="319" t="s">
        <v>33</v>
      </c>
      <c r="C127" s="560"/>
      <c r="D127" s="560"/>
      <c r="E127" s="426"/>
      <c r="F127" s="359">
        <f>SUM(F128:F135)</f>
        <v>6</v>
      </c>
      <c r="G127" s="360">
        <f>SUM(G128:G135)</f>
        <v>180</v>
      </c>
      <c r="H127" s="360"/>
      <c r="I127" s="360"/>
      <c r="J127" s="360"/>
      <c r="K127" s="360"/>
      <c r="L127" s="360">
        <f>SUM(L128:L135)</f>
        <v>180</v>
      </c>
      <c r="M127" s="360">
        <f aca="true" t="shared" si="20" ref="M127:AB127">SUM(M128:M135)</f>
        <v>0</v>
      </c>
      <c r="N127" s="360">
        <f t="shared" si="20"/>
        <v>0</v>
      </c>
      <c r="O127" s="360">
        <f t="shared" si="20"/>
        <v>0</v>
      </c>
      <c r="P127" s="360">
        <f t="shared" si="20"/>
        <v>0</v>
      </c>
      <c r="Q127" s="360">
        <f t="shared" si="20"/>
        <v>0</v>
      </c>
      <c r="R127" s="360">
        <f t="shared" si="20"/>
        <v>0</v>
      </c>
      <c r="S127" s="360">
        <f t="shared" si="20"/>
        <v>0</v>
      </c>
      <c r="T127" s="360">
        <f t="shared" si="20"/>
        <v>0</v>
      </c>
      <c r="U127" s="360">
        <f t="shared" si="20"/>
        <v>0</v>
      </c>
      <c r="V127" s="360">
        <f t="shared" si="20"/>
        <v>0</v>
      </c>
      <c r="W127" s="360">
        <f t="shared" si="20"/>
        <v>0</v>
      </c>
      <c r="X127" s="360">
        <f t="shared" si="20"/>
        <v>0</v>
      </c>
      <c r="Y127" s="360">
        <f t="shared" si="20"/>
        <v>0</v>
      </c>
      <c r="Z127" s="360">
        <f t="shared" si="20"/>
        <v>0</v>
      </c>
      <c r="AA127" s="360">
        <f t="shared" si="20"/>
        <v>0</v>
      </c>
      <c r="AB127" s="360">
        <f t="shared" si="20"/>
        <v>6</v>
      </c>
      <c r="AC127" s="444"/>
      <c r="AD127" s="235" t="str">
        <f>'Основні дані'!$B$1</f>
        <v>200202142Б142.06.xls</v>
      </c>
    </row>
    <row r="128" spans="1:30" s="160" customFormat="1" ht="27.75" customHeight="1" hidden="1">
      <c r="A128" s="527"/>
      <c r="B128" s="320"/>
      <c r="C128" s="398"/>
      <c r="D128" s="398"/>
      <c r="E128" s="396"/>
      <c r="F128" s="349">
        <f aca="true" t="shared" si="21" ref="F128:F137">N128+P128+R128+T128+V128+X128+Z128+AB128</f>
        <v>0</v>
      </c>
      <c r="G128" s="350">
        <f aca="true" t="shared" si="22" ref="G128:G136">F128*30</f>
        <v>0</v>
      </c>
      <c r="H128" s="349"/>
      <c r="I128" s="351"/>
      <c r="J128" s="352"/>
      <c r="K128" s="353"/>
      <c r="L128" s="338">
        <f aca="true" t="shared" si="23" ref="L128:L136">IF(H128=I128+J128+K128,G128-H128,"!ОШИБКА!")</f>
        <v>0</v>
      </c>
      <c r="M128" s="533"/>
      <c r="N128" s="534">
        <f>Титул!BC20*1.5</f>
        <v>0</v>
      </c>
      <c r="O128" s="534"/>
      <c r="P128" s="534"/>
      <c r="Q128" s="534"/>
      <c r="R128" s="534"/>
      <c r="S128" s="534"/>
      <c r="T128" s="534"/>
      <c r="U128" s="534"/>
      <c r="V128" s="534"/>
      <c r="W128" s="534"/>
      <c r="X128" s="534"/>
      <c r="Y128" s="534"/>
      <c r="Z128" s="534"/>
      <c r="AA128" s="534"/>
      <c r="AB128" s="534"/>
      <c r="AC128" s="385"/>
      <c r="AD128" s="235" t="str">
        <f>'Основні дані'!$B$1</f>
        <v>200202142Б142.06.xls</v>
      </c>
    </row>
    <row r="129" spans="1:30" s="160" customFormat="1" ht="27.75" customHeight="1" hidden="1">
      <c r="A129" s="527"/>
      <c r="B129" s="321"/>
      <c r="C129" s="399"/>
      <c r="D129" s="399"/>
      <c r="E129" s="397"/>
      <c r="F129" s="340">
        <f t="shared" si="21"/>
        <v>0</v>
      </c>
      <c r="G129" s="341">
        <f t="shared" si="22"/>
        <v>0</v>
      </c>
      <c r="H129" s="340"/>
      <c r="I129" s="342"/>
      <c r="J129" s="343"/>
      <c r="K129" s="344"/>
      <c r="L129" s="340">
        <f t="shared" si="23"/>
        <v>0</v>
      </c>
      <c r="M129" s="535"/>
      <c r="N129" s="536"/>
      <c r="O129" s="536"/>
      <c r="P129" s="536">
        <f>Титул!BD20*1.5</f>
        <v>0</v>
      </c>
      <c r="Q129" s="536"/>
      <c r="R129" s="536"/>
      <c r="S129" s="536"/>
      <c r="T129" s="536"/>
      <c r="U129" s="536"/>
      <c r="V129" s="536"/>
      <c r="W129" s="536"/>
      <c r="X129" s="536"/>
      <c r="Y129" s="536"/>
      <c r="Z129" s="536"/>
      <c r="AA129" s="536"/>
      <c r="AB129" s="536"/>
      <c r="AC129" s="386"/>
      <c r="AD129" s="235" t="str">
        <f>'Основні дані'!$B$1</f>
        <v>200202142Б142.06.xls</v>
      </c>
    </row>
    <row r="130" spans="1:30" s="160" customFormat="1" ht="27.75" customHeight="1" hidden="1">
      <c r="A130" s="527"/>
      <c r="B130" s="321"/>
      <c r="C130" s="399"/>
      <c r="D130" s="399"/>
      <c r="E130" s="397"/>
      <c r="F130" s="340">
        <f t="shared" si="21"/>
        <v>0</v>
      </c>
      <c r="G130" s="341">
        <f t="shared" si="22"/>
        <v>0</v>
      </c>
      <c r="H130" s="340"/>
      <c r="I130" s="342"/>
      <c r="J130" s="343"/>
      <c r="K130" s="344"/>
      <c r="L130" s="340">
        <f t="shared" si="23"/>
        <v>0</v>
      </c>
      <c r="M130" s="535"/>
      <c r="N130" s="536"/>
      <c r="O130" s="536"/>
      <c r="P130" s="536"/>
      <c r="Q130" s="536"/>
      <c r="R130" s="536">
        <f>Титул!BE20*1.5</f>
        <v>0</v>
      </c>
      <c r="S130" s="536"/>
      <c r="T130" s="536"/>
      <c r="U130" s="536"/>
      <c r="V130" s="536"/>
      <c r="W130" s="536"/>
      <c r="X130" s="536"/>
      <c r="Y130" s="536"/>
      <c r="Z130" s="536"/>
      <c r="AA130" s="536"/>
      <c r="AB130" s="536"/>
      <c r="AC130" s="386"/>
      <c r="AD130" s="235" t="str">
        <f>'Основні дані'!$B$1</f>
        <v>200202142Б142.06.xls</v>
      </c>
    </row>
    <row r="131" spans="1:30" s="160" customFormat="1" ht="27.75" customHeight="1" hidden="1">
      <c r="A131" s="527"/>
      <c r="B131" s="321"/>
      <c r="C131" s="399"/>
      <c r="D131" s="399"/>
      <c r="E131" s="397"/>
      <c r="F131" s="340">
        <f t="shared" si="21"/>
        <v>0</v>
      </c>
      <c r="G131" s="341">
        <f t="shared" si="22"/>
        <v>0</v>
      </c>
      <c r="H131" s="340"/>
      <c r="I131" s="342"/>
      <c r="J131" s="343"/>
      <c r="K131" s="344"/>
      <c r="L131" s="340">
        <f t="shared" si="23"/>
        <v>0</v>
      </c>
      <c r="M131" s="535"/>
      <c r="N131" s="536"/>
      <c r="O131" s="536"/>
      <c r="P131" s="536"/>
      <c r="Q131" s="536"/>
      <c r="R131" s="536"/>
      <c r="S131" s="536"/>
      <c r="T131" s="536">
        <f>Титул!BF20*1.5</f>
        <v>0</v>
      </c>
      <c r="U131" s="536"/>
      <c r="V131" s="536"/>
      <c r="W131" s="536"/>
      <c r="X131" s="536"/>
      <c r="Y131" s="536"/>
      <c r="Z131" s="536"/>
      <c r="AA131" s="536"/>
      <c r="AB131" s="536"/>
      <c r="AC131" s="386"/>
      <c r="AD131" s="235" t="str">
        <f>'Основні дані'!$B$1</f>
        <v>200202142Б142.06.xls</v>
      </c>
    </row>
    <row r="132" spans="1:30" s="160" customFormat="1" ht="27.75" customHeight="1" hidden="1">
      <c r="A132" s="527"/>
      <c r="B132" s="321"/>
      <c r="C132" s="399"/>
      <c r="D132" s="399"/>
      <c r="E132" s="397"/>
      <c r="F132" s="340">
        <f>N132+P132+R132+T132+V132+X132+Z132+AB132</f>
        <v>0</v>
      </c>
      <c r="G132" s="341">
        <f t="shared" si="22"/>
        <v>0</v>
      </c>
      <c r="H132" s="340"/>
      <c r="I132" s="342"/>
      <c r="J132" s="343"/>
      <c r="K132" s="344"/>
      <c r="L132" s="340">
        <f t="shared" si="23"/>
        <v>0</v>
      </c>
      <c r="M132" s="535"/>
      <c r="N132" s="536"/>
      <c r="O132" s="536"/>
      <c r="P132" s="536"/>
      <c r="Q132" s="536"/>
      <c r="R132" s="536"/>
      <c r="S132" s="536"/>
      <c r="T132" s="536"/>
      <c r="U132" s="536"/>
      <c r="V132" s="536">
        <f>Титул!BG20*1.5</f>
        <v>0</v>
      </c>
      <c r="W132" s="536"/>
      <c r="X132" s="536"/>
      <c r="Y132" s="536"/>
      <c r="Z132" s="536"/>
      <c r="AA132" s="536"/>
      <c r="AB132" s="536"/>
      <c r="AC132" s="386"/>
      <c r="AD132" s="235" t="str">
        <f>'Основні дані'!$B$1</f>
        <v>200202142Б142.06.xls</v>
      </c>
    </row>
    <row r="133" spans="1:30" s="160" customFormat="1" ht="27.75" customHeight="1" hidden="1">
      <c r="A133" s="527"/>
      <c r="B133" s="321"/>
      <c r="C133" s="399"/>
      <c r="D133" s="399"/>
      <c r="E133" s="397"/>
      <c r="F133" s="340">
        <f>N133+P133+R133+T133+V133+X133+Z133+AB133</f>
        <v>0</v>
      </c>
      <c r="G133" s="341">
        <f t="shared" si="22"/>
        <v>0</v>
      </c>
      <c r="H133" s="340"/>
      <c r="I133" s="342"/>
      <c r="J133" s="343"/>
      <c r="K133" s="344"/>
      <c r="L133" s="340">
        <f t="shared" si="23"/>
        <v>0</v>
      </c>
      <c r="M133" s="535"/>
      <c r="N133" s="536"/>
      <c r="O133" s="536"/>
      <c r="P133" s="536"/>
      <c r="Q133" s="536"/>
      <c r="R133" s="536"/>
      <c r="S133" s="536"/>
      <c r="T133" s="536"/>
      <c r="U133" s="536"/>
      <c r="V133" s="536"/>
      <c r="W133" s="536"/>
      <c r="X133" s="536">
        <f>Титул!BH20*1.5</f>
        <v>0</v>
      </c>
      <c r="Y133" s="536"/>
      <c r="Z133" s="536"/>
      <c r="AA133" s="536"/>
      <c r="AB133" s="536"/>
      <c r="AC133" s="386"/>
      <c r="AD133" s="235" t="str">
        <f>'Основні дані'!$B$1</f>
        <v>200202142Б142.06.xls</v>
      </c>
    </row>
    <row r="134" spans="1:30" s="160" customFormat="1" ht="27.75" customHeight="1" hidden="1">
      <c r="A134" s="528"/>
      <c r="B134" s="321"/>
      <c r="C134" s="399"/>
      <c r="D134" s="399"/>
      <c r="E134" s="397"/>
      <c r="F134" s="340">
        <f>N134+P134+R134+T134+V134+X134+Z134+AB134</f>
        <v>0</v>
      </c>
      <c r="G134" s="341">
        <f t="shared" si="22"/>
        <v>0</v>
      </c>
      <c r="H134" s="340"/>
      <c r="I134" s="342"/>
      <c r="J134" s="343"/>
      <c r="K134" s="344"/>
      <c r="L134" s="340">
        <f t="shared" si="23"/>
        <v>0</v>
      </c>
      <c r="M134" s="535"/>
      <c r="N134" s="536"/>
      <c r="O134" s="536"/>
      <c r="P134" s="536"/>
      <c r="Q134" s="536"/>
      <c r="R134" s="536"/>
      <c r="S134" s="536"/>
      <c r="T134" s="536"/>
      <c r="U134" s="536"/>
      <c r="V134" s="536"/>
      <c r="W134" s="536"/>
      <c r="X134" s="536"/>
      <c r="Y134" s="536"/>
      <c r="Z134" s="536">
        <f>Титул!BI20*1.5</f>
        <v>0</v>
      </c>
      <c r="AA134" s="536"/>
      <c r="AB134" s="536"/>
      <c r="AC134" s="386"/>
      <c r="AD134" s="235" t="str">
        <f>'Основні дані'!$B$1</f>
        <v>200202142Б142.06.xls</v>
      </c>
    </row>
    <row r="135" spans="1:30" s="160" customFormat="1" ht="27.75" customHeight="1" thickBot="1">
      <c r="A135" s="529"/>
      <c r="B135" s="484" t="s">
        <v>98</v>
      </c>
      <c r="C135" s="485"/>
      <c r="D135" s="485" t="s">
        <v>469</v>
      </c>
      <c r="E135" s="486"/>
      <c r="F135" s="348">
        <f t="shared" si="21"/>
        <v>6</v>
      </c>
      <c r="G135" s="487">
        <f t="shared" si="22"/>
        <v>180</v>
      </c>
      <c r="H135" s="348"/>
      <c r="I135" s="530"/>
      <c r="J135" s="531"/>
      <c r="K135" s="532"/>
      <c r="L135" s="348">
        <f t="shared" si="23"/>
        <v>180</v>
      </c>
      <c r="M135" s="537"/>
      <c r="N135" s="538"/>
      <c r="O135" s="538"/>
      <c r="P135" s="538"/>
      <c r="Q135" s="538"/>
      <c r="R135" s="538"/>
      <c r="S135" s="538"/>
      <c r="T135" s="538"/>
      <c r="U135" s="538"/>
      <c r="V135" s="538"/>
      <c r="W135" s="538"/>
      <c r="X135" s="538"/>
      <c r="Y135" s="538"/>
      <c r="Z135" s="538"/>
      <c r="AA135" s="538"/>
      <c r="AB135" s="538">
        <f>Титул!BJ20*1.5</f>
        <v>6</v>
      </c>
      <c r="AC135" s="488"/>
      <c r="AD135" s="235" t="str">
        <f>'Основні дані'!$B$1</f>
        <v>200202142Б142.06.xls</v>
      </c>
    </row>
    <row r="136" spans="1:30" s="160" customFormat="1" ht="27.75" customHeight="1" thickBot="1">
      <c r="A136" s="553"/>
      <c r="B136" s="554" t="s">
        <v>298</v>
      </c>
      <c r="C136" s="490"/>
      <c r="D136" s="490"/>
      <c r="E136" s="491"/>
      <c r="F136" s="555">
        <f>N136+P136+R136+T136+V136+X136+Z136+AB136</f>
        <v>3</v>
      </c>
      <c r="G136" s="556">
        <f t="shared" si="22"/>
        <v>90</v>
      </c>
      <c r="H136" s="492"/>
      <c r="I136" s="557"/>
      <c r="J136" s="558"/>
      <c r="K136" s="559"/>
      <c r="L136" s="555">
        <f t="shared" si="23"/>
        <v>90</v>
      </c>
      <c r="M136" s="557"/>
      <c r="N136" s="558"/>
      <c r="O136" s="558"/>
      <c r="P136" s="558"/>
      <c r="Q136" s="558"/>
      <c r="R136" s="558"/>
      <c r="S136" s="558"/>
      <c r="T136" s="558"/>
      <c r="U136" s="558"/>
      <c r="V136" s="558"/>
      <c r="W136" s="558"/>
      <c r="X136" s="558"/>
      <c r="Y136" s="558"/>
      <c r="Z136" s="558"/>
      <c r="AA136" s="558"/>
      <c r="AB136" s="558">
        <f>Титул!AS35</f>
        <v>3</v>
      </c>
      <c r="AC136" s="489"/>
      <c r="AD136" s="235"/>
    </row>
    <row r="137" spans="1:30" s="160" customFormat="1" ht="28.5" thickBot="1">
      <c r="A137" s="312"/>
      <c r="B137" s="318" t="s">
        <v>207</v>
      </c>
      <c r="C137" s="579"/>
      <c r="D137" s="579"/>
      <c r="E137" s="318"/>
      <c r="F137" s="358">
        <f t="shared" si="21"/>
        <v>3</v>
      </c>
      <c r="G137" s="358">
        <f>F137*30</f>
        <v>90</v>
      </c>
      <c r="H137" s="358"/>
      <c r="I137" s="358"/>
      <c r="J137" s="358"/>
      <c r="K137" s="358"/>
      <c r="L137" s="358">
        <f>IF(G137-H137=G137-I137-J137-K137,G137-H137,"!ОШИБКА!")</f>
        <v>90</v>
      </c>
      <c r="M137" s="358"/>
      <c r="N137" s="358"/>
      <c r="O137" s="358"/>
      <c r="P137" s="358"/>
      <c r="Q137" s="358"/>
      <c r="R137" s="358"/>
      <c r="S137" s="358"/>
      <c r="T137" s="358"/>
      <c r="U137" s="358"/>
      <c r="V137" s="358"/>
      <c r="W137" s="358"/>
      <c r="X137" s="358"/>
      <c r="Y137" s="358"/>
      <c r="Z137" s="358"/>
      <c r="AA137" s="358"/>
      <c r="AB137" s="358">
        <f>Титул!AS37+Титул!AS39</f>
        <v>3</v>
      </c>
      <c r="AC137" s="444"/>
      <c r="AD137" s="235" t="str">
        <f>'Основні дані'!$B$1</f>
        <v>200202142Б142.06.xls</v>
      </c>
    </row>
    <row r="138" spans="1:30" s="314" customFormat="1" ht="27.75" customHeight="1" thickBot="1">
      <c r="A138" s="313"/>
      <c r="B138" s="779" t="s">
        <v>76</v>
      </c>
      <c r="C138" s="780"/>
      <c r="D138" s="780"/>
      <c r="E138" s="781"/>
      <c r="F138" s="356">
        <f aca="true" t="shared" si="24" ref="F138:AB138">F137+F136+F127+F123+F61+F12</f>
        <v>240</v>
      </c>
      <c r="G138" s="356">
        <f t="shared" si="24"/>
        <v>7200</v>
      </c>
      <c r="H138" s="356">
        <f t="shared" si="24"/>
        <v>3176</v>
      </c>
      <c r="I138" s="356">
        <f t="shared" si="24"/>
        <v>1406</v>
      </c>
      <c r="J138" s="356">
        <f t="shared" si="24"/>
        <v>746</v>
      </c>
      <c r="K138" s="356">
        <f t="shared" si="24"/>
        <v>832</v>
      </c>
      <c r="L138" s="356">
        <f t="shared" si="24"/>
        <v>4024</v>
      </c>
      <c r="M138" s="356">
        <f t="shared" si="24"/>
        <v>27</v>
      </c>
      <c r="N138" s="356">
        <f t="shared" si="24"/>
        <v>30</v>
      </c>
      <c r="O138" s="356">
        <f t="shared" si="24"/>
        <v>27</v>
      </c>
      <c r="P138" s="356">
        <f t="shared" si="24"/>
        <v>30</v>
      </c>
      <c r="Q138" s="356">
        <f t="shared" si="24"/>
        <v>28</v>
      </c>
      <c r="R138" s="356">
        <f t="shared" si="24"/>
        <v>30</v>
      </c>
      <c r="S138" s="356">
        <f t="shared" si="24"/>
        <v>28</v>
      </c>
      <c r="T138" s="356">
        <f t="shared" si="24"/>
        <v>30</v>
      </c>
      <c r="U138" s="356">
        <f t="shared" si="24"/>
        <v>26</v>
      </c>
      <c r="V138" s="356">
        <f t="shared" si="24"/>
        <v>30</v>
      </c>
      <c r="W138" s="356">
        <f t="shared" si="24"/>
        <v>26</v>
      </c>
      <c r="X138" s="356">
        <f t="shared" si="24"/>
        <v>30</v>
      </c>
      <c r="Y138" s="356">
        <f t="shared" si="24"/>
        <v>24</v>
      </c>
      <c r="Z138" s="356">
        <f t="shared" si="24"/>
        <v>30</v>
      </c>
      <c r="AA138" s="356">
        <f t="shared" si="24"/>
        <v>20</v>
      </c>
      <c r="AB138" s="356">
        <f t="shared" si="24"/>
        <v>30</v>
      </c>
      <c r="AC138" s="543"/>
      <c r="AD138" s="235" t="str">
        <f>'Основні дані'!$B$1</f>
        <v>200202142Б142.06.xls</v>
      </c>
    </row>
    <row r="139" spans="1:30" s="160" customFormat="1" ht="27.75" customHeight="1" thickBot="1">
      <c r="A139" s="233"/>
      <c r="B139" s="322" t="s">
        <v>255</v>
      </c>
      <c r="C139" s="323"/>
      <c r="D139" s="323" t="s">
        <v>256</v>
      </c>
      <c r="E139" s="324"/>
      <c r="F139" s="340">
        <f>N139+P139+R139+T139+V139+X139+Z139+AB139</f>
        <v>19</v>
      </c>
      <c r="G139" s="341">
        <f>F139*30</f>
        <v>570</v>
      </c>
      <c r="H139" s="340">
        <v>432</v>
      </c>
      <c r="I139" s="361"/>
      <c r="J139" s="362"/>
      <c r="K139" s="363">
        <f>H139</f>
        <v>432</v>
      </c>
      <c r="L139" s="340">
        <f>IF(H139=I139+J139+K139,G139-H139,"!ОШИБКА!")</f>
        <v>138</v>
      </c>
      <c r="M139" s="380"/>
      <c r="N139" s="381"/>
      <c r="O139" s="381"/>
      <c r="P139" s="381"/>
      <c r="Q139" s="381"/>
      <c r="R139" s="381"/>
      <c r="S139" s="381"/>
      <c r="T139" s="381"/>
      <c r="U139" s="381"/>
      <c r="V139" s="381">
        <v>5</v>
      </c>
      <c r="W139" s="381"/>
      <c r="X139" s="381">
        <v>5</v>
      </c>
      <c r="Y139" s="381"/>
      <c r="Z139" s="381">
        <v>5</v>
      </c>
      <c r="AA139" s="381"/>
      <c r="AB139" s="381">
        <v>4</v>
      </c>
      <c r="AC139" s="603">
        <v>110</v>
      </c>
      <c r="AD139" s="235" t="str">
        <f>'Основні дані'!$B$1</f>
        <v>200202142Б142.06.xls</v>
      </c>
    </row>
    <row r="140" spans="1:30" s="160" customFormat="1" ht="27.75" customHeight="1" thickBot="1">
      <c r="A140" s="823"/>
      <c r="B140" s="791" t="s">
        <v>77</v>
      </c>
      <c r="C140" s="792"/>
      <c r="D140" s="792"/>
      <c r="E140" s="792"/>
      <c r="F140" s="792"/>
      <c r="G140" s="792"/>
      <c r="H140" s="792"/>
      <c r="I140" s="792"/>
      <c r="J140" s="792"/>
      <c r="K140" s="792"/>
      <c r="L140" s="793"/>
      <c r="M140" s="754">
        <f>M138</f>
        <v>27</v>
      </c>
      <c r="N140" s="755"/>
      <c r="O140" s="754">
        <f>O138</f>
        <v>27</v>
      </c>
      <c r="P140" s="755"/>
      <c r="Q140" s="754">
        <f>Q138</f>
        <v>28</v>
      </c>
      <c r="R140" s="755"/>
      <c r="S140" s="754">
        <f>S138</f>
        <v>28</v>
      </c>
      <c r="T140" s="755"/>
      <c r="U140" s="754">
        <f>U138</f>
        <v>26</v>
      </c>
      <c r="V140" s="755"/>
      <c r="W140" s="754">
        <f>W138</f>
        <v>26</v>
      </c>
      <c r="X140" s="755"/>
      <c r="Y140" s="754">
        <f>Y138</f>
        <v>24</v>
      </c>
      <c r="Z140" s="755"/>
      <c r="AA140" s="754">
        <f>AA138</f>
        <v>20</v>
      </c>
      <c r="AB140" s="755"/>
      <c r="AC140" s="542"/>
      <c r="AD140" s="235" t="str">
        <f>'Основні дані'!$B$1</f>
        <v>200202142Б142.06.xls</v>
      </c>
    </row>
    <row r="141" spans="1:30" s="160" customFormat="1" ht="27.75" customHeight="1" thickBot="1">
      <c r="A141" s="823"/>
      <c r="B141" s="791" t="s">
        <v>78</v>
      </c>
      <c r="C141" s="792"/>
      <c r="D141" s="792"/>
      <c r="E141" s="792"/>
      <c r="F141" s="792"/>
      <c r="G141" s="792"/>
      <c r="H141" s="792"/>
      <c r="I141" s="792"/>
      <c r="J141" s="792"/>
      <c r="K141" s="792"/>
      <c r="L141" s="793"/>
      <c r="M141" s="756">
        <v>5</v>
      </c>
      <c r="N141" s="757"/>
      <c r="O141" s="756">
        <v>4</v>
      </c>
      <c r="P141" s="757"/>
      <c r="Q141" s="756">
        <v>5</v>
      </c>
      <c r="R141" s="757"/>
      <c r="S141" s="756">
        <v>5</v>
      </c>
      <c r="T141" s="757"/>
      <c r="U141" s="756">
        <v>3</v>
      </c>
      <c r="V141" s="757"/>
      <c r="W141" s="756">
        <v>3</v>
      </c>
      <c r="X141" s="757"/>
      <c r="Y141" s="756">
        <v>5</v>
      </c>
      <c r="Z141" s="757"/>
      <c r="AA141" s="756">
        <v>4</v>
      </c>
      <c r="AB141" s="757"/>
      <c r="AC141" s="542"/>
      <c r="AD141" s="235" t="str">
        <f>'Основні дані'!$B$1</f>
        <v>200202142Б142.06.xls</v>
      </c>
    </row>
    <row r="142" spans="1:30" s="160" customFormat="1" ht="27.75" customHeight="1" thickBot="1">
      <c r="A142" s="823"/>
      <c r="B142" s="791" t="s">
        <v>79</v>
      </c>
      <c r="C142" s="792"/>
      <c r="D142" s="792"/>
      <c r="E142" s="792"/>
      <c r="F142" s="792"/>
      <c r="G142" s="792"/>
      <c r="H142" s="792"/>
      <c r="I142" s="792"/>
      <c r="J142" s="792"/>
      <c r="K142" s="792"/>
      <c r="L142" s="793"/>
      <c r="M142" s="756">
        <v>2</v>
      </c>
      <c r="N142" s="757"/>
      <c r="O142" s="756">
        <v>4</v>
      </c>
      <c r="P142" s="757"/>
      <c r="Q142" s="756">
        <v>3</v>
      </c>
      <c r="R142" s="757"/>
      <c r="S142" s="756">
        <v>3</v>
      </c>
      <c r="T142" s="757"/>
      <c r="U142" s="756">
        <v>2</v>
      </c>
      <c r="V142" s="757"/>
      <c r="W142" s="756">
        <v>2</v>
      </c>
      <c r="X142" s="757"/>
      <c r="Y142" s="756">
        <v>1</v>
      </c>
      <c r="Z142" s="757"/>
      <c r="AA142" s="756">
        <v>1</v>
      </c>
      <c r="AB142" s="757"/>
      <c r="AC142" s="542"/>
      <c r="AD142" s="235" t="str">
        <f>'Основні дані'!$B$1</f>
        <v>200202142Б142.06.xls</v>
      </c>
    </row>
    <row r="143" spans="1:30" s="160" customFormat="1" ht="27.75" customHeight="1" thickBot="1">
      <c r="A143" s="823"/>
      <c r="B143" s="791" t="s">
        <v>93</v>
      </c>
      <c r="C143" s="792"/>
      <c r="D143" s="792"/>
      <c r="E143" s="792"/>
      <c r="F143" s="792"/>
      <c r="G143" s="792"/>
      <c r="H143" s="792"/>
      <c r="I143" s="792"/>
      <c r="J143" s="792"/>
      <c r="K143" s="792"/>
      <c r="L143" s="793"/>
      <c r="M143" s="800"/>
      <c r="N143" s="801"/>
      <c r="O143" s="756"/>
      <c r="P143" s="757"/>
      <c r="Q143" s="756"/>
      <c r="R143" s="757"/>
      <c r="S143" s="756">
        <v>1</v>
      </c>
      <c r="T143" s="757"/>
      <c r="U143" s="756">
        <v>1</v>
      </c>
      <c r="V143" s="757"/>
      <c r="W143" s="756">
        <v>1</v>
      </c>
      <c r="X143" s="757"/>
      <c r="Y143" s="756">
        <v>1</v>
      </c>
      <c r="Z143" s="757"/>
      <c r="AA143" s="756"/>
      <c r="AB143" s="757"/>
      <c r="AC143" s="542"/>
      <c r="AD143" s="235" t="str">
        <f>'Основні дані'!$B$1</f>
        <v>200202142Б142.06.xls</v>
      </c>
    </row>
    <row r="144" spans="1:30" s="160" customFormat="1" ht="27.75" customHeight="1" thickBot="1">
      <c r="A144" s="824"/>
      <c r="B144" s="797" t="s">
        <v>431</v>
      </c>
      <c r="C144" s="798"/>
      <c r="D144" s="798"/>
      <c r="E144" s="798"/>
      <c r="F144" s="798"/>
      <c r="G144" s="798"/>
      <c r="H144" s="798"/>
      <c r="I144" s="798"/>
      <c r="J144" s="798"/>
      <c r="K144" s="798"/>
      <c r="L144" s="799"/>
      <c r="M144" s="821">
        <f>COUNT(M13:M60)+COUNT(M63:M91)+COUNT(M93:M122)+COUNT(M124:M126)</f>
        <v>8</v>
      </c>
      <c r="N144" s="822"/>
      <c r="O144" s="821">
        <f>COUNT(O13:O60)+COUNT(O63:O91)+COUNT(O93:O122)+COUNT(O124:O126)</f>
        <v>9</v>
      </c>
      <c r="P144" s="822"/>
      <c r="Q144" s="821">
        <f>COUNT(Q13:Q60)+COUNT(Q63:Q91)+COUNT(Q93:Q122)+COUNT(Q124:Q126)</f>
        <v>9</v>
      </c>
      <c r="R144" s="822"/>
      <c r="S144" s="821">
        <f>COUNT(S13:S60)+COUNT(S63:S91)+COUNT(S93:S122)+COUNT(S124:S126)</f>
        <v>9</v>
      </c>
      <c r="T144" s="822"/>
      <c r="U144" s="821">
        <f>COUNT(U13:U60)+COUNT(U63:U91)+COUNT(U93:U122)+COUNT(U124:U126)</f>
        <v>7</v>
      </c>
      <c r="V144" s="822"/>
      <c r="W144" s="821">
        <f>COUNT(W13:W60)+COUNT(W63:W91)+COUNT(W93:W122)+COUNT(W124:W126)</f>
        <v>7</v>
      </c>
      <c r="X144" s="822"/>
      <c r="Y144" s="821">
        <f>COUNT(Y13:Y60)+COUNT(Y63:Y91)+COUNT(Y93:Y122)+COUNT(Y124:Y126)</f>
        <v>7</v>
      </c>
      <c r="Z144" s="822"/>
      <c r="AA144" s="821">
        <f>COUNT(AA13:AA60)+COUNT(AA63:AA91)+COUNT(AA93:AA122)+COUNT(AA124:AA126)</f>
        <v>4</v>
      </c>
      <c r="AB144" s="822"/>
      <c r="AC144" s="542"/>
      <c r="AD144" s="235" t="str">
        <f>'Основні дані'!$B$1</f>
        <v>200202142Б142.06.xls</v>
      </c>
    </row>
    <row r="145" spans="1:30" s="160" customFormat="1" ht="27.75" customHeight="1" thickBot="1">
      <c r="A145" s="134"/>
      <c r="B145" s="540"/>
      <c r="C145" s="539"/>
      <c r="D145" s="539"/>
      <c r="E145" s="539"/>
      <c r="F145" s="539"/>
      <c r="G145" s="539"/>
      <c r="H145" s="539"/>
      <c r="I145" s="540"/>
      <c r="J145" s="540"/>
      <c r="K145" s="540"/>
      <c r="L145" s="540"/>
      <c r="M145" s="299"/>
      <c r="N145" s="299"/>
      <c r="O145" s="541"/>
      <c r="P145" s="541"/>
      <c r="Q145" s="541"/>
      <c r="R145" s="541"/>
      <c r="S145" s="541"/>
      <c r="T145" s="541"/>
      <c r="U145" s="541"/>
      <c r="V145" s="541"/>
      <c r="W145" s="541"/>
      <c r="X145" s="541"/>
      <c r="Y145" s="541"/>
      <c r="Z145" s="541"/>
      <c r="AA145" s="541"/>
      <c r="AB145" s="541"/>
      <c r="AC145" s="542"/>
      <c r="AD145" s="235"/>
    </row>
    <row r="146" spans="1:30" s="442" customFormat="1" ht="27.75" customHeight="1" thickBot="1">
      <c r="A146" s="440"/>
      <c r="B146" s="441"/>
      <c r="C146" s="782" t="s">
        <v>63</v>
      </c>
      <c r="D146" s="783"/>
      <c r="E146" s="783"/>
      <c r="F146" s="783"/>
      <c r="G146" s="783"/>
      <c r="H146" s="784"/>
      <c r="I146" s="440"/>
      <c r="J146" s="440"/>
      <c r="K146" s="440"/>
      <c r="L146" s="440"/>
      <c r="M146" s="440"/>
      <c r="N146" s="440"/>
      <c r="O146" s="440"/>
      <c r="P146" s="440"/>
      <c r="Q146" s="440"/>
      <c r="R146" s="440"/>
      <c r="S146" s="440"/>
      <c r="T146" s="440"/>
      <c r="U146" s="440"/>
      <c r="V146" s="440"/>
      <c r="W146" s="440"/>
      <c r="X146" s="440"/>
      <c r="Y146" s="440"/>
      <c r="Z146" s="440"/>
      <c r="AA146" s="440"/>
      <c r="AB146" s="440"/>
      <c r="AC146" s="441"/>
      <c r="AD146" s="441"/>
    </row>
    <row r="147" spans="1:30" s="442" customFormat="1" ht="27.75" customHeight="1">
      <c r="A147" s="440"/>
      <c r="B147" s="440"/>
      <c r="C147" s="236" t="s">
        <v>81</v>
      </c>
      <c r="D147" s="794" t="s">
        <v>85</v>
      </c>
      <c r="E147" s="795"/>
      <c r="F147" s="795"/>
      <c r="G147" s="795"/>
      <c r="H147" s="796"/>
      <c r="I147" s="440"/>
      <c r="J147" s="440"/>
      <c r="K147" s="440"/>
      <c r="L147" s="440"/>
      <c r="M147" s="440"/>
      <c r="N147" s="440"/>
      <c r="O147" s="440"/>
      <c r="P147" s="440"/>
      <c r="Q147" s="440"/>
      <c r="R147" s="440"/>
      <c r="S147" s="440"/>
      <c r="T147" s="440"/>
      <c r="U147" s="440"/>
      <c r="V147" s="440"/>
      <c r="W147" s="440"/>
      <c r="X147" s="440"/>
      <c r="Y147" s="440"/>
      <c r="Z147" s="440"/>
      <c r="AA147" s="440"/>
      <c r="AB147" s="440"/>
      <c r="AC147" s="441"/>
      <c r="AD147" s="441"/>
    </row>
    <row r="148" spans="1:30" s="442" customFormat="1" ht="57" customHeight="1">
      <c r="A148" s="440"/>
      <c r="B148" s="440"/>
      <c r="C148" s="231" t="s">
        <v>86</v>
      </c>
      <c r="D148" s="788" t="s">
        <v>87</v>
      </c>
      <c r="E148" s="789"/>
      <c r="F148" s="789"/>
      <c r="G148" s="789"/>
      <c r="H148" s="790"/>
      <c r="I148" s="440"/>
      <c r="J148" s="440"/>
      <c r="K148" s="440"/>
      <c r="L148" s="440"/>
      <c r="M148" s="440"/>
      <c r="N148" s="440"/>
      <c r="O148" s="440"/>
      <c r="P148" s="440"/>
      <c r="Q148" s="440"/>
      <c r="R148" s="440"/>
      <c r="S148" s="440"/>
      <c r="T148" s="440"/>
      <c r="U148" s="440"/>
      <c r="V148" s="440"/>
      <c r="W148" s="440"/>
      <c r="X148" s="440"/>
      <c r="Y148" s="440"/>
      <c r="Z148" s="440"/>
      <c r="AA148" s="440"/>
      <c r="AB148" s="440"/>
      <c r="AC148" s="441"/>
      <c r="AD148" s="441"/>
    </row>
    <row r="149" spans="1:30" s="442" customFormat="1" ht="27.75" customHeight="1">
      <c r="A149" s="440"/>
      <c r="B149" s="440"/>
      <c r="C149" s="231" t="s">
        <v>80</v>
      </c>
      <c r="D149" s="785" t="s">
        <v>88</v>
      </c>
      <c r="E149" s="786"/>
      <c r="F149" s="786"/>
      <c r="G149" s="786"/>
      <c r="H149" s="787"/>
      <c r="I149" s="440"/>
      <c r="J149" s="440"/>
      <c r="K149" s="440"/>
      <c r="L149" s="440"/>
      <c r="M149" s="440"/>
      <c r="N149" s="440"/>
      <c r="O149" s="440"/>
      <c r="P149" s="440"/>
      <c r="Q149" s="440"/>
      <c r="R149" s="440"/>
      <c r="S149" s="440"/>
      <c r="T149" s="440"/>
      <c r="U149" s="440"/>
      <c r="V149" s="440"/>
      <c r="W149" s="440"/>
      <c r="X149" s="440"/>
      <c r="Y149" s="440"/>
      <c r="Z149" s="440"/>
      <c r="AA149" s="440"/>
      <c r="AB149" s="440"/>
      <c r="AC149" s="441"/>
      <c r="AD149" s="441"/>
    </row>
    <row r="150" spans="1:30" s="442" customFormat="1" ht="27.75" customHeight="1">
      <c r="A150" s="440"/>
      <c r="B150" s="440"/>
      <c r="C150" s="231" t="s">
        <v>89</v>
      </c>
      <c r="D150" s="785" t="s">
        <v>94</v>
      </c>
      <c r="E150" s="786"/>
      <c r="F150" s="786"/>
      <c r="G150" s="786"/>
      <c r="H150" s="787"/>
      <c r="I150" s="440"/>
      <c r="J150" s="440"/>
      <c r="K150" s="440"/>
      <c r="L150" s="440"/>
      <c r="M150" s="440"/>
      <c r="N150" s="440"/>
      <c r="O150" s="440"/>
      <c r="P150" s="440"/>
      <c r="Q150" s="440"/>
      <c r="R150" s="440"/>
      <c r="S150" s="440"/>
      <c r="T150" s="440"/>
      <c r="U150" s="440"/>
      <c r="V150" s="440"/>
      <c r="W150" s="440"/>
      <c r="X150" s="440"/>
      <c r="Y150" s="440"/>
      <c r="Z150" s="440"/>
      <c r="AA150" s="440"/>
      <c r="AB150" s="440"/>
      <c r="AC150" s="441"/>
      <c r="AD150" s="441"/>
    </row>
    <row r="151" spans="1:30" s="442" customFormat="1" ht="27.75" customHeight="1" thickBot="1">
      <c r="A151" s="440"/>
      <c r="B151" s="440"/>
      <c r="C151" s="232" t="s">
        <v>90</v>
      </c>
      <c r="D151" s="776" t="s">
        <v>95</v>
      </c>
      <c r="E151" s="777"/>
      <c r="F151" s="777"/>
      <c r="G151" s="777"/>
      <c r="H151" s="778"/>
      <c r="I151" s="440"/>
      <c r="J151" s="440"/>
      <c r="K151" s="440"/>
      <c r="L151" s="440"/>
      <c r="M151" s="440"/>
      <c r="N151" s="440"/>
      <c r="O151" s="440"/>
      <c r="P151" s="440"/>
      <c r="Q151" s="440"/>
      <c r="R151" s="440"/>
      <c r="S151" s="440"/>
      <c r="T151" s="440"/>
      <c r="U151" s="440"/>
      <c r="V151" s="440"/>
      <c r="W151" s="440"/>
      <c r="X151" s="440"/>
      <c r="Y151" s="440"/>
      <c r="Z151" s="440"/>
      <c r="AA151" s="440"/>
      <c r="AB151" s="440"/>
      <c r="AC151" s="441"/>
      <c r="AD151" s="441"/>
    </row>
    <row r="152" spans="1:30" s="160" customFormat="1" ht="27.75" customHeight="1">
      <c r="A152" s="234"/>
      <c r="B152" s="234"/>
      <c r="C152" s="234"/>
      <c r="D152" s="234"/>
      <c r="E152" s="234"/>
      <c r="F152" s="234"/>
      <c r="G152" s="234"/>
      <c r="H152" s="234"/>
      <c r="I152" s="234"/>
      <c r="J152" s="234"/>
      <c r="K152" s="234"/>
      <c r="L152" s="234"/>
      <c r="M152" s="234"/>
      <c r="N152" s="234"/>
      <c r="O152" s="234"/>
      <c r="P152" s="234"/>
      <c r="Q152" s="234"/>
      <c r="R152" s="234"/>
      <c r="S152" s="234"/>
      <c r="T152" s="234"/>
      <c r="U152" s="234"/>
      <c r="V152" s="234"/>
      <c r="W152" s="234"/>
      <c r="X152" s="234"/>
      <c r="Y152" s="234"/>
      <c r="Z152" s="234"/>
      <c r="AA152" s="234"/>
      <c r="AB152" s="234"/>
      <c r="AC152" s="235"/>
      <c r="AD152" s="235"/>
    </row>
    <row r="153" spans="1:19" s="238" customFormat="1" ht="27.75" customHeight="1">
      <c r="A153" s="298"/>
      <c r="B153" s="298"/>
      <c r="C153" s="299" t="s">
        <v>457</v>
      </c>
      <c r="D153" s="299"/>
      <c r="E153" s="299"/>
      <c r="F153" s="299"/>
      <c r="G153" s="299"/>
      <c r="H153" s="299"/>
      <c r="I153" s="298"/>
      <c r="J153" s="298"/>
      <c r="K153" s="298"/>
      <c r="L153" s="298"/>
      <c r="M153" s="298"/>
      <c r="N153" s="298"/>
      <c r="O153" s="298"/>
      <c r="P153" s="298"/>
      <c r="Q153" s="243"/>
      <c r="R153" s="243"/>
      <c r="S153" s="600"/>
    </row>
    <row r="154" spans="1:19" s="238" customFormat="1" ht="27.75" customHeight="1">
      <c r="A154" s="298"/>
      <c r="B154" s="298"/>
      <c r="C154" s="299" t="s">
        <v>524</v>
      </c>
      <c r="D154" s="299"/>
      <c r="E154" s="299"/>
      <c r="F154" s="299"/>
      <c r="G154" s="299"/>
      <c r="H154" s="299"/>
      <c r="I154" s="298"/>
      <c r="J154" s="298"/>
      <c r="K154" s="298"/>
      <c r="L154" s="298"/>
      <c r="M154" s="298"/>
      <c r="N154" s="298"/>
      <c r="O154" s="298"/>
      <c r="P154" s="298"/>
      <c r="Q154" s="243"/>
      <c r="R154" s="243"/>
      <c r="S154" s="600"/>
    </row>
    <row r="155" spans="1:19" s="238" customFormat="1" ht="27.75" customHeight="1">
      <c r="A155" s="298"/>
      <c r="B155" s="298"/>
      <c r="C155" s="298"/>
      <c r="D155" s="298"/>
      <c r="E155" s="298"/>
      <c r="F155" s="298"/>
      <c r="G155" s="298"/>
      <c r="H155" s="298"/>
      <c r="I155" s="298"/>
      <c r="J155" s="298"/>
      <c r="K155" s="298"/>
      <c r="L155" s="298"/>
      <c r="M155" s="298"/>
      <c r="N155" s="298"/>
      <c r="O155" s="298"/>
      <c r="P155" s="298"/>
      <c r="Q155" s="243"/>
      <c r="R155" s="243"/>
      <c r="S155" s="600"/>
    </row>
    <row r="156" spans="1:30" s="238" customFormat="1" ht="60" customHeight="1">
      <c r="A156" s="298"/>
      <c r="B156" s="602" t="s">
        <v>459</v>
      </c>
      <c r="C156" s="751" t="s">
        <v>525</v>
      </c>
      <c r="D156" s="752"/>
      <c r="E156" s="752"/>
      <c r="F156" s="752"/>
      <c r="G156" s="752"/>
      <c r="H156" s="298"/>
      <c r="I156" s="298"/>
      <c r="J156" s="753" t="s">
        <v>458</v>
      </c>
      <c r="K156" s="753"/>
      <c r="L156" s="753"/>
      <c r="M156" s="753"/>
      <c r="N156" s="753"/>
      <c r="O156" s="753"/>
      <c r="P156" s="753"/>
      <c r="Q156" s="753"/>
      <c r="R156" s="751" t="s">
        <v>526</v>
      </c>
      <c r="S156" s="751"/>
      <c r="T156" s="751"/>
      <c r="U156" s="751"/>
      <c r="V156" s="751"/>
      <c r="W156" s="751"/>
      <c r="X156" s="751"/>
      <c r="Y156" s="298"/>
      <c r="Z156" s="298"/>
      <c r="AA156" s="298"/>
      <c r="AB156" s="298"/>
      <c r="AC156" s="243"/>
      <c r="AD156" s="243"/>
    </row>
    <row r="157" spans="1:30" s="238" customFormat="1" ht="27">
      <c r="A157" s="298"/>
      <c r="B157" s="299"/>
      <c r="C157" s="746" t="s">
        <v>533</v>
      </c>
      <c r="D157" s="747"/>
      <c r="E157" s="747"/>
      <c r="F157" s="747"/>
      <c r="G157" s="747"/>
      <c r="H157" s="298"/>
      <c r="I157" s="298"/>
      <c r="J157" s="298"/>
      <c r="K157" s="298"/>
      <c r="L157" s="298"/>
      <c r="M157" s="298"/>
      <c r="N157" s="298"/>
      <c r="O157" s="298"/>
      <c r="P157" s="298"/>
      <c r="Q157" s="298"/>
      <c r="R157" s="746" t="s">
        <v>456</v>
      </c>
      <c r="S157" s="747"/>
      <c r="T157" s="747"/>
      <c r="U157" s="747"/>
      <c r="V157" s="747"/>
      <c r="W157" s="750"/>
      <c r="X157" s="750"/>
      <c r="Y157" s="298"/>
      <c r="Z157" s="298"/>
      <c r="AA157" s="298"/>
      <c r="AB157" s="298"/>
      <c r="AC157" s="243"/>
      <c r="AD157" s="243"/>
    </row>
    <row r="158" spans="1:30" s="238" customFormat="1" ht="27" hidden="1">
      <c r="A158" s="298"/>
      <c r="B158" s="299"/>
      <c r="C158" s="299"/>
      <c r="D158" s="299"/>
      <c r="E158" s="298"/>
      <c r="F158" s="298"/>
      <c r="G158" s="298"/>
      <c r="H158" s="298"/>
      <c r="I158" s="298"/>
      <c r="J158" s="298"/>
      <c r="K158" s="298"/>
      <c r="L158" s="298"/>
      <c r="M158" s="298"/>
      <c r="N158" s="298"/>
      <c r="O158" s="298"/>
      <c r="P158" s="298"/>
      <c r="Q158" s="298"/>
      <c r="R158" s="298"/>
      <c r="S158" s="298"/>
      <c r="T158" s="298"/>
      <c r="U158" s="298"/>
      <c r="V158" s="298"/>
      <c r="W158" s="298"/>
      <c r="X158" s="298"/>
      <c r="Y158" s="298"/>
      <c r="Z158" s="298"/>
      <c r="AA158" s="298"/>
      <c r="AB158" s="298"/>
      <c r="AC158" s="243"/>
      <c r="AD158" s="243"/>
    </row>
    <row r="159" spans="1:30" s="238" customFormat="1" ht="27">
      <c r="A159" s="298"/>
      <c r="B159" s="299"/>
      <c r="C159" s="299"/>
      <c r="D159" s="299"/>
      <c r="E159" s="298"/>
      <c r="F159" s="298"/>
      <c r="G159" s="298"/>
      <c r="H159" s="298"/>
      <c r="I159" s="298"/>
      <c r="J159" s="298"/>
      <c r="K159" s="298"/>
      <c r="L159" s="298"/>
      <c r="M159" s="298"/>
      <c r="N159" s="298"/>
      <c r="O159" s="298"/>
      <c r="P159" s="298"/>
      <c r="Q159" s="298"/>
      <c r="R159" s="298"/>
      <c r="S159" s="298"/>
      <c r="T159" s="298"/>
      <c r="U159" s="298"/>
      <c r="V159" s="298"/>
      <c r="W159" s="298"/>
      <c r="X159" s="298"/>
      <c r="Y159" s="298"/>
      <c r="Z159" s="298"/>
      <c r="AA159" s="298"/>
      <c r="AB159" s="298"/>
      <c r="AC159" s="243"/>
      <c r="AD159" s="243"/>
    </row>
    <row r="160" spans="1:30" s="238" customFormat="1" ht="27">
      <c r="A160" s="298"/>
      <c r="B160" s="299" t="s">
        <v>527</v>
      </c>
      <c r="C160" s="748" t="s">
        <v>531</v>
      </c>
      <c r="D160" s="749"/>
      <c r="E160" s="749"/>
      <c r="F160" s="749"/>
      <c r="G160" s="749"/>
      <c r="H160" s="298"/>
      <c r="I160" s="298"/>
      <c r="J160" s="602" t="s">
        <v>83</v>
      </c>
      <c r="K160" s="298"/>
      <c r="L160" s="298"/>
      <c r="M160" s="298"/>
      <c r="N160" s="298"/>
      <c r="O160" s="298"/>
      <c r="P160" s="298"/>
      <c r="Q160" s="298"/>
      <c r="R160" s="748" t="s">
        <v>528</v>
      </c>
      <c r="S160" s="749"/>
      <c r="T160" s="749"/>
      <c r="U160" s="749"/>
      <c r="V160" s="749"/>
      <c r="W160" s="749"/>
      <c r="X160" s="749"/>
      <c r="Y160" s="298"/>
      <c r="Z160" s="298"/>
      <c r="AA160" s="298"/>
      <c r="AB160" s="298"/>
      <c r="AC160" s="243"/>
      <c r="AD160" s="243"/>
    </row>
    <row r="161" spans="1:30" s="238" customFormat="1" ht="27">
      <c r="A161" s="298"/>
      <c r="C161" s="746" t="s">
        <v>532</v>
      </c>
      <c r="D161" s="747"/>
      <c r="E161" s="747"/>
      <c r="F161" s="747"/>
      <c r="G161" s="747"/>
      <c r="H161" s="298"/>
      <c r="I161" s="298"/>
      <c r="J161" s="299" t="s">
        <v>529</v>
      </c>
      <c r="K161" s="298"/>
      <c r="L161" s="298"/>
      <c r="M161" s="298"/>
      <c r="N161" s="298"/>
      <c r="O161" s="298"/>
      <c r="P161" s="298"/>
      <c r="Q161" s="298"/>
      <c r="R161" s="746" t="s">
        <v>456</v>
      </c>
      <c r="S161" s="747"/>
      <c r="T161" s="747"/>
      <c r="U161" s="747"/>
      <c r="V161" s="747"/>
      <c r="W161" s="750"/>
      <c r="X161" s="750"/>
      <c r="Y161" s="298"/>
      <c r="Z161" s="298"/>
      <c r="AA161" s="298"/>
      <c r="AB161" s="298"/>
      <c r="AC161" s="243"/>
      <c r="AD161" s="243"/>
    </row>
    <row r="162" spans="1:30" s="238" customFormat="1" ht="27">
      <c r="A162" s="298"/>
      <c r="B162" s="299"/>
      <c r="C162" s="299"/>
      <c r="D162" s="298"/>
      <c r="E162" s="298"/>
      <c r="F162" s="298"/>
      <c r="G162" s="298"/>
      <c r="H162" s="298"/>
      <c r="I162" s="298"/>
      <c r="J162" s="298"/>
      <c r="K162" s="298"/>
      <c r="L162" s="298"/>
      <c r="M162" s="298"/>
      <c r="N162" s="298"/>
      <c r="O162" s="298"/>
      <c r="P162" s="298"/>
      <c r="Q162" s="298"/>
      <c r="R162" s="298"/>
      <c r="S162" s="298"/>
      <c r="T162" s="298"/>
      <c r="U162" s="298"/>
      <c r="V162" s="298"/>
      <c r="W162" s="298"/>
      <c r="X162" s="298"/>
      <c r="Y162" s="298"/>
      <c r="Z162" s="298"/>
      <c r="AA162" s="298"/>
      <c r="AB162" s="298"/>
      <c r="AC162" s="243"/>
      <c r="AD162" s="243"/>
    </row>
    <row r="163" spans="1:30" s="601" customFormat="1" ht="27.75" customHeight="1">
      <c r="A163" s="300"/>
      <c r="B163" s="300"/>
      <c r="C163" s="300"/>
      <c r="D163" s="300"/>
      <c r="E163" s="300"/>
      <c r="F163" s="300"/>
      <c r="G163" s="300"/>
      <c r="H163" s="300"/>
      <c r="I163" s="300"/>
      <c r="J163" s="300"/>
      <c r="K163" s="300"/>
      <c r="L163" s="300"/>
      <c r="M163" s="300"/>
      <c r="N163" s="300"/>
      <c r="O163" s="300"/>
      <c r="P163" s="300"/>
      <c r="Q163" s="300"/>
      <c r="R163" s="300"/>
      <c r="S163" s="300"/>
      <c r="T163" s="300"/>
      <c r="U163" s="300"/>
      <c r="V163" s="300"/>
      <c r="W163" s="300"/>
      <c r="X163" s="300"/>
      <c r="Y163" s="300"/>
      <c r="Z163" s="300"/>
      <c r="AA163" s="300"/>
      <c r="AB163" s="300"/>
      <c r="AC163" s="301"/>
      <c r="AD163" s="243"/>
    </row>
    <row r="164" spans="1:30" ht="27.75" customHeight="1">
      <c r="A164" s="137"/>
      <c r="B164" s="137"/>
      <c r="C164" s="137"/>
      <c r="D164" s="137"/>
      <c r="E164" s="137"/>
      <c r="F164" s="137"/>
      <c r="G164" s="137"/>
      <c r="H164" s="137"/>
      <c r="I164" s="137"/>
      <c r="J164" s="137"/>
      <c r="K164" s="137"/>
      <c r="L164" s="137"/>
      <c r="M164" s="137"/>
      <c r="N164" s="137"/>
      <c r="O164" s="137"/>
      <c r="P164" s="137"/>
      <c r="Q164" s="137"/>
      <c r="R164" s="137"/>
      <c r="S164" s="137"/>
      <c r="T164" s="137"/>
      <c r="U164" s="137"/>
      <c r="V164" s="137"/>
      <c r="W164" s="137"/>
      <c r="X164" s="137"/>
      <c r="Y164" s="137"/>
      <c r="Z164" s="137"/>
      <c r="AA164" s="137"/>
      <c r="AB164" s="137"/>
      <c r="AD164" s="242"/>
    </row>
    <row r="165" spans="1:30" ht="27.75" customHeight="1">
      <c r="A165" s="137"/>
      <c r="B165" s="137"/>
      <c r="C165" s="137"/>
      <c r="D165" s="137"/>
      <c r="E165" s="137"/>
      <c r="F165" s="137"/>
      <c r="G165" s="137"/>
      <c r="H165" s="137"/>
      <c r="I165" s="137"/>
      <c r="J165" s="137"/>
      <c r="K165" s="137"/>
      <c r="L165" s="137"/>
      <c r="M165" s="137"/>
      <c r="N165" s="137"/>
      <c r="O165" s="137"/>
      <c r="P165" s="137"/>
      <c r="Q165" s="137"/>
      <c r="R165" s="137"/>
      <c r="S165" s="137"/>
      <c r="T165" s="137"/>
      <c r="U165" s="137"/>
      <c r="V165" s="137"/>
      <c r="W165" s="137"/>
      <c r="X165" s="137"/>
      <c r="Y165" s="137"/>
      <c r="Z165" s="137"/>
      <c r="AA165" s="137"/>
      <c r="AB165" s="137"/>
      <c r="AD165" s="242"/>
    </row>
    <row r="166" spans="1:30" ht="27.75" customHeight="1">
      <c r="A166" s="137"/>
      <c r="B166" s="137"/>
      <c r="C166" s="137"/>
      <c r="D166" s="137"/>
      <c r="E166" s="137"/>
      <c r="F166" s="137"/>
      <c r="G166" s="137"/>
      <c r="H166" s="137"/>
      <c r="I166" s="137"/>
      <c r="J166" s="137"/>
      <c r="K166" s="137"/>
      <c r="L166" s="137"/>
      <c r="M166" s="137"/>
      <c r="N166" s="137"/>
      <c r="O166" s="137"/>
      <c r="P166" s="137"/>
      <c r="Q166" s="137"/>
      <c r="R166" s="137"/>
      <c r="S166" s="137"/>
      <c r="T166" s="137"/>
      <c r="U166" s="137"/>
      <c r="V166" s="137"/>
      <c r="W166" s="137"/>
      <c r="X166" s="137"/>
      <c r="Y166" s="137"/>
      <c r="Z166" s="137"/>
      <c r="AA166" s="137"/>
      <c r="AB166" s="137"/>
      <c r="AD166" s="242"/>
    </row>
    <row r="167" spans="1:30" ht="27.75" customHeight="1">
      <c r="A167" s="137"/>
      <c r="B167" s="137"/>
      <c r="C167" s="137"/>
      <c r="D167" s="137"/>
      <c r="E167" s="137"/>
      <c r="F167" s="137"/>
      <c r="G167" s="137"/>
      <c r="H167" s="137"/>
      <c r="I167" s="137"/>
      <c r="J167" s="137"/>
      <c r="K167" s="137"/>
      <c r="L167" s="137"/>
      <c r="M167" s="137"/>
      <c r="N167" s="137"/>
      <c r="O167" s="137"/>
      <c r="P167" s="137"/>
      <c r="Q167" s="137"/>
      <c r="R167" s="137"/>
      <c r="S167" s="137"/>
      <c r="T167" s="137"/>
      <c r="U167" s="137"/>
      <c r="V167" s="137"/>
      <c r="W167" s="137"/>
      <c r="X167" s="137"/>
      <c r="Y167" s="137"/>
      <c r="Z167" s="137"/>
      <c r="AA167" s="137"/>
      <c r="AB167" s="137"/>
      <c r="AD167" s="242"/>
    </row>
    <row r="168" spans="1:30" ht="27.75" customHeight="1">
      <c r="A168" s="137"/>
      <c r="B168" s="137"/>
      <c r="C168" s="137"/>
      <c r="D168" s="137"/>
      <c r="E168" s="137"/>
      <c r="F168" s="137"/>
      <c r="G168" s="137"/>
      <c r="H168" s="137"/>
      <c r="I168" s="137"/>
      <c r="J168" s="137"/>
      <c r="K168" s="137"/>
      <c r="L168" s="137"/>
      <c r="M168" s="137"/>
      <c r="N168" s="137"/>
      <c r="O168" s="137"/>
      <c r="P168" s="137"/>
      <c r="Q168" s="137"/>
      <c r="R168" s="137"/>
      <c r="S168" s="137"/>
      <c r="T168" s="137"/>
      <c r="U168" s="137"/>
      <c r="V168" s="137"/>
      <c r="W168" s="137"/>
      <c r="X168" s="137"/>
      <c r="Y168" s="137"/>
      <c r="Z168" s="137"/>
      <c r="AA168" s="137"/>
      <c r="AB168" s="137"/>
      <c r="AD168" s="242"/>
    </row>
    <row r="169" spans="1:30" ht="27.75" customHeight="1">
      <c r="A169" s="137"/>
      <c r="B169" s="137"/>
      <c r="C169" s="137"/>
      <c r="D169" s="137"/>
      <c r="E169" s="137"/>
      <c r="F169" s="137"/>
      <c r="G169" s="137"/>
      <c r="H169" s="137"/>
      <c r="I169" s="137"/>
      <c r="J169" s="137"/>
      <c r="K169" s="137"/>
      <c r="L169" s="137"/>
      <c r="M169" s="137"/>
      <c r="N169" s="137"/>
      <c r="O169" s="137"/>
      <c r="P169" s="137"/>
      <c r="Q169" s="137"/>
      <c r="R169" s="137"/>
      <c r="S169" s="137"/>
      <c r="T169" s="137"/>
      <c r="U169" s="137"/>
      <c r="V169" s="137"/>
      <c r="W169" s="137"/>
      <c r="X169" s="137"/>
      <c r="Y169" s="137"/>
      <c r="Z169" s="137"/>
      <c r="AA169" s="137"/>
      <c r="AB169" s="137"/>
      <c r="AD169" s="242"/>
    </row>
    <row r="170" spans="1:30" ht="27.75" customHeight="1">
      <c r="A170" s="137"/>
      <c r="B170" s="137"/>
      <c r="C170" s="137"/>
      <c r="D170" s="137"/>
      <c r="E170" s="137"/>
      <c r="F170" s="137"/>
      <c r="G170" s="137"/>
      <c r="H170" s="137"/>
      <c r="I170" s="137"/>
      <c r="J170" s="137"/>
      <c r="K170" s="137"/>
      <c r="L170" s="137"/>
      <c r="M170" s="137"/>
      <c r="N170" s="137"/>
      <c r="O170" s="137"/>
      <c r="P170" s="137"/>
      <c r="Q170" s="137"/>
      <c r="R170" s="137"/>
      <c r="S170" s="137"/>
      <c r="T170" s="137"/>
      <c r="U170" s="137"/>
      <c r="V170" s="137"/>
      <c r="W170" s="137"/>
      <c r="X170" s="137"/>
      <c r="Y170" s="137"/>
      <c r="Z170" s="137"/>
      <c r="AA170" s="137"/>
      <c r="AB170" s="137"/>
      <c r="AD170" s="242"/>
    </row>
    <row r="171" spans="1:30" ht="27.75" customHeight="1">
      <c r="A171" s="137"/>
      <c r="B171" s="137"/>
      <c r="C171" s="137"/>
      <c r="D171" s="137"/>
      <c r="E171" s="137"/>
      <c r="F171" s="137"/>
      <c r="G171" s="137"/>
      <c r="H171" s="137"/>
      <c r="I171" s="137"/>
      <c r="J171" s="137"/>
      <c r="K171" s="137"/>
      <c r="L171" s="137"/>
      <c r="M171" s="137"/>
      <c r="N171" s="137"/>
      <c r="O171" s="137"/>
      <c r="P171" s="137"/>
      <c r="Q171" s="137"/>
      <c r="R171" s="137"/>
      <c r="S171" s="137"/>
      <c r="T171" s="137"/>
      <c r="U171" s="137"/>
      <c r="V171" s="137"/>
      <c r="W171" s="137"/>
      <c r="X171" s="137"/>
      <c r="Y171" s="137"/>
      <c r="Z171" s="137"/>
      <c r="AA171" s="137"/>
      <c r="AB171" s="137"/>
      <c r="AD171" s="242"/>
    </row>
    <row r="172" spans="1:30" ht="27.75" customHeight="1">
      <c r="A172" s="137"/>
      <c r="B172" s="137"/>
      <c r="C172" s="137"/>
      <c r="D172" s="137"/>
      <c r="E172" s="137"/>
      <c r="F172" s="137"/>
      <c r="G172" s="137"/>
      <c r="H172" s="137"/>
      <c r="I172" s="137"/>
      <c r="J172" s="137"/>
      <c r="K172" s="137"/>
      <c r="L172" s="137"/>
      <c r="M172" s="137"/>
      <c r="N172" s="137"/>
      <c r="O172" s="137"/>
      <c r="P172" s="137"/>
      <c r="Q172" s="137"/>
      <c r="R172" s="137"/>
      <c r="S172" s="137"/>
      <c r="T172" s="137"/>
      <c r="U172" s="137"/>
      <c r="V172" s="137"/>
      <c r="W172" s="137"/>
      <c r="X172" s="137"/>
      <c r="Y172" s="137"/>
      <c r="Z172" s="137"/>
      <c r="AA172" s="137"/>
      <c r="AB172" s="137"/>
      <c r="AD172" s="242"/>
    </row>
    <row r="173" spans="1:30" ht="27.75" customHeight="1">
      <c r="A173" s="137"/>
      <c r="B173" s="137"/>
      <c r="C173" s="137"/>
      <c r="D173" s="137"/>
      <c r="E173" s="137"/>
      <c r="F173" s="137"/>
      <c r="G173" s="137"/>
      <c r="H173" s="137"/>
      <c r="I173" s="137"/>
      <c r="J173" s="137"/>
      <c r="K173" s="137"/>
      <c r="L173" s="137"/>
      <c r="M173" s="137"/>
      <c r="N173" s="137"/>
      <c r="O173" s="137"/>
      <c r="P173" s="137"/>
      <c r="Q173" s="137"/>
      <c r="R173" s="137"/>
      <c r="S173" s="137"/>
      <c r="T173" s="137"/>
      <c r="U173" s="137"/>
      <c r="V173" s="137"/>
      <c r="W173" s="137"/>
      <c r="X173" s="137"/>
      <c r="Y173" s="137"/>
      <c r="Z173" s="137"/>
      <c r="AA173" s="137"/>
      <c r="AB173" s="137"/>
      <c r="AD173" s="242"/>
    </row>
    <row r="174" spans="1:30" ht="27.75" customHeight="1">
      <c r="A174" s="137"/>
      <c r="B174" s="137"/>
      <c r="C174" s="137"/>
      <c r="D174" s="137"/>
      <c r="E174" s="137"/>
      <c r="F174" s="137"/>
      <c r="G174" s="137"/>
      <c r="H174" s="137"/>
      <c r="I174" s="137"/>
      <c r="J174" s="137"/>
      <c r="K174" s="137"/>
      <c r="L174" s="137"/>
      <c r="M174" s="137"/>
      <c r="N174" s="137"/>
      <c r="O174" s="137"/>
      <c r="P174" s="137"/>
      <c r="Q174" s="137"/>
      <c r="R174" s="137"/>
      <c r="S174" s="137"/>
      <c r="T174" s="137"/>
      <c r="U174" s="137"/>
      <c r="V174" s="137"/>
      <c r="W174" s="137"/>
      <c r="X174" s="137"/>
      <c r="Y174" s="137"/>
      <c r="Z174" s="137"/>
      <c r="AA174" s="137"/>
      <c r="AB174" s="137"/>
      <c r="AD174" s="242"/>
    </row>
    <row r="175" spans="1:30" ht="27.75" customHeight="1">
      <c r="A175" s="137"/>
      <c r="B175" s="137"/>
      <c r="C175" s="137"/>
      <c r="D175" s="137"/>
      <c r="E175" s="137"/>
      <c r="F175" s="137"/>
      <c r="G175" s="137"/>
      <c r="H175" s="137"/>
      <c r="I175" s="137"/>
      <c r="J175" s="137"/>
      <c r="K175" s="137"/>
      <c r="L175" s="137"/>
      <c r="M175" s="137"/>
      <c r="N175" s="137"/>
      <c r="O175" s="137"/>
      <c r="P175" s="137"/>
      <c r="Q175" s="137"/>
      <c r="R175" s="137"/>
      <c r="S175" s="137"/>
      <c r="T175" s="137"/>
      <c r="U175" s="137"/>
      <c r="V175" s="137"/>
      <c r="W175" s="137"/>
      <c r="X175" s="137"/>
      <c r="Y175" s="137"/>
      <c r="Z175" s="137"/>
      <c r="AA175" s="137"/>
      <c r="AB175" s="137"/>
      <c r="AD175" s="242"/>
    </row>
    <row r="176" spans="1:30" ht="27.75" customHeight="1">
      <c r="A176" s="137"/>
      <c r="B176" s="137"/>
      <c r="C176" s="137"/>
      <c r="D176" s="137"/>
      <c r="E176" s="137"/>
      <c r="F176" s="137"/>
      <c r="G176" s="137"/>
      <c r="H176" s="137"/>
      <c r="I176" s="137"/>
      <c r="J176" s="137"/>
      <c r="K176" s="137"/>
      <c r="L176" s="137"/>
      <c r="M176" s="137"/>
      <c r="N176" s="137"/>
      <c r="O176" s="137"/>
      <c r="P176" s="137"/>
      <c r="Q176" s="137"/>
      <c r="R176" s="137"/>
      <c r="S176" s="137"/>
      <c r="T176" s="137"/>
      <c r="U176" s="137"/>
      <c r="V176" s="137"/>
      <c r="W176" s="137"/>
      <c r="X176" s="137"/>
      <c r="Y176" s="137"/>
      <c r="Z176" s="137"/>
      <c r="AA176" s="137"/>
      <c r="AB176" s="137"/>
      <c r="AD176" s="242"/>
    </row>
    <row r="177" spans="1:30" ht="27.75" customHeight="1">
      <c r="A177" s="137"/>
      <c r="B177" s="137"/>
      <c r="C177" s="137"/>
      <c r="D177" s="137"/>
      <c r="E177" s="137"/>
      <c r="F177" s="137"/>
      <c r="G177" s="137"/>
      <c r="H177" s="137"/>
      <c r="I177" s="137"/>
      <c r="J177" s="137"/>
      <c r="K177" s="137"/>
      <c r="L177" s="137"/>
      <c r="M177" s="137"/>
      <c r="N177" s="137"/>
      <c r="O177" s="137"/>
      <c r="P177" s="137"/>
      <c r="Q177" s="137"/>
      <c r="R177" s="137"/>
      <c r="S177" s="137"/>
      <c r="T177" s="137"/>
      <c r="U177" s="137"/>
      <c r="V177" s="137"/>
      <c r="W177" s="137"/>
      <c r="X177" s="137"/>
      <c r="Y177" s="137"/>
      <c r="Z177" s="137"/>
      <c r="AA177" s="137"/>
      <c r="AB177" s="137"/>
      <c r="AD177" s="242"/>
    </row>
    <row r="178" spans="1:30" ht="27.75" customHeight="1">
      <c r="A178" s="137"/>
      <c r="B178" s="137"/>
      <c r="C178" s="137"/>
      <c r="D178" s="137"/>
      <c r="E178" s="137"/>
      <c r="F178" s="137"/>
      <c r="G178" s="137"/>
      <c r="H178" s="137"/>
      <c r="I178" s="137"/>
      <c r="J178" s="137"/>
      <c r="K178" s="137"/>
      <c r="L178" s="137"/>
      <c r="M178" s="137"/>
      <c r="N178" s="137"/>
      <c r="O178" s="137"/>
      <c r="P178" s="137"/>
      <c r="Q178" s="137"/>
      <c r="R178" s="137"/>
      <c r="S178" s="137"/>
      <c r="T178" s="137"/>
      <c r="U178" s="137"/>
      <c r="V178" s="137"/>
      <c r="W178" s="137"/>
      <c r="X178" s="137"/>
      <c r="Y178" s="137"/>
      <c r="Z178" s="137"/>
      <c r="AA178" s="137"/>
      <c r="AB178" s="137"/>
      <c r="AD178" s="242"/>
    </row>
    <row r="179" spans="1:30" ht="27.75" customHeight="1">
      <c r="A179" s="137"/>
      <c r="B179" s="137"/>
      <c r="C179" s="137"/>
      <c r="D179" s="137"/>
      <c r="E179" s="137"/>
      <c r="F179" s="137"/>
      <c r="G179" s="137"/>
      <c r="H179" s="137"/>
      <c r="I179" s="137"/>
      <c r="J179" s="137"/>
      <c r="K179" s="137"/>
      <c r="L179" s="137"/>
      <c r="M179" s="137"/>
      <c r="N179" s="137"/>
      <c r="O179" s="137"/>
      <c r="P179" s="137"/>
      <c r="Q179" s="137"/>
      <c r="R179" s="137"/>
      <c r="S179" s="137"/>
      <c r="T179" s="137"/>
      <c r="U179" s="137"/>
      <c r="V179" s="137"/>
      <c r="W179" s="137"/>
      <c r="X179" s="137"/>
      <c r="Y179" s="137"/>
      <c r="Z179" s="137"/>
      <c r="AA179" s="137"/>
      <c r="AB179" s="137"/>
      <c r="AD179" s="242"/>
    </row>
    <row r="180" spans="1:30" ht="27.75" customHeight="1">
      <c r="A180" s="137"/>
      <c r="B180" s="137"/>
      <c r="C180" s="137"/>
      <c r="D180" s="137"/>
      <c r="E180" s="137"/>
      <c r="F180" s="137"/>
      <c r="G180" s="137"/>
      <c r="H180" s="137"/>
      <c r="I180" s="137"/>
      <c r="J180" s="137"/>
      <c r="K180" s="137"/>
      <c r="L180" s="137"/>
      <c r="M180" s="137"/>
      <c r="N180" s="137"/>
      <c r="O180" s="137"/>
      <c r="P180" s="137"/>
      <c r="Q180" s="137"/>
      <c r="R180" s="137"/>
      <c r="S180" s="137"/>
      <c r="T180" s="137"/>
      <c r="U180" s="137"/>
      <c r="V180" s="137"/>
      <c r="W180" s="137"/>
      <c r="X180" s="137"/>
      <c r="Y180" s="137"/>
      <c r="Z180" s="137"/>
      <c r="AA180" s="137"/>
      <c r="AB180" s="137"/>
      <c r="AD180" s="242"/>
    </row>
    <row r="181" spans="1:30" ht="27.75" customHeight="1">
      <c r="A181" s="137"/>
      <c r="B181" s="137"/>
      <c r="C181" s="137"/>
      <c r="D181" s="137"/>
      <c r="E181" s="137"/>
      <c r="F181" s="137"/>
      <c r="G181" s="137"/>
      <c r="H181" s="137"/>
      <c r="I181" s="137"/>
      <c r="J181" s="137"/>
      <c r="K181" s="137"/>
      <c r="L181" s="137"/>
      <c r="M181" s="137"/>
      <c r="N181" s="137"/>
      <c r="O181" s="137"/>
      <c r="P181" s="137"/>
      <c r="Q181" s="137"/>
      <c r="R181" s="137"/>
      <c r="S181" s="137"/>
      <c r="T181" s="137"/>
      <c r="U181" s="137"/>
      <c r="V181" s="137"/>
      <c r="W181" s="137"/>
      <c r="X181" s="137"/>
      <c r="Y181" s="137"/>
      <c r="Z181" s="137"/>
      <c r="AA181" s="137"/>
      <c r="AB181" s="137"/>
      <c r="AD181" s="242"/>
    </row>
    <row r="182" ht="27.75" customHeight="1">
      <c r="AD182" s="242"/>
    </row>
    <row r="183" ht="27.75" customHeight="1">
      <c r="AD183" s="242"/>
    </row>
    <row r="184" ht="27.75" customHeight="1">
      <c r="AD184" s="242"/>
    </row>
    <row r="185" ht="27.75" customHeight="1">
      <c r="AD185" s="242"/>
    </row>
    <row r="186" ht="27.75" customHeight="1">
      <c r="AD186" s="242"/>
    </row>
    <row r="187" ht="27.75" customHeight="1">
      <c r="AD187" s="242"/>
    </row>
    <row r="188" ht="27.75" customHeight="1">
      <c r="AD188" s="242"/>
    </row>
    <row r="189" ht="27.75" customHeight="1">
      <c r="AD189" s="242"/>
    </row>
    <row r="190" ht="27.75" customHeight="1">
      <c r="AD190" s="242"/>
    </row>
    <row r="191" ht="27.75" customHeight="1">
      <c r="AD191" s="242"/>
    </row>
    <row r="192" ht="27.75" customHeight="1">
      <c r="AD192" s="242"/>
    </row>
    <row r="193" ht="27.75" customHeight="1">
      <c r="AD193" s="242"/>
    </row>
    <row r="194" ht="27.75" customHeight="1">
      <c r="AD194" s="242"/>
    </row>
    <row r="195" ht="27.75" customHeight="1">
      <c r="AD195" s="242"/>
    </row>
    <row r="196" ht="27.75" customHeight="1">
      <c r="AD196" s="242"/>
    </row>
    <row r="197" ht="27.75" customHeight="1">
      <c r="AD197" s="242"/>
    </row>
    <row r="198" ht="27.75" customHeight="1">
      <c r="AD198" s="242"/>
    </row>
    <row r="199" ht="27.75" customHeight="1">
      <c r="AD199" s="242"/>
    </row>
    <row r="200" ht="27.75" customHeight="1">
      <c r="AD200" s="242"/>
    </row>
    <row r="201" ht="27.75" customHeight="1">
      <c r="AD201" s="242"/>
    </row>
    <row r="202" ht="27.75" customHeight="1">
      <c r="AD202" s="242"/>
    </row>
    <row r="203" ht="27.75" customHeight="1">
      <c r="AD203" s="242"/>
    </row>
    <row r="204" ht="27.75" customHeight="1">
      <c r="AD204" s="242"/>
    </row>
    <row r="205" ht="27.75" customHeight="1">
      <c r="AD205" s="242"/>
    </row>
    <row r="206" ht="27.75" customHeight="1">
      <c r="AD206" s="242"/>
    </row>
    <row r="207" ht="27.75" customHeight="1">
      <c r="AD207" s="242"/>
    </row>
    <row r="208" ht="27.75" customHeight="1">
      <c r="AD208" s="242"/>
    </row>
    <row r="209" ht="27.75" customHeight="1">
      <c r="AD209" s="242"/>
    </row>
    <row r="210" ht="27.75" customHeight="1">
      <c r="AD210" s="242"/>
    </row>
    <row r="211" ht="27.75" customHeight="1">
      <c r="AD211" s="242"/>
    </row>
    <row r="212" ht="27.75" customHeight="1">
      <c r="AD212" s="242"/>
    </row>
    <row r="213" ht="27.75" customHeight="1">
      <c r="AD213" s="242"/>
    </row>
    <row r="214" ht="27.75" customHeight="1">
      <c r="AD214" s="242"/>
    </row>
  </sheetData>
  <sheetProtection formatCells="0" formatColumns="0" formatRows="0" insertRows="0" insertHyperlinks="0" deleteRows="0" sort="0" autoFilter="0" pivotTables="0"/>
  <mergeCells count="104">
    <mergeCell ref="A140:A144"/>
    <mergeCell ref="S144:T144"/>
    <mergeCell ref="U144:V144"/>
    <mergeCell ref="W144:X144"/>
    <mergeCell ref="U142:V142"/>
    <mergeCell ref="O143:P143"/>
    <mergeCell ref="M141:N141"/>
    <mergeCell ref="S141:T141"/>
    <mergeCell ref="M140:N140"/>
    <mergeCell ref="S140:T140"/>
    <mergeCell ref="C5:C10"/>
    <mergeCell ref="W7:X7"/>
    <mergeCell ref="I6:K7"/>
    <mergeCell ref="AA144:AB144"/>
    <mergeCell ref="Y144:Z144"/>
    <mergeCell ref="AA143:AB143"/>
    <mergeCell ref="AA142:AB142"/>
    <mergeCell ref="M144:N144"/>
    <mergeCell ref="O144:P144"/>
    <mergeCell ref="Q144:R144"/>
    <mergeCell ref="A2:AC2"/>
    <mergeCell ref="G4:L4"/>
    <mergeCell ref="D5:D10"/>
    <mergeCell ref="C4:E4"/>
    <mergeCell ref="M6:AB6"/>
    <mergeCell ref="A4:A10"/>
    <mergeCell ref="B4:B10"/>
    <mergeCell ref="F4:F10"/>
    <mergeCell ref="E5:E10"/>
    <mergeCell ref="Q5:T5"/>
    <mergeCell ref="D147:H147"/>
    <mergeCell ref="S142:T142"/>
    <mergeCell ref="M142:N142"/>
    <mergeCell ref="Q143:R143"/>
    <mergeCell ref="S143:T143"/>
    <mergeCell ref="Q142:R142"/>
    <mergeCell ref="O142:P142"/>
    <mergeCell ref="B144:L144"/>
    <mergeCell ref="M143:N143"/>
    <mergeCell ref="D151:H151"/>
    <mergeCell ref="B138:E138"/>
    <mergeCell ref="C146:H146"/>
    <mergeCell ref="D149:H149"/>
    <mergeCell ref="D148:H148"/>
    <mergeCell ref="D150:H150"/>
    <mergeCell ref="B143:L143"/>
    <mergeCell ref="B141:L141"/>
    <mergeCell ref="B142:L142"/>
    <mergeCell ref="B140:L140"/>
    <mergeCell ref="I8:I10"/>
    <mergeCell ref="U9:V9"/>
    <mergeCell ref="G5:G10"/>
    <mergeCell ref="H5:K5"/>
    <mergeCell ref="H6:H10"/>
    <mergeCell ref="U5:X5"/>
    <mergeCell ref="AA7:AB7"/>
    <mergeCell ref="Y7:Z7"/>
    <mergeCell ref="Q9:R9"/>
    <mergeCell ref="M7:N7"/>
    <mergeCell ref="M9:N9"/>
    <mergeCell ref="W9:X9"/>
    <mergeCell ref="S7:T7"/>
    <mergeCell ref="U7:V7"/>
    <mergeCell ref="AC4:AC10"/>
    <mergeCell ref="M4:AB4"/>
    <mergeCell ref="O9:P9"/>
    <mergeCell ref="J8:J10"/>
    <mergeCell ref="K8:K10"/>
    <mergeCell ref="L5:L10"/>
    <mergeCell ref="AA9:AB9"/>
    <mergeCell ref="M5:P5"/>
    <mergeCell ref="Q7:R7"/>
    <mergeCell ref="O7:P7"/>
    <mergeCell ref="U1:AC1"/>
    <mergeCell ref="M8:AB8"/>
    <mergeCell ref="Y5:AB5"/>
    <mergeCell ref="U143:V143"/>
    <mergeCell ref="Y143:Z143"/>
    <mergeCell ref="Y142:Z142"/>
    <mergeCell ref="U141:V141"/>
    <mergeCell ref="Y9:Z9"/>
    <mergeCell ref="S9:T9"/>
    <mergeCell ref="AA141:AB141"/>
    <mergeCell ref="Q140:R140"/>
    <mergeCell ref="O140:P140"/>
    <mergeCell ref="Q141:R141"/>
    <mergeCell ref="O141:P141"/>
    <mergeCell ref="W142:X142"/>
    <mergeCell ref="W143:X143"/>
    <mergeCell ref="AA140:AB140"/>
    <mergeCell ref="W140:X140"/>
    <mergeCell ref="U140:V140"/>
    <mergeCell ref="W141:X141"/>
    <mergeCell ref="Y141:Z141"/>
    <mergeCell ref="Y140:Z140"/>
    <mergeCell ref="C161:G161"/>
    <mergeCell ref="R160:X160"/>
    <mergeCell ref="R161:X161"/>
    <mergeCell ref="R156:X156"/>
    <mergeCell ref="R157:X157"/>
    <mergeCell ref="C160:G160"/>
    <mergeCell ref="C156:G156"/>
    <mergeCell ref="C157:G157"/>
    <mergeCell ref="J156:Q156"/>
  </mergeCells>
  <printOptions/>
  <pageMargins left="0.3937007874015748" right="0.1968503937007874" top="0.15748031496062992" bottom="0.15748031496062992" header="0" footer="0"/>
  <pageSetup fitToHeight="2" horizontalDpi="600" verticalDpi="600" orientation="landscape" paperSize="9" scale="3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30"/>
  <sheetViews>
    <sheetView showZeros="0" tabSelected="1" view="pageBreakPreview" zoomScale="75" zoomScaleNormal="50" zoomScaleSheetLayoutView="75" zoomScalePageLayoutView="0" workbookViewId="0" topLeftCell="A1">
      <pane ySplit="8" topLeftCell="A90" activePane="bottomLeft" state="frozen"/>
      <selection pane="topLeft" activeCell="B60" sqref="B60"/>
      <selection pane="bottomLeft" activeCell="B66" sqref="B66"/>
    </sheetView>
  </sheetViews>
  <sheetFormatPr defaultColWidth="9.00390625" defaultRowHeight="12.75"/>
  <cols>
    <col min="1" max="1" width="12.00390625" style="138" customWidth="1"/>
    <col min="2" max="2" width="99.25390625" style="138" customWidth="1"/>
    <col min="3" max="4" width="13.25390625" style="138" customWidth="1"/>
    <col min="5" max="12" width="0" style="138" hidden="1" customWidth="1"/>
    <col min="13" max="13" width="9.125" style="138" customWidth="1"/>
    <col min="14" max="14" width="10.375" style="138" customWidth="1"/>
    <col min="15" max="15" width="11.00390625" style="138" customWidth="1"/>
    <col min="16" max="16" width="9.125" style="239" customWidth="1"/>
    <col min="17" max="16384" width="9.125" style="138" customWidth="1"/>
  </cols>
  <sheetData>
    <row r="1" spans="1:15" ht="15.75">
      <c r="A1" s="825"/>
      <c r="B1" s="826"/>
      <c r="C1" s="846" t="str">
        <f>'Основні дані'!B1</f>
        <v>200202142Б142.06.xls</v>
      </c>
      <c r="D1" s="846"/>
      <c r="E1" s="846"/>
      <c r="F1" s="846"/>
      <c r="G1" s="846"/>
      <c r="H1" s="846"/>
      <c r="I1" s="846"/>
      <c r="J1" s="846"/>
      <c r="K1" s="846"/>
      <c r="L1" s="846"/>
      <c r="M1" s="846"/>
      <c r="N1" s="846"/>
      <c r="O1" s="846"/>
    </row>
    <row r="2" spans="1:15" ht="20.25" customHeight="1">
      <c r="A2" s="161"/>
      <c r="B2" s="184" t="s">
        <v>99</v>
      </c>
      <c r="C2" s="829"/>
      <c r="D2" s="830"/>
      <c r="E2" s="830"/>
      <c r="F2" s="830"/>
      <c r="G2" s="830"/>
      <c r="H2" s="830"/>
      <c r="I2" s="830"/>
      <c r="J2" s="830"/>
      <c r="K2" s="830"/>
      <c r="L2" s="830"/>
      <c r="M2" s="830"/>
      <c r="N2" s="830"/>
      <c r="O2" s="830"/>
    </row>
    <row r="3" spans="1:15" ht="48.75" customHeight="1">
      <c r="A3" s="162"/>
      <c r="B3" s="163" t="s">
        <v>199</v>
      </c>
      <c r="C3" s="848" t="str">
        <f>Титул!Y9</f>
        <v>142</v>
      </c>
      <c r="D3" s="849"/>
      <c r="E3" s="221"/>
      <c r="F3" s="221"/>
      <c r="G3" s="221"/>
      <c r="H3" s="221"/>
      <c r="I3" s="221"/>
      <c r="J3" s="221"/>
      <c r="K3" s="221"/>
      <c r="L3" s="221"/>
      <c r="M3" s="847" t="str">
        <f>'Основні дані'!B11</f>
        <v>Енергетичне машинобудування</v>
      </c>
      <c r="N3" s="847"/>
      <c r="O3" s="847"/>
    </row>
    <row r="4" spans="1:15" ht="37.5" customHeight="1" thickBot="1">
      <c r="A4" s="162"/>
      <c r="B4" s="219" t="s">
        <v>203</v>
      </c>
      <c r="C4" s="840" t="str">
        <f>Титул!Y10</f>
        <v>142.06</v>
      </c>
      <c r="D4" s="840"/>
      <c r="E4" s="220"/>
      <c r="F4" s="220"/>
      <c r="G4" s="220"/>
      <c r="H4" s="220"/>
      <c r="I4" s="220"/>
      <c r="J4" s="220"/>
      <c r="K4" s="220"/>
      <c r="L4" s="220"/>
      <c r="M4" s="840" t="str">
        <f>'Основні дані'!B17</f>
        <v>Кріогенна та холодильна техніка</v>
      </c>
      <c r="N4" s="840"/>
      <c r="O4" s="840"/>
    </row>
    <row r="5" spans="1:15" ht="15.75" thickBot="1">
      <c r="A5" s="831" t="s">
        <v>252</v>
      </c>
      <c r="B5" s="834" t="s">
        <v>100</v>
      </c>
      <c r="C5" s="841" t="s">
        <v>101</v>
      </c>
      <c r="D5" s="842"/>
      <c r="E5" s="842"/>
      <c r="F5" s="842"/>
      <c r="G5" s="842"/>
      <c r="H5" s="842"/>
      <c r="I5" s="842"/>
      <c r="J5" s="842"/>
      <c r="K5" s="842"/>
      <c r="L5" s="842"/>
      <c r="M5" s="842"/>
      <c r="N5" s="843"/>
      <c r="O5" s="837" t="s">
        <v>102</v>
      </c>
    </row>
    <row r="6" spans="1:15" ht="15" customHeight="1" thickBot="1">
      <c r="A6" s="832"/>
      <c r="B6" s="835"/>
      <c r="C6" s="844" t="s">
        <v>105</v>
      </c>
      <c r="D6" s="844" t="s">
        <v>103</v>
      </c>
      <c r="E6" s="419"/>
      <c r="F6" s="420"/>
      <c r="G6" s="420"/>
      <c r="H6" s="420"/>
      <c r="I6" s="420"/>
      <c r="J6" s="420"/>
      <c r="K6" s="420"/>
      <c r="L6" s="420"/>
      <c r="M6" s="827" t="s">
        <v>106</v>
      </c>
      <c r="N6" s="828"/>
      <c r="O6" s="838"/>
    </row>
    <row r="7" spans="1:15" ht="15.75" thickBot="1">
      <c r="A7" s="833"/>
      <c r="B7" s="836"/>
      <c r="C7" s="845"/>
      <c r="D7" s="845"/>
      <c r="E7" s="421"/>
      <c r="F7" s="422"/>
      <c r="G7" s="422"/>
      <c r="H7" s="422"/>
      <c r="I7" s="422"/>
      <c r="J7" s="422"/>
      <c r="K7" s="422"/>
      <c r="L7" s="423"/>
      <c r="M7" s="418" t="s">
        <v>107</v>
      </c>
      <c r="N7" s="424" t="s">
        <v>108</v>
      </c>
      <c r="O7" s="839"/>
    </row>
    <row r="8" spans="1:15" ht="16.5" thickBot="1">
      <c r="A8" s="306">
        <v>1</v>
      </c>
      <c r="B8" s="307">
        <v>2</v>
      </c>
      <c r="C8" s="307">
        <v>3</v>
      </c>
      <c r="D8" s="307">
        <v>4</v>
      </c>
      <c r="E8" s="308">
        <v>8</v>
      </c>
      <c r="F8" s="309"/>
      <c r="G8" s="310">
        <v>9</v>
      </c>
      <c r="H8" s="309"/>
      <c r="I8" s="310">
        <v>10</v>
      </c>
      <c r="J8" s="309"/>
      <c r="K8" s="310">
        <v>11</v>
      </c>
      <c r="L8" s="308"/>
      <c r="M8" s="307">
        <v>5</v>
      </c>
      <c r="N8" s="307">
        <v>6</v>
      </c>
      <c r="O8" s="164">
        <v>7</v>
      </c>
    </row>
    <row r="9" spans="1:16" s="178" customFormat="1" ht="19.5" thickBot="1">
      <c r="A9" s="400">
        <f>'План НП'!A12</f>
        <v>1</v>
      </c>
      <c r="B9" s="513" t="str">
        <f>'План НП'!B12</f>
        <v>Загальна підготовка</v>
      </c>
      <c r="C9" s="401">
        <f>'План НП'!F12</f>
        <v>74</v>
      </c>
      <c r="D9" s="401">
        <f>'План НП'!G12</f>
        <v>2220</v>
      </c>
      <c r="E9" s="402"/>
      <c r="F9" s="403"/>
      <c r="G9" s="403"/>
      <c r="H9" s="403"/>
      <c r="I9" s="403"/>
      <c r="J9" s="403"/>
      <c r="K9" s="403"/>
      <c r="L9" s="404"/>
      <c r="M9" s="405"/>
      <c r="N9" s="406"/>
      <c r="O9" s="407" t="str">
        <f>IF(C9=0,"0%",CONCATENATE(ROUND(C9*100/240,2),"%"))</f>
        <v>30,83%</v>
      </c>
      <c r="P9" s="388" t="str">
        <f>'Основні дані'!$B$1</f>
        <v>200202142Б142.06.xls</v>
      </c>
    </row>
    <row r="10" spans="1:16" s="179" customFormat="1" ht="15.75">
      <c r="A10" s="408" t="str">
        <f>'План НП'!A13</f>
        <v>ЗП 1</v>
      </c>
      <c r="B10" s="446" t="str">
        <f>'План НП'!B13</f>
        <v>Українська мова</v>
      </c>
      <c r="C10" s="409">
        <f>'План НП'!F13</f>
        <v>3</v>
      </c>
      <c r="D10" s="409">
        <f>'План НП'!G13</f>
        <v>90</v>
      </c>
      <c r="E10" s="410"/>
      <c r="F10" s="411"/>
      <c r="G10" s="411"/>
      <c r="H10" s="411"/>
      <c r="I10" s="411"/>
      <c r="J10" s="411"/>
      <c r="K10" s="411"/>
      <c r="L10" s="412"/>
      <c r="M10" s="427" t="str">
        <f>'План НП'!C13</f>
        <v>1</v>
      </c>
      <c r="N10" s="427">
        <f>'План НП'!D13</f>
        <v>0</v>
      </c>
      <c r="O10" s="413">
        <f>'План НП'!AC13</f>
        <v>373</v>
      </c>
      <c r="P10" s="388" t="str">
        <f>'Основні дані'!$B$1</f>
        <v>200202142Б142.06.xls</v>
      </c>
    </row>
    <row r="11" spans="1:16" s="179" customFormat="1" ht="15.75">
      <c r="A11" s="408" t="str">
        <f>'План НП'!A14</f>
        <v>ЗП 2</v>
      </c>
      <c r="B11" s="446" t="str">
        <f>'План НП'!B14</f>
        <v>Історія України</v>
      </c>
      <c r="C11" s="409">
        <f>'План НП'!F14</f>
        <v>3</v>
      </c>
      <c r="D11" s="409">
        <f>'План НП'!G14</f>
        <v>90</v>
      </c>
      <c r="E11" s="410"/>
      <c r="F11" s="411"/>
      <c r="G11" s="411"/>
      <c r="H11" s="411"/>
      <c r="I11" s="411"/>
      <c r="J11" s="411"/>
      <c r="K11" s="411"/>
      <c r="L11" s="412"/>
      <c r="M11" s="427" t="str">
        <f>'План НП'!C14</f>
        <v>2</v>
      </c>
      <c r="N11" s="427">
        <f>'План НП'!D14</f>
        <v>0</v>
      </c>
      <c r="O11" s="413">
        <f>'План НП'!AC14</f>
        <v>372</v>
      </c>
      <c r="P11" s="388" t="str">
        <f>'Основні дані'!$B$1</f>
        <v>200202142Б142.06.xls</v>
      </c>
    </row>
    <row r="12" spans="1:16" s="179" customFormat="1" ht="15.75">
      <c r="A12" s="408" t="str">
        <f>'План НП'!A15</f>
        <v>ЗП 3</v>
      </c>
      <c r="B12" s="446" t="str">
        <f>'План НП'!B15</f>
        <v>Історія української культури</v>
      </c>
      <c r="C12" s="409">
        <f>'План НП'!F15</f>
        <v>2</v>
      </c>
      <c r="D12" s="409">
        <f>'План НП'!G15</f>
        <v>60</v>
      </c>
      <c r="E12" s="410"/>
      <c r="F12" s="411"/>
      <c r="G12" s="411"/>
      <c r="H12" s="411"/>
      <c r="I12" s="411"/>
      <c r="J12" s="411"/>
      <c r="K12" s="411"/>
      <c r="L12" s="412"/>
      <c r="M12" s="427" t="str">
        <f>'План НП'!C15</f>
        <v>3</v>
      </c>
      <c r="N12" s="427">
        <f>'План НП'!D15</f>
        <v>0</v>
      </c>
      <c r="O12" s="413">
        <f>'План НП'!AC15</f>
        <v>303</v>
      </c>
      <c r="P12" s="388" t="str">
        <f>'Основні дані'!$B$1</f>
        <v>200202142Б142.06.xls</v>
      </c>
    </row>
    <row r="13" spans="1:16" s="179" customFormat="1" ht="15.75">
      <c r="A13" s="408" t="str">
        <f>'План НП'!A16</f>
        <v>ЗП 4</v>
      </c>
      <c r="B13" s="446" t="str">
        <f>'План НП'!B16</f>
        <v>Іноземна мова</v>
      </c>
      <c r="C13" s="409">
        <f>'План НП'!F16</f>
        <v>8</v>
      </c>
      <c r="D13" s="409">
        <f>'План НП'!G16</f>
        <v>240</v>
      </c>
      <c r="E13" s="410"/>
      <c r="F13" s="411"/>
      <c r="G13" s="411"/>
      <c r="H13" s="411"/>
      <c r="I13" s="411"/>
      <c r="J13" s="411"/>
      <c r="K13" s="411"/>
      <c r="L13" s="412"/>
      <c r="M13" s="427" t="str">
        <f>'План НП'!C16</f>
        <v>4</v>
      </c>
      <c r="N13" s="427" t="str">
        <f>'План НП'!D16</f>
        <v>1,2,3</v>
      </c>
      <c r="O13" s="413">
        <f>'План НП'!AC16</f>
        <v>371</v>
      </c>
      <c r="P13" s="388" t="str">
        <f>'Основні дані'!$B$1</f>
        <v>200202142Б142.06.xls</v>
      </c>
    </row>
    <row r="14" spans="1:16" s="179" customFormat="1" ht="15.75">
      <c r="A14" s="408" t="str">
        <f>'План НП'!A17</f>
        <v>ЗП 5</v>
      </c>
      <c r="B14" s="446" t="str">
        <f>'План НП'!B17</f>
        <v>Філософія</v>
      </c>
      <c r="C14" s="409">
        <f>'План НП'!F17</f>
        <v>3</v>
      </c>
      <c r="D14" s="409">
        <f>'План НП'!G17</f>
        <v>90</v>
      </c>
      <c r="E14" s="410"/>
      <c r="F14" s="411"/>
      <c r="G14" s="411"/>
      <c r="H14" s="411"/>
      <c r="I14" s="411"/>
      <c r="J14" s="411"/>
      <c r="K14" s="411"/>
      <c r="L14" s="412"/>
      <c r="M14" s="427" t="str">
        <f>'План НП'!C17</f>
        <v>4</v>
      </c>
      <c r="N14" s="427">
        <f>'План НП'!D17</f>
        <v>0</v>
      </c>
      <c r="O14" s="413">
        <f>'План НП'!AC17</f>
        <v>302</v>
      </c>
      <c r="P14" s="388" t="str">
        <f>'Основні дані'!$B$1</f>
        <v>200202142Б142.06.xls</v>
      </c>
    </row>
    <row r="15" spans="1:16" s="179" customFormat="1" ht="15.75">
      <c r="A15" s="408" t="str">
        <f>'План НП'!A18</f>
        <v>ЗП 6</v>
      </c>
      <c r="B15" s="446" t="str">
        <f>'План НП'!B18</f>
        <v>Основи економічної теорії</v>
      </c>
      <c r="C15" s="409">
        <f>'План НП'!F18</f>
        <v>2</v>
      </c>
      <c r="D15" s="409">
        <f>'План НП'!G18</f>
        <v>60</v>
      </c>
      <c r="E15" s="410"/>
      <c r="F15" s="411"/>
      <c r="G15" s="411"/>
      <c r="H15" s="411"/>
      <c r="I15" s="411"/>
      <c r="J15" s="411"/>
      <c r="K15" s="411"/>
      <c r="L15" s="412"/>
      <c r="M15" s="427">
        <f>'План НП'!C18</f>
        <v>0</v>
      </c>
      <c r="N15" s="427" t="str">
        <f>'План НП'!D18</f>
        <v>3</v>
      </c>
      <c r="O15" s="413">
        <f>'План НП'!AC18</f>
        <v>256</v>
      </c>
      <c r="P15" s="388" t="str">
        <f>'Основні дані'!$B$1</f>
        <v>200202142Б142.06.xls</v>
      </c>
    </row>
    <row r="16" spans="1:16" s="179" customFormat="1" ht="15.75">
      <c r="A16" s="408" t="str">
        <f>'План НП'!A19</f>
        <v>ЗП 7</v>
      </c>
      <c r="B16" s="446" t="str">
        <f>'План НП'!B19</f>
        <v>Економіка підприємства</v>
      </c>
      <c r="C16" s="409">
        <f>'План НП'!F19</f>
        <v>3</v>
      </c>
      <c r="D16" s="409">
        <f>'План НП'!G19</f>
        <v>90</v>
      </c>
      <c r="E16" s="410"/>
      <c r="F16" s="411"/>
      <c r="G16" s="411"/>
      <c r="H16" s="411"/>
      <c r="I16" s="411"/>
      <c r="J16" s="411"/>
      <c r="K16" s="411"/>
      <c r="L16" s="412"/>
      <c r="M16" s="427">
        <f>'План НП'!C19</f>
        <v>0</v>
      </c>
      <c r="N16" s="427" t="str">
        <f>'План НП'!D19</f>
        <v>6</v>
      </c>
      <c r="O16" s="413">
        <f>'План НП'!AC19</f>
        <v>251</v>
      </c>
      <c r="P16" s="388" t="str">
        <f>'Основні дані'!$B$1</f>
        <v>200202142Б142.06.xls</v>
      </c>
    </row>
    <row r="17" spans="1:16" s="179" customFormat="1" ht="15.75">
      <c r="A17" s="408" t="str">
        <f>'План НП'!A20</f>
        <v>ЗП 8</v>
      </c>
      <c r="B17" s="446" t="str">
        <f>'План НП'!B20</f>
        <v>Вища математика. Частина 1</v>
      </c>
      <c r="C17" s="409">
        <f>'План НП'!F20</f>
        <v>5</v>
      </c>
      <c r="D17" s="409">
        <f>'План НП'!G20</f>
        <v>150</v>
      </c>
      <c r="E17" s="410"/>
      <c r="F17" s="411"/>
      <c r="G17" s="411"/>
      <c r="H17" s="411"/>
      <c r="I17" s="411"/>
      <c r="J17" s="411"/>
      <c r="K17" s="411"/>
      <c r="L17" s="412"/>
      <c r="M17" s="427" t="str">
        <f>'План НП'!C20</f>
        <v>1</v>
      </c>
      <c r="N17" s="427">
        <f>'План НП'!D20</f>
        <v>0</v>
      </c>
      <c r="O17" s="413">
        <f>'План НП'!AC20</f>
        <v>165</v>
      </c>
      <c r="P17" s="388" t="str">
        <f>'Основні дані'!$B$1</f>
        <v>200202142Б142.06.xls</v>
      </c>
    </row>
    <row r="18" spans="1:16" s="179" customFormat="1" ht="15.75">
      <c r="A18" s="408" t="str">
        <f>'План НП'!A21</f>
        <v>ЗП 9</v>
      </c>
      <c r="B18" s="446" t="str">
        <f>'План НП'!B21</f>
        <v>Вища математика. Частина 2</v>
      </c>
      <c r="C18" s="409">
        <f>'План НП'!F21</f>
        <v>5</v>
      </c>
      <c r="D18" s="409">
        <f>'План НП'!G21</f>
        <v>150</v>
      </c>
      <c r="E18" s="410"/>
      <c r="F18" s="411"/>
      <c r="G18" s="411"/>
      <c r="H18" s="411"/>
      <c r="I18" s="411"/>
      <c r="J18" s="411"/>
      <c r="K18" s="411"/>
      <c r="L18" s="412"/>
      <c r="M18" s="427" t="str">
        <f>'План НП'!C21</f>
        <v>2</v>
      </c>
      <c r="N18" s="427">
        <f>'План НП'!D21</f>
        <v>0</v>
      </c>
      <c r="O18" s="413">
        <f>'План НП'!AC21</f>
        <v>165</v>
      </c>
      <c r="P18" s="388" t="str">
        <f>'Основні дані'!$B$1</f>
        <v>200202142Б142.06.xls</v>
      </c>
    </row>
    <row r="19" spans="1:16" s="179" customFormat="1" ht="15.75">
      <c r="A19" s="408" t="str">
        <f>'План НП'!A22</f>
        <v>ЗП 10</v>
      </c>
      <c r="B19" s="446" t="str">
        <f>'План НП'!B22</f>
        <v>Вища математика. Частина 3</v>
      </c>
      <c r="C19" s="409">
        <f>'План НП'!F22</f>
        <v>5</v>
      </c>
      <c r="D19" s="409">
        <f>'План НП'!G22</f>
        <v>150</v>
      </c>
      <c r="E19" s="410"/>
      <c r="F19" s="411"/>
      <c r="G19" s="411"/>
      <c r="H19" s="411"/>
      <c r="I19" s="411"/>
      <c r="J19" s="411"/>
      <c r="K19" s="411"/>
      <c r="L19" s="412"/>
      <c r="M19" s="427" t="str">
        <f>'План НП'!C22</f>
        <v>3</v>
      </c>
      <c r="N19" s="427">
        <f>'План НП'!D22</f>
        <v>0</v>
      </c>
      <c r="O19" s="413">
        <f>'План НП'!AC22</f>
        <v>165</v>
      </c>
      <c r="P19" s="388" t="str">
        <f>'Основні дані'!$B$1</f>
        <v>200202142Б142.06.xls</v>
      </c>
    </row>
    <row r="20" spans="1:16" s="179" customFormat="1" ht="15.75">
      <c r="A20" s="408" t="str">
        <f>'План НП'!A23</f>
        <v>ЗП 11</v>
      </c>
      <c r="B20" s="446" t="str">
        <f>'План НП'!B23</f>
        <v>Вища математика. Частина 4</v>
      </c>
      <c r="C20" s="409">
        <f>'План НП'!F23</f>
        <v>4</v>
      </c>
      <c r="D20" s="409">
        <f>'План НП'!G23</f>
        <v>120</v>
      </c>
      <c r="E20" s="410"/>
      <c r="F20" s="411"/>
      <c r="G20" s="411"/>
      <c r="H20" s="411"/>
      <c r="I20" s="411"/>
      <c r="J20" s="411"/>
      <c r="K20" s="411"/>
      <c r="L20" s="412"/>
      <c r="M20" s="427" t="str">
        <f>'План НП'!C23</f>
        <v>4</v>
      </c>
      <c r="N20" s="427">
        <f>'План НП'!D23</f>
        <v>0</v>
      </c>
      <c r="O20" s="413">
        <f>'План НП'!AC23</f>
        <v>165</v>
      </c>
      <c r="P20" s="388" t="str">
        <f>'Основні дані'!$B$1</f>
        <v>200202142Б142.06.xls</v>
      </c>
    </row>
    <row r="21" spans="1:16" s="179" customFormat="1" ht="15.75">
      <c r="A21" s="408" t="str">
        <f>'План НП'!A24</f>
        <v>ЗП 12</v>
      </c>
      <c r="B21" s="446" t="str">
        <f>'План НП'!B24</f>
        <v>Загальна фізика. Частина 1</v>
      </c>
      <c r="C21" s="409">
        <f>'План НП'!F24</f>
        <v>5</v>
      </c>
      <c r="D21" s="409">
        <f>'План НП'!G24</f>
        <v>150</v>
      </c>
      <c r="E21" s="410"/>
      <c r="F21" s="411"/>
      <c r="G21" s="411"/>
      <c r="H21" s="411"/>
      <c r="I21" s="411"/>
      <c r="J21" s="411"/>
      <c r="K21" s="411"/>
      <c r="L21" s="412"/>
      <c r="M21" s="427" t="str">
        <f>'План НП'!C24</f>
        <v>1</v>
      </c>
      <c r="N21" s="427">
        <f>'План НП'!D24</f>
        <v>0</v>
      </c>
      <c r="O21" s="413">
        <f>'План НП'!AC24</f>
        <v>205</v>
      </c>
      <c r="P21" s="388" t="str">
        <f>'Основні дані'!$B$1</f>
        <v>200202142Б142.06.xls</v>
      </c>
    </row>
    <row r="22" spans="1:16" s="179" customFormat="1" ht="15.75">
      <c r="A22" s="408" t="str">
        <f>'План НП'!A25</f>
        <v>ЗП 13</v>
      </c>
      <c r="B22" s="446" t="str">
        <f>'План НП'!B25</f>
        <v>Загальна фізика. Частина 2</v>
      </c>
      <c r="C22" s="409">
        <f>'План НП'!F25</f>
        <v>5</v>
      </c>
      <c r="D22" s="409">
        <f>'План НП'!G25</f>
        <v>150</v>
      </c>
      <c r="E22" s="410"/>
      <c r="F22" s="411"/>
      <c r="G22" s="411"/>
      <c r="H22" s="411"/>
      <c r="I22" s="411"/>
      <c r="J22" s="411"/>
      <c r="K22" s="411"/>
      <c r="L22" s="412"/>
      <c r="M22" s="427" t="str">
        <f>'План НП'!C25</f>
        <v>2</v>
      </c>
      <c r="N22" s="427">
        <f>'План НП'!D25</f>
        <v>0</v>
      </c>
      <c r="O22" s="413">
        <f>'План НП'!AC25</f>
        <v>205</v>
      </c>
      <c r="P22" s="388" t="str">
        <f>'Основні дані'!$B$1</f>
        <v>200202142Б142.06.xls</v>
      </c>
    </row>
    <row r="23" spans="1:16" s="179" customFormat="1" ht="15.75">
      <c r="A23" s="408" t="str">
        <f>'План НП'!A26</f>
        <v>ЗП 14</v>
      </c>
      <c r="B23" s="446" t="str">
        <f>'План НП'!B26</f>
        <v>Загальна фізика. Частина 3</v>
      </c>
      <c r="C23" s="409">
        <f>'План НП'!F26</f>
        <v>3</v>
      </c>
      <c r="D23" s="409">
        <f>'План НП'!G26</f>
        <v>90</v>
      </c>
      <c r="E23" s="410"/>
      <c r="F23" s="411"/>
      <c r="G23" s="411"/>
      <c r="H23" s="411"/>
      <c r="I23" s="411"/>
      <c r="J23" s="411"/>
      <c r="K23" s="411"/>
      <c r="L23" s="412"/>
      <c r="M23" s="427" t="str">
        <f>'План НП'!C26</f>
        <v>3</v>
      </c>
      <c r="N23" s="427">
        <f>'План НП'!D26</f>
        <v>0</v>
      </c>
      <c r="O23" s="413">
        <f>'План НП'!AC26</f>
        <v>205</v>
      </c>
      <c r="P23" s="388" t="str">
        <f>'Основні дані'!$B$1</f>
        <v>200202142Б142.06.xls</v>
      </c>
    </row>
    <row r="24" spans="1:16" s="179" customFormat="1" ht="15.75">
      <c r="A24" s="408" t="str">
        <f>'План НП'!A27</f>
        <v>ЗП 15</v>
      </c>
      <c r="B24" s="446" t="str">
        <f>'План НП'!B27</f>
        <v>Загальна хімія</v>
      </c>
      <c r="C24" s="409">
        <f>'План НП'!F27</f>
        <v>4</v>
      </c>
      <c r="D24" s="409">
        <f>'План НП'!G27</f>
        <v>120</v>
      </c>
      <c r="E24" s="410"/>
      <c r="F24" s="411"/>
      <c r="G24" s="411"/>
      <c r="H24" s="411"/>
      <c r="I24" s="411"/>
      <c r="J24" s="411"/>
      <c r="K24" s="411"/>
      <c r="L24" s="412"/>
      <c r="M24" s="427">
        <f>'План НП'!C27</f>
        <v>0</v>
      </c>
      <c r="N24" s="427" t="str">
        <f>'План НП'!D27</f>
        <v>2</v>
      </c>
      <c r="O24" s="413">
        <f>'План НП'!AC27</f>
        <v>215</v>
      </c>
      <c r="P24" s="388" t="str">
        <f>'Основні дані'!$B$1</f>
        <v>200202142Б142.06.xls</v>
      </c>
    </row>
    <row r="25" spans="1:16" s="179" customFormat="1" ht="15.75">
      <c r="A25" s="408" t="str">
        <f>'План НП'!A28</f>
        <v>ЗП 16</v>
      </c>
      <c r="B25" s="446" t="str">
        <f>'План НП'!B28</f>
        <v>Екологія </v>
      </c>
      <c r="C25" s="409">
        <f>'План НП'!F28</f>
        <v>2</v>
      </c>
      <c r="D25" s="409">
        <f>'План НП'!G28</f>
        <v>60</v>
      </c>
      <c r="E25" s="410"/>
      <c r="F25" s="411"/>
      <c r="G25" s="411"/>
      <c r="H25" s="411"/>
      <c r="I25" s="411"/>
      <c r="J25" s="411"/>
      <c r="K25" s="411"/>
      <c r="L25" s="412"/>
      <c r="M25" s="427">
        <f>'План НП'!C28</f>
        <v>0</v>
      </c>
      <c r="N25" s="427" t="str">
        <f>'План НП'!D28</f>
        <v>5</v>
      </c>
      <c r="O25" s="413">
        <f>'План НП'!AC28</f>
        <v>125</v>
      </c>
      <c r="P25" s="388" t="str">
        <f>'Основні дані'!$B$1</f>
        <v>200202142Б142.06.xls</v>
      </c>
    </row>
    <row r="26" spans="1:16" s="179" customFormat="1" ht="15.75" hidden="1">
      <c r="A26" s="408" t="str">
        <f>'План НП'!A29</f>
        <v>ЗП 17</v>
      </c>
      <c r="B26" s="446">
        <f>'План НП'!B29</f>
        <v>0</v>
      </c>
      <c r="C26" s="409">
        <f>'План НП'!F29</f>
        <v>0</v>
      </c>
      <c r="D26" s="409">
        <f>'План НП'!G29</f>
        <v>0</v>
      </c>
      <c r="E26" s="410"/>
      <c r="F26" s="411"/>
      <c r="G26" s="411"/>
      <c r="H26" s="411"/>
      <c r="I26" s="411"/>
      <c r="J26" s="411"/>
      <c r="K26" s="411"/>
      <c r="L26" s="412"/>
      <c r="M26" s="427">
        <f>'План НП'!C29</f>
        <v>0</v>
      </c>
      <c r="N26" s="427">
        <f>'План НП'!D29</f>
        <v>0</v>
      </c>
      <c r="O26" s="413">
        <f>'План НП'!AC29</f>
        <v>0</v>
      </c>
      <c r="P26" s="388" t="str">
        <f>'Основні дані'!$B$1</f>
        <v>200202142Б142.06.xls</v>
      </c>
    </row>
    <row r="27" spans="1:16" s="179" customFormat="1" ht="15.75" hidden="1">
      <c r="A27" s="408" t="str">
        <f>'План НП'!A30</f>
        <v>ЗП 18</v>
      </c>
      <c r="B27" s="446">
        <f>'План НП'!B30</f>
        <v>0</v>
      </c>
      <c r="C27" s="409">
        <f>'План НП'!F30</f>
        <v>0</v>
      </c>
      <c r="D27" s="409">
        <f>'План НП'!G30</f>
        <v>0</v>
      </c>
      <c r="E27" s="410"/>
      <c r="F27" s="411"/>
      <c r="G27" s="411"/>
      <c r="H27" s="411"/>
      <c r="I27" s="411"/>
      <c r="J27" s="411"/>
      <c r="K27" s="411"/>
      <c r="L27" s="412"/>
      <c r="M27" s="427">
        <f>'План НП'!C30</f>
        <v>0</v>
      </c>
      <c r="N27" s="427">
        <f>'План НП'!D30</f>
        <v>0</v>
      </c>
      <c r="O27" s="413">
        <f>'План НП'!AC30</f>
        <v>0</v>
      </c>
      <c r="P27" s="388" t="str">
        <f>'Основні дані'!$B$1</f>
        <v>200202142Б142.06.xls</v>
      </c>
    </row>
    <row r="28" spans="1:16" s="179" customFormat="1" ht="15.75" hidden="1">
      <c r="A28" s="408" t="str">
        <f>'План НП'!A31</f>
        <v>ЗП 19</v>
      </c>
      <c r="B28" s="446">
        <f>'План НП'!B31</f>
        <v>0</v>
      </c>
      <c r="C28" s="409">
        <f>'План НП'!F31</f>
        <v>0</v>
      </c>
      <c r="D28" s="409">
        <f>'План НП'!G31</f>
        <v>0</v>
      </c>
      <c r="E28" s="410"/>
      <c r="F28" s="411"/>
      <c r="G28" s="411"/>
      <c r="H28" s="411"/>
      <c r="I28" s="411"/>
      <c r="J28" s="411"/>
      <c r="K28" s="411"/>
      <c r="L28" s="412"/>
      <c r="M28" s="427">
        <f>'План НП'!C31</f>
        <v>0</v>
      </c>
      <c r="N28" s="427">
        <f>'План НП'!D31</f>
        <v>0</v>
      </c>
      <c r="O28" s="413">
        <f>'План НП'!AC31</f>
        <v>0</v>
      </c>
      <c r="P28" s="388" t="str">
        <f>'Основні дані'!$B$1</f>
        <v>200202142Б142.06.xls</v>
      </c>
    </row>
    <row r="29" spans="1:16" s="179" customFormat="1" ht="15.75" hidden="1">
      <c r="A29" s="408" t="str">
        <f>'План НП'!A32</f>
        <v>ЗП 20</v>
      </c>
      <c r="B29" s="446">
        <f>'План НП'!B32</f>
        <v>0</v>
      </c>
      <c r="C29" s="409">
        <f>'План НП'!F32</f>
        <v>0</v>
      </c>
      <c r="D29" s="409">
        <f>'План НП'!G32</f>
        <v>0</v>
      </c>
      <c r="E29" s="410"/>
      <c r="F29" s="411"/>
      <c r="G29" s="411"/>
      <c r="H29" s="411"/>
      <c r="I29" s="411"/>
      <c r="J29" s="411"/>
      <c r="K29" s="411"/>
      <c r="L29" s="412"/>
      <c r="M29" s="427">
        <f>'План НП'!C32</f>
        <v>0</v>
      </c>
      <c r="N29" s="427">
        <f>'План НП'!D32</f>
        <v>0</v>
      </c>
      <c r="O29" s="413">
        <f>'План НП'!AC32</f>
        <v>0</v>
      </c>
      <c r="P29" s="388" t="str">
        <f>'Основні дані'!$B$1</f>
        <v>200202142Б142.06.xls</v>
      </c>
    </row>
    <row r="30" spans="1:16" s="179" customFormat="1" ht="15.75" hidden="1">
      <c r="A30" s="408" t="str">
        <f>'План НП'!A33</f>
        <v>ЗП 21</v>
      </c>
      <c r="B30" s="446">
        <f>'План НП'!B33</f>
        <v>0</v>
      </c>
      <c r="C30" s="409">
        <f>'План НП'!F33</f>
        <v>0</v>
      </c>
      <c r="D30" s="409">
        <f>'План НП'!G33</f>
        <v>0</v>
      </c>
      <c r="E30" s="410"/>
      <c r="F30" s="411"/>
      <c r="G30" s="411"/>
      <c r="H30" s="411"/>
      <c r="I30" s="411"/>
      <c r="J30" s="411"/>
      <c r="K30" s="411"/>
      <c r="L30" s="412"/>
      <c r="M30" s="427">
        <f>'План НП'!C33</f>
        <v>0</v>
      </c>
      <c r="N30" s="427">
        <f>'План НП'!D33</f>
        <v>0</v>
      </c>
      <c r="O30" s="413">
        <f>'План НП'!AC33</f>
        <v>0</v>
      </c>
      <c r="P30" s="388" t="str">
        <f>'Основні дані'!$B$1</f>
        <v>200202142Б142.06.xls</v>
      </c>
    </row>
    <row r="31" spans="1:16" s="179" customFormat="1" ht="15.75" hidden="1">
      <c r="A31" s="408" t="str">
        <f>'План НП'!A34</f>
        <v>ЗП 22</v>
      </c>
      <c r="B31" s="446">
        <f>'План НП'!B34</f>
        <v>0</v>
      </c>
      <c r="C31" s="409">
        <f>'План НП'!F34</f>
        <v>0</v>
      </c>
      <c r="D31" s="409">
        <f>'План НП'!G34</f>
        <v>0</v>
      </c>
      <c r="E31" s="410"/>
      <c r="F31" s="411"/>
      <c r="G31" s="411"/>
      <c r="H31" s="411"/>
      <c r="I31" s="411"/>
      <c r="J31" s="411"/>
      <c r="K31" s="411"/>
      <c r="L31" s="412"/>
      <c r="M31" s="427">
        <f>'План НП'!C34</f>
        <v>0</v>
      </c>
      <c r="N31" s="427">
        <f>'План НП'!D34</f>
        <v>0</v>
      </c>
      <c r="O31" s="413">
        <f>'План НП'!AC34</f>
        <v>0</v>
      </c>
      <c r="P31" s="388" t="str">
        <f>'Основні дані'!$B$1</f>
        <v>200202142Б142.06.xls</v>
      </c>
    </row>
    <row r="32" spans="1:16" s="179" customFormat="1" ht="15.75" hidden="1">
      <c r="A32" s="408" t="str">
        <f>'План НП'!A35</f>
        <v>ЗП 23</v>
      </c>
      <c r="B32" s="446">
        <f>'План НП'!B35</f>
        <v>0</v>
      </c>
      <c r="C32" s="409">
        <f>'План НП'!F35</f>
        <v>0</v>
      </c>
      <c r="D32" s="409">
        <f>'План НП'!G35</f>
        <v>0</v>
      </c>
      <c r="E32" s="410"/>
      <c r="F32" s="411"/>
      <c r="G32" s="411"/>
      <c r="H32" s="411"/>
      <c r="I32" s="411"/>
      <c r="J32" s="411"/>
      <c r="K32" s="411"/>
      <c r="L32" s="412"/>
      <c r="M32" s="427">
        <f>'План НП'!C35</f>
        <v>0</v>
      </c>
      <c r="N32" s="427">
        <f>'План НП'!D35</f>
        <v>0</v>
      </c>
      <c r="O32" s="413">
        <f>'План НП'!AC35</f>
        <v>0</v>
      </c>
      <c r="P32" s="388" t="str">
        <f>'Основні дані'!$B$1</f>
        <v>200202142Б142.06.xls</v>
      </c>
    </row>
    <row r="33" spans="1:16" s="179" customFormat="1" ht="15.75" hidden="1">
      <c r="A33" s="408" t="str">
        <f>'План НП'!A36</f>
        <v>ЗП 24</v>
      </c>
      <c r="B33" s="446">
        <f>'План НП'!B36</f>
        <v>0</v>
      </c>
      <c r="C33" s="409">
        <f>'План НП'!F36</f>
        <v>0</v>
      </c>
      <c r="D33" s="409">
        <f>'План НП'!G36</f>
        <v>0</v>
      </c>
      <c r="E33" s="410"/>
      <c r="F33" s="411"/>
      <c r="G33" s="411"/>
      <c r="H33" s="411"/>
      <c r="I33" s="411"/>
      <c r="J33" s="411"/>
      <c r="K33" s="411"/>
      <c r="L33" s="412"/>
      <c r="M33" s="427">
        <f>'План НП'!C36</f>
        <v>0</v>
      </c>
      <c r="N33" s="427">
        <f>'План НП'!D36</f>
        <v>0</v>
      </c>
      <c r="O33" s="413">
        <f>'План НП'!AC36</f>
        <v>0</v>
      </c>
      <c r="P33" s="388" t="str">
        <f>'Основні дані'!$B$1</f>
        <v>200202142Б142.06.xls</v>
      </c>
    </row>
    <row r="34" spans="1:16" s="179" customFormat="1" ht="15.75" hidden="1">
      <c r="A34" s="408" t="str">
        <f>'План НП'!A37</f>
        <v>ЗП 25</v>
      </c>
      <c r="B34" s="446">
        <f>'План НП'!B37</f>
        <v>0</v>
      </c>
      <c r="C34" s="409">
        <f>'План НП'!F37</f>
        <v>0</v>
      </c>
      <c r="D34" s="409">
        <f>'План НП'!G37</f>
        <v>0</v>
      </c>
      <c r="E34" s="410"/>
      <c r="F34" s="411"/>
      <c r="G34" s="411"/>
      <c r="H34" s="411"/>
      <c r="I34" s="411"/>
      <c r="J34" s="411"/>
      <c r="K34" s="411"/>
      <c r="L34" s="412"/>
      <c r="M34" s="427">
        <f>'План НП'!C37</f>
        <v>0</v>
      </c>
      <c r="N34" s="427">
        <f>'План НП'!D37</f>
        <v>0</v>
      </c>
      <c r="O34" s="413">
        <f>'План НП'!AC37</f>
        <v>0</v>
      </c>
      <c r="P34" s="388" t="str">
        <f>'Основні дані'!$B$1</f>
        <v>200202142Б142.06.xls</v>
      </c>
    </row>
    <row r="35" spans="1:16" s="179" customFormat="1" ht="15.75" hidden="1">
      <c r="A35" s="408" t="str">
        <f>'План НП'!A38</f>
        <v>ЗП 26</v>
      </c>
      <c r="B35" s="446">
        <f>'План НП'!B38</f>
        <v>0</v>
      </c>
      <c r="C35" s="409">
        <f>'План НП'!F38</f>
        <v>0</v>
      </c>
      <c r="D35" s="409">
        <f>'План НП'!G38</f>
        <v>0</v>
      </c>
      <c r="E35" s="410"/>
      <c r="F35" s="411"/>
      <c r="G35" s="411"/>
      <c r="H35" s="411"/>
      <c r="I35" s="411"/>
      <c r="J35" s="411"/>
      <c r="K35" s="411"/>
      <c r="L35" s="412"/>
      <c r="M35" s="427">
        <f>'План НП'!C38</f>
        <v>0</v>
      </c>
      <c r="N35" s="427">
        <f>'План НП'!D38</f>
        <v>0</v>
      </c>
      <c r="O35" s="413">
        <f>'План НП'!AC38</f>
        <v>0</v>
      </c>
      <c r="P35" s="388" t="str">
        <f>'Основні дані'!$B$1</f>
        <v>200202142Б142.06.xls</v>
      </c>
    </row>
    <row r="36" spans="1:16" s="179" customFormat="1" ht="15.75" hidden="1">
      <c r="A36" s="408" t="str">
        <f>'План НП'!A39</f>
        <v>ЗП 27</v>
      </c>
      <c r="B36" s="446">
        <f>'План НП'!B39</f>
        <v>0</v>
      </c>
      <c r="C36" s="409">
        <f>'План НП'!F39</f>
        <v>0</v>
      </c>
      <c r="D36" s="409">
        <f>'План НП'!G39</f>
        <v>0</v>
      </c>
      <c r="E36" s="410"/>
      <c r="F36" s="411"/>
      <c r="G36" s="411"/>
      <c r="H36" s="411"/>
      <c r="I36" s="411"/>
      <c r="J36" s="411"/>
      <c r="K36" s="411"/>
      <c r="L36" s="412"/>
      <c r="M36" s="427">
        <f>'План НП'!C39</f>
        <v>0</v>
      </c>
      <c r="N36" s="427">
        <f>'План НП'!D39</f>
        <v>0</v>
      </c>
      <c r="O36" s="413">
        <f>'План НП'!AC39</f>
        <v>0</v>
      </c>
      <c r="P36" s="388" t="str">
        <f>'Основні дані'!$B$1</f>
        <v>200202142Б142.06.xls</v>
      </c>
    </row>
    <row r="37" spans="1:16" s="179" customFormat="1" ht="15.75" hidden="1">
      <c r="A37" s="408" t="str">
        <f>'План НП'!A40</f>
        <v>ЗП 28</v>
      </c>
      <c r="B37" s="446">
        <f>'План НП'!B40</f>
        <v>0</v>
      </c>
      <c r="C37" s="409">
        <f>'План НП'!F40</f>
        <v>0</v>
      </c>
      <c r="D37" s="409">
        <f>'План НП'!G40</f>
        <v>0</v>
      </c>
      <c r="E37" s="410"/>
      <c r="F37" s="411"/>
      <c r="G37" s="411"/>
      <c r="H37" s="411"/>
      <c r="I37" s="411"/>
      <c r="J37" s="411"/>
      <c r="K37" s="411"/>
      <c r="L37" s="412"/>
      <c r="M37" s="427">
        <f>'План НП'!C40</f>
        <v>0</v>
      </c>
      <c r="N37" s="427">
        <f>'План НП'!D40</f>
        <v>0</v>
      </c>
      <c r="O37" s="413">
        <f>'План НП'!AC40</f>
        <v>0</v>
      </c>
      <c r="P37" s="388" t="str">
        <f>'Основні дані'!$B$1</f>
        <v>200202142Б142.06.xls</v>
      </c>
    </row>
    <row r="38" spans="1:16" s="179" customFormat="1" ht="15.75" hidden="1">
      <c r="A38" s="408" t="str">
        <f>'План НП'!A41</f>
        <v>ЗП 29</v>
      </c>
      <c r="B38" s="446">
        <f>'План НП'!B41</f>
        <v>0</v>
      </c>
      <c r="C38" s="409">
        <f>'План НП'!F41</f>
        <v>0</v>
      </c>
      <c r="D38" s="409">
        <f>'План НП'!G41</f>
        <v>0</v>
      </c>
      <c r="E38" s="410"/>
      <c r="F38" s="411"/>
      <c r="G38" s="411"/>
      <c r="H38" s="411"/>
      <c r="I38" s="411"/>
      <c r="J38" s="411"/>
      <c r="K38" s="411"/>
      <c r="L38" s="412"/>
      <c r="M38" s="427">
        <f>'План НП'!C41</f>
        <v>0</v>
      </c>
      <c r="N38" s="427">
        <f>'План НП'!D41</f>
        <v>0</v>
      </c>
      <c r="O38" s="413">
        <f>'План НП'!AC41</f>
        <v>0</v>
      </c>
      <c r="P38" s="388" t="str">
        <f>'Основні дані'!$B$1</f>
        <v>200202142Б142.06.xls</v>
      </c>
    </row>
    <row r="39" spans="1:16" s="179" customFormat="1" ht="15.75" hidden="1">
      <c r="A39" s="408" t="str">
        <f>'План НП'!A42</f>
        <v>ЗП 30</v>
      </c>
      <c r="B39" s="446">
        <f>'План НП'!B42</f>
        <v>0</v>
      </c>
      <c r="C39" s="409">
        <f>'План НП'!F42</f>
        <v>0</v>
      </c>
      <c r="D39" s="409">
        <f>'План НП'!G42</f>
        <v>0</v>
      </c>
      <c r="E39" s="410"/>
      <c r="F39" s="411"/>
      <c r="G39" s="411"/>
      <c r="H39" s="411"/>
      <c r="I39" s="411"/>
      <c r="J39" s="411"/>
      <c r="K39" s="411"/>
      <c r="L39" s="412"/>
      <c r="M39" s="427">
        <f>'План НП'!C42</f>
        <v>0</v>
      </c>
      <c r="N39" s="427">
        <f>'План НП'!D42</f>
        <v>0</v>
      </c>
      <c r="O39" s="413">
        <f>'План НП'!AC42</f>
        <v>0</v>
      </c>
      <c r="P39" s="388" t="str">
        <f>'Основні дані'!$B$1</f>
        <v>200202142Б142.06.xls</v>
      </c>
    </row>
    <row r="40" spans="1:16" s="179" customFormat="1" ht="15.75" hidden="1">
      <c r="A40" s="408" t="str">
        <f>'План НП'!A43</f>
        <v>ЗП 31</v>
      </c>
      <c r="B40" s="446">
        <f>'План НП'!B43</f>
        <v>0</v>
      </c>
      <c r="C40" s="409">
        <f>'План НП'!F43</f>
        <v>0</v>
      </c>
      <c r="D40" s="409">
        <f>'План НП'!G43</f>
        <v>0</v>
      </c>
      <c r="E40" s="410"/>
      <c r="F40" s="411"/>
      <c r="G40" s="411"/>
      <c r="H40" s="411"/>
      <c r="I40" s="411"/>
      <c r="J40" s="411"/>
      <c r="K40" s="411"/>
      <c r="L40" s="412"/>
      <c r="M40" s="427">
        <f>'План НП'!C43</f>
        <v>0</v>
      </c>
      <c r="N40" s="427">
        <f>'План НП'!D43</f>
        <v>0</v>
      </c>
      <c r="O40" s="413">
        <f>'План НП'!AC43</f>
        <v>0</v>
      </c>
      <c r="P40" s="388" t="str">
        <f>'Основні дані'!$B$1</f>
        <v>200202142Б142.06.xls</v>
      </c>
    </row>
    <row r="41" spans="1:16" s="179" customFormat="1" ht="15.75" hidden="1">
      <c r="A41" s="408" t="str">
        <f>'План НП'!A44</f>
        <v>ЗП 32</v>
      </c>
      <c r="B41" s="446">
        <f>'План НП'!B44</f>
        <v>0</v>
      </c>
      <c r="C41" s="409">
        <f>'План НП'!F44</f>
        <v>0</v>
      </c>
      <c r="D41" s="409">
        <f>'План НП'!G44</f>
        <v>0</v>
      </c>
      <c r="E41" s="410"/>
      <c r="F41" s="411"/>
      <c r="G41" s="411"/>
      <c r="H41" s="411"/>
      <c r="I41" s="411"/>
      <c r="J41" s="411"/>
      <c r="K41" s="411"/>
      <c r="L41" s="412"/>
      <c r="M41" s="427">
        <f>'План НП'!C44</f>
        <v>0</v>
      </c>
      <c r="N41" s="427">
        <f>'План НП'!D44</f>
        <v>0</v>
      </c>
      <c r="O41" s="413">
        <f>'План НП'!AC44</f>
        <v>0</v>
      </c>
      <c r="P41" s="388" t="str">
        <f>'Основні дані'!$B$1</f>
        <v>200202142Б142.06.xls</v>
      </c>
    </row>
    <row r="42" spans="1:16" s="179" customFormat="1" ht="15.75" hidden="1">
      <c r="A42" s="408" t="str">
        <f>'План НП'!A45</f>
        <v>ЗП 33</v>
      </c>
      <c r="B42" s="446">
        <f>'План НП'!B45</f>
        <v>0</v>
      </c>
      <c r="C42" s="409">
        <f>'План НП'!F45</f>
        <v>0</v>
      </c>
      <c r="D42" s="409">
        <f>'План НП'!G45</f>
        <v>0</v>
      </c>
      <c r="E42" s="410"/>
      <c r="F42" s="411"/>
      <c r="G42" s="411"/>
      <c r="H42" s="411"/>
      <c r="I42" s="411"/>
      <c r="J42" s="411"/>
      <c r="K42" s="411"/>
      <c r="L42" s="412"/>
      <c r="M42" s="427">
        <f>'План НП'!C45</f>
        <v>0</v>
      </c>
      <c r="N42" s="427">
        <f>'План НП'!D45</f>
        <v>0</v>
      </c>
      <c r="O42" s="413">
        <f>'План НП'!AC45</f>
        <v>0</v>
      </c>
      <c r="P42" s="388" t="str">
        <f>'Основні дані'!$B$1</f>
        <v>200202142Б142.06.xls</v>
      </c>
    </row>
    <row r="43" spans="1:16" s="179" customFormat="1" ht="15.75" hidden="1">
      <c r="A43" s="408" t="str">
        <f>'План НП'!A46</f>
        <v>ЗП 34</v>
      </c>
      <c r="B43" s="446">
        <f>'План НП'!B46</f>
        <v>0</v>
      </c>
      <c r="C43" s="409">
        <f>'План НП'!F46</f>
        <v>0</v>
      </c>
      <c r="D43" s="409">
        <f>'План НП'!G46</f>
        <v>0</v>
      </c>
      <c r="E43" s="410"/>
      <c r="F43" s="411"/>
      <c r="G43" s="411"/>
      <c r="H43" s="411"/>
      <c r="I43" s="411"/>
      <c r="J43" s="411"/>
      <c r="K43" s="411"/>
      <c r="L43" s="412"/>
      <c r="M43" s="427">
        <f>'План НП'!C46</f>
        <v>0</v>
      </c>
      <c r="N43" s="427">
        <f>'План НП'!D46</f>
        <v>0</v>
      </c>
      <c r="O43" s="413">
        <f>'План НП'!AC46</f>
        <v>0</v>
      </c>
      <c r="P43" s="388" t="str">
        <f>'Основні дані'!$B$1</f>
        <v>200202142Б142.06.xls</v>
      </c>
    </row>
    <row r="44" spans="1:16" s="179" customFormat="1" ht="15.75" hidden="1">
      <c r="A44" s="408" t="str">
        <f>'План НП'!A47</f>
        <v>ЗП 35</v>
      </c>
      <c r="B44" s="446">
        <f>'План НП'!B47</f>
        <v>0</v>
      </c>
      <c r="C44" s="409">
        <f>'План НП'!F47</f>
        <v>0</v>
      </c>
      <c r="D44" s="409">
        <f>'План НП'!G47</f>
        <v>0</v>
      </c>
      <c r="E44" s="410"/>
      <c r="F44" s="411"/>
      <c r="G44" s="411"/>
      <c r="H44" s="411"/>
      <c r="I44" s="411"/>
      <c r="J44" s="411"/>
      <c r="K44" s="411"/>
      <c r="L44" s="412"/>
      <c r="M44" s="427">
        <f>'План НП'!C47</f>
        <v>0</v>
      </c>
      <c r="N44" s="427">
        <f>'План НП'!D47</f>
        <v>0</v>
      </c>
      <c r="O44" s="413">
        <f>'План НП'!AC47</f>
        <v>0</v>
      </c>
      <c r="P44" s="388" t="str">
        <f>'Основні дані'!$B$1</f>
        <v>200202142Б142.06.xls</v>
      </c>
    </row>
    <row r="45" spans="1:16" s="179" customFormat="1" ht="15.75" hidden="1">
      <c r="A45" s="408" t="str">
        <f>'План НП'!A48</f>
        <v>ЗП 36</v>
      </c>
      <c r="B45" s="446">
        <f>'План НП'!B48</f>
        <v>0</v>
      </c>
      <c r="C45" s="409">
        <f>'План НП'!F48</f>
        <v>0</v>
      </c>
      <c r="D45" s="409">
        <f>'План НП'!G48</f>
        <v>0</v>
      </c>
      <c r="E45" s="410"/>
      <c r="F45" s="411"/>
      <c r="G45" s="411"/>
      <c r="H45" s="411"/>
      <c r="I45" s="411"/>
      <c r="J45" s="411"/>
      <c r="K45" s="411"/>
      <c r="L45" s="412"/>
      <c r="M45" s="427">
        <f>'План НП'!C48</f>
        <v>0</v>
      </c>
      <c r="N45" s="427">
        <f>'План НП'!D48</f>
        <v>0</v>
      </c>
      <c r="O45" s="413">
        <f>'План НП'!AC48</f>
        <v>0</v>
      </c>
      <c r="P45" s="388" t="str">
        <f>'Основні дані'!$B$1</f>
        <v>200202142Б142.06.xls</v>
      </c>
    </row>
    <row r="46" spans="1:16" s="179" customFormat="1" ht="15.75" hidden="1">
      <c r="A46" s="408" t="str">
        <f>'План НП'!A49</f>
        <v>ЗП 37</v>
      </c>
      <c r="B46" s="446">
        <f>'План НП'!B49</f>
        <v>0</v>
      </c>
      <c r="C46" s="409">
        <f>'План НП'!F49</f>
        <v>0</v>
      </c>
      <c r="D46" s="409">
        <f>'План НП'!G49</f>
        <v>0</v>
      </c>
      <c r="E46" s="410"/>
      <c r="F46" s="411"/>
      <c r="G46" s="411"/>
      <c r="H46" s="411"/>
      <c r="I46" s="411"/>
      <c r="J46" s="411"/>
      <c r="K46" s="411"/>
      <c r="L46" s="412"/>
      <c r="M46" s="427">
        <f>'План НП'!C49</f>
        <v>0</v>
      </c>
      <c r="N46" s="427">
        <f>'План НП'!D49</f>
        <v>0</v>
      </c>
      <c r="O46" s="413">
        <f>'План НП'!AC49</f>
        <v>0</v>
      </c>
      <c r="P46" s="388" t="str">
        <f>'Основні дані'!$B$1</f>
        <v>200202142Б142.06.xls</v>
      </c>
    </row>
    <row r="47" spans="1:16" s="179" customFormat="1" ht="15.75" hidden="1">
      <c r="A47" s="408" t="str">
        <f>'План НП'!A50</f>
        <v>ЗП 38</v>
      </c>
      <c r="B47" s="446">
        <f>'План НП'!B50</f>
        <v>0</v>
      </c>
      <c r="C47" s="409">
        <f>'План НП'!F50</f>
        <v>0</v>
      </c>
      <c r="D47" s="409">
        <f>'План НП'!G50</f>
        <v>0</v>
      </c>
      <c r="E47" s="410"/>
      <c r="F47" s="411"/>
      <c r="G47" s="411"/>
      <c r="H47" s="411"/>
      <c r="I47" s="411"/>
      <c r="J47" s="411"/>
      <c r="K47" s="411"/>
      <c r="L47" s="412"/>
      <c r="M47" s="427">
        <f>'План НП'!C50</f>
        <v>0</v>
      </c>
      <c r="N47" s="427">
        <f>'План НП'!D50</f>
        <v>0</v>
      </c>
      <c r="O47" s="413">
        <f>'План НП'!AC50</f>
        <v>0</v>
      </c>
      <c r="P47" s="388" t="str">
        <f>'Основні дані'!$B$1</f>
        <v>200202142Б142.06.xls</v>
      </c>
    </row>
    <row r="48" spans="1:16" s="179" customFormat="1" ht="15.75" hidden="1">
      <c r="A48" s="408" t="str">
        <f>'План НП'!A51</f>
        <v>ЗП 39</v>
      </c>
      <c r="B48" s="446">
        <f>'План НП'!B51</f>
        <v>0</v>
      </c>
      <c r="C48" s="409">
        <f>'План НП'!F51</f>
        <v>0</v>
      </c>
      <c r="D48" s="409">
        <f>'План НП'!G51</f>
        <v>0</v>
      </c>
      <c r="E48" s="410"/>
      <c r="F48" s="411"/>
      <c r="G48" s="411"/>
      <c r="H48" s="411"/>
      <c r="I48" s="411"/>
      <c r="J48" s="411"/>
      <c r="K48" s="411"/>
      <c r="L48" s="412"/>
      <c r="M48" s="427">
        <f>'План НП'!C51</f>
        <v>0</v>
      </c>
      <c r="N48" s="427">
        <f>'План НП'!D51</f>
        <v>0</v>
      </c>
      <c r="O48" s="413">
        <f>'План НП'!AC51</f>
        <v>0</v>
      </c>
      <c r="P48" s="388" t="str">
        <f>'Основні дані'!$B$1</f>
        <v>200202142Б142.06.xls</v>
      </c>
    </row>
    <row r="49" spans="1:16" s="179" customFormat="1" ht="15.75" hidden="1">
      <c r="A49" s="408" t="str">
        <f>'План НП'!A52</f>
        <v>ЗП 40</v>
      </c>
      <c r="B49" s="446">
        <f>'План НП'!B52</f>
        <v>0</v>
      </c>
      <c r="C49" s="409">
        <f>'План НП'!F52</f>
        <v>0</v>
      </c>
      <c r="D49" s="409">
        <f>'План НП'!G52</f>
        <v>0</v>
      </c>
      <c r="E49" s="410"/>
      <c r="F49" s="411"/>
      <c r="G49" s="411"/>
      <c r="H49" s="411"/>
      <c r="I49" s="411"/>
      <c r="J49" s="411"/>
      <c r="K49" s="411"/>
      <c r="L49" s="412"/>
      <c r="M49" s="427">
        <f>'План НП'!C52</f>
        <v>0</v>
      </c>
      <c r="N49" s="427">
        <f>'План НП'!D52</f>
        <v>0</v>
      </c>
      <c r="O49" s="413">
        <f>'План НП'!AC52</f>
        <v>0</v>
      </c>
      <c r="P49" s="388" t="str">
        <f>'Основні дані'!$B$1</f>
        <v>200202142Б142.06.xls</v>
      </c>
    </row>
    <row r="50" spans="1:16" s="179" customFormat="1" ht="15.75" hidden="1">
      <c r="A50" s="408" t="str">
        <f>'План НП'!A53</f>
        <v>ЗП 41</v>
      </c>
      <c r="B50" s="446">
        <f>'План НП'!B53</f>
        <v>0</v>
      </c>
      <c r="C50" s="409">
        <f>'План НП'!F53</f>
        <v>0</v>
      </c>
      <c r="D50" s="409">
        <f>'План НП'!G53</f>
        <v>0</v>
      </c>
      <c r="E50" s="410"/>
      <c r="F50" s="411"/>
      <c r="G50" s="411"/>
      <c r="H50" s="411"/>
      <c r="I50" s="411"/>
      <c r="J50" s="411"/>
      <c r="K50" s="411"/>
      <c r="L50" s="412"/>
      <c r="M50" s="427">
        <f>'План НП'!C53</f>
        <v>0</v>
      </c>
      <c r="N50" s="427">
        <f>'План НП'!D53</f>
        <v>0</v>
      </c>
      <c r="O50" s="413">
        <f>'План НП'!AC53</f>
        <v>0</v>
      </c>
      <c r="P50" s="388" t="str">
        <f>'Основні дані'!$B$1</f>
        <v>200202142Б142.06.xls</v>
      </c>
    </row>
    <row r="51" spans="1:16" s="179" customFormat="1" ht="15.75" hidden="1">
      <c r="A51" s="408" t="str">
        <f>'План НП'!A54</f>
        <v>ЗП 42</v>
      </c>
      <c r="B51" s="446">
        <f>'План НП'!B54</f>
        <v>0</v>
      </c>
      <c r="C51" s="409">
        <f>'План НП'!F54</f>
        <v>0</v>
      </c>
      <c r="D51" s="409">
        <f>'План НП'!G54</f>
        <v>0</v>
      </c>
      <c r="E51" s="410"/>
      <c r="F51" s="411"/>
      <c r="G51" s="411"/>
      <c r="H51" s="411"/>
      <c r="I51" s="411"/>
      <c r="J51" s="411"/>
      <c r="K51" s="411"/>
      <c r="L51" s="412"/>
      <c r="M51" s="427">
        <f>'План НП'!C54</f>
        <v>0</v>
      </c>
      <c r="N51" s="427">
        <f>'План НП'!D54</f>
        <v>0</v>
      </c>
      <c r="O51" s="413">
        <f>'План НП'!AC54</f>
        <v>0</v>
      </c>
      <c r="P51" s="388" t="str">
        <f>'Основні дані'!$B$1</f>
        <v>200202142Б142.06.xls</v>
      </c>
    </row>
    <row r="52" spans="1:16" s="179" customFormat="1" ht="15.75" hidden="1">
      <c r="A52" s="408" t="str">
        <f>'План НП'!A55</f>
        <v>ЗП 43</v>
      </c>
      <c r="B52" s="446">
        <f>'План НП'!B55</f>
        <v>0</v>
      </c>
      <c r="C52" s="409">
        <f>'План НП'!F55</f>
        <v>0</v>
      </c>
      <c r="D52" s="409">
        <f>'План НП'!G55</f>
        <v>0</v>
      </c>
      <c r="E52" s="410"/>
      <c r="F52" s="411"/>
      <c r="G52" s="411"/>
      <c r="H52" s="411"/>
      <c r="I52" s="411"/>
      <c r="J52" s="411"/>
      <c r="K52" s="411"/>
      <c r="L52" s="412"/>
      <c r="M52" s="427">
        <f>'План НП'!C55</f>
        <v>0</v>
      </c>
      <c r="N52" s="427">
        <f>'План НП'!D55</f>
        <v>0</v>
      </c>
      <c r="O52" s="413">
        <f>'План НП'!AC55</f>
        <v>0</v>
      </c>
      <c r="P52" s="388" t="str">
        <f>'Основні дані'!$B$1</f>
        <v>200202142Б142.06.xls</v>
      </c>
    </row>
    <row r="53" spans="1:16" s="179" customFormat="1" ht="15.75" hidden="1">
      <c r="A53" s="408" t="str">
        <f>'План НП'!A56</f>
        <v>ЗП 44</v>
      </c>
      <c r="B53" s="446">
        <f>'План НП'!B56</f>
        <v>0</v>
      </c>
      <c r="C53" s="409">
        <f>'План НП'!F56</f>
        <v>0</v>
      </c>
      <c r="D53" s="409">
        <f>'План НП'!G56</f>
        <v>0</v>
      </c>
      <c r="E53" s="410"/>
      <c r="F53" s="411"/>
      <c r="G53" s="411"/>
      <c r="H53" s="411"/>
      <c r="I53" s="411"/>
      <c r="J53" s="411"/>
      <c r="K53" s="411"/>
      <c r="L53" s="412"/>
      <c r="M53" s="427">
        <f>'План НП'!C56</f>
        <v>0</v>
      </c>
      <c r="N53" s="427">
        <f>'План НП'!D56</f>
        <v>0</v>
      </c>
      <c r="O53" s="413">
        <f>'План НП'!AC56</f>
        <v>0</v>
      </c>
      <c r="P53" s="388" t="str">
        <f>'Основні дані'!$B$1</f>
        <v>200202142Б142.06.xls</v>
      </c>
    </row>
    <row r="54" spans="1:16" s="179" customFormat="1" ht="15.75" hidden="1">
      <c r="A54" s="408" t="str">
        <f>'План НП'!A57</f>
        <v>ЗП 45</v>
      </c>
      <c r="B54" s="446">
        <f>'План НП'!B57</f>
        <v>0</v>
      </c>
      <c r="C54" s="409">
        <f>'План НП'!F57</f>
        <v>0</v>
      </c>
      <c r="D54" s="409">
        <f>'План НП'!G57</f>
        <v>0</v>
      </c>
      <c r="E54" s="410"/>
      <c r="F54" s="411"/>
      <c r="G54" s="411"/>
      <c r="H54" s="411"/>
      <c r="I54" s="411"/>
      <c r="J54" s="411"/>
      <c r="K54" s="411"/>
      <c r="L54" s="412"/>
      <c r="M54" s="427">
        <f>'План НП'!C57</f>
        <v>0</v>
      </c>
      <c r="N54" s="427">
        <f>'План НП'!D57</f>
        <v>0</v>
      </c>
      <c r="O54" s="413">
        <f>'План НП'!AC57</f>
        <v>0</v>
      </c>
      <c r="P54" s="388" t="str">
        <f>'Основні дані'!$B$1</f>
        <v>200202142Б142.06.xls</v>
      </c>
    </row>
    <row r="55" spans="1:16" s="179" customFormat="1" ht="15.75" hidden="1">
      <c r="A55" s="408" t="str">
        <f>'План НП'!A58</f>
        <v>ЗП 46</v>
      </c>
      <c r="B55" s="446">
        <f>'План НП'!B58</f>
        <v>0</v>
      </c>
      <c r="C55" s="409">
        <f>'План НП'!F58</f>
        <v>0</v>
      </c>
      <c r="D55" s="409">
        <f>'План НП'!G58</f>
        <v>0</v>
      </c>
      <c r="E55" s="410"/>
      <c r="F55" s="411"/>
      <c r="G55" s="411"/>
      <c r="H55" s="411"/>
      <c r="I55" s="411"/>
      <c r="J55" s="411"/>
      <c r="K55" s="411"/>
      <c r="L55" s="412"/>
      <c r="M55" s="427">
        <f>'План НП'!C58</f>
        <v>0</v>
      </c>
      <c r="N55" s="427">
        <f>'План НП'!D58</f>
        <v>0</v>
      </c>
      <c r="O55" s="413">
        <f>'План НП'!AC58</f>
        <v>0</v>
      </c>
      <c r="P55" s="388" t="str">
        <f>'Основні дані'!$B$1</f>
        <v>200202142Б142.06.xls</v>
      </c>
    </row>
    <row r="56" spans="1:16" s="179" customFormat="1" ht="15.75" hidden="1">
      <c r="A56" s="408" t="str">
        <f>'План НП'!A59</f>
        <v>ЗП 47</v>
      </c>
      <c r="B56" s="446">
        <f>'План НП'!B59</f>
        <v>0</v>
      </c>
      <c r="C56" s="409">
        <f>'План НП'!F59</f>
        <v>0</v>
      </c>
      <c r="D56" s="409">
        <f>'План НП'!G59</f>
        <v>0</v>
      </c>
      <c r="E56" s="410"/>
      <c r="F56" s="411"/>
      <c r="G56" s="411"/>
      <c r="H56" s="411"/>
      <c r="I56" s="411"/>
      <c r="J56" s="411"/>
      <c r="K56" s="411"/>
      <c r="L56" s="412"/>
      <c r="M56" s="427">
        <f>'План НП'!C59</f>
        <v>0</v>
      </c>
      <c r="N56" s="427">
        <f>'План НП'!D59</f>
        <v>0</v>
      </c>
      <c r="O56" s="413">
        <f>'План НП'!AC59</f>
        <v>0</v>
      </c>
      <c r="P56" s="388" t="str">
        <f>'Основні дані'!$B$1</f>
        <v>200202142Б142.06.xls</v>
      </c>
    </row>
    <row r="57" spans="1:16" s="179" customFormat="1" ht="16.5" thickBot="1">
      <c r="A57" s="414" t="str">
        <f>'План НП'!A60</f>
        <v>ЗП </v>
      </c>
      <c r="B57" s="446" t="str">
        <f>'План НП'!B60</f>
        <v>Фізичне виховання</v>
      </c>
      <c r="C57" s="409">
        <f>'План НП'!F60</f>
        <v>12</v>
      </c>
      <c r="D57" s="409">
        <f>'План НП'!G60</f>
        <v>360</v>
      </c>
      <c r="E57" s="415"/>
      <c r="F57" s="416"/>
      <c r="G57" s="416"/>
      <c r="H57" s="416"/>
      <c r="I57" s="416"/>
      <c r="J57" s="416"/>
      <c r="K57" s="416"/>
      <c r="L57" s="417"/>
      <c r="M57" s="428">
        <f>'План НП'!C60</f>
        <v>0</v>
      </c>
      <c r="N57" s="427" t="str">
        <f>'План НП'!D60</f>
        <v>1 - 6</v>
      </c>
      <c r="O57" s="413">
        <f>'План НП'!AC60</f>
        <v>305</v>
      </c>
      <c r="P57" s="388" t="str">
        <f>'Основні дані'!$B$1</f>
        <v>200202142Б142.06.xls</v>
      </c>
    </row>
    <row r="58" spans="1:16" s="178" customFormat="1" ht="19.5" thickBot="1">
      <c r="A58" s="400" t="str">
        <f>'План НП'!A61</f>
        <v>2</v>
      </c>
      <c r="B58" s="513" t="str">
        <f>'План НП'!B61</f>
        <v>Професійна підготовка</v>
      </c>
      <c r="C58" s="401">
        <f>'План НП'!F61</f>
        <v>142</v>
      </c>
      <c r="D58" s="401">
        <f>'План НП'!G61</f>
        <v>4260</v>
      </c>
      <c r="E58" s="402">
        <f aca="true" t="shared" si="0" ref="E58:L58">E59+E121</f>
        <v>0</v>
      </c>
      <c r="F58" s="403">
        <f t="shared" si="0"/>
        <v>0</v>
      </c>
      <c r="G58" s="403">
        <f t="shared" si="0"/>
        <v>0</v>
      </c>
      <c r="H58" s="403">
        <f t="shared" si="0"/>
        <v>0</v>
      </c>
      <c r="I58" s="403">
        <f t="shared" si="0"/>
        <v>0</v>
      </c>
      <c r="J58" s="403">
        <f t="shared" si="0"/>
        <v>0</v>
      </c>
      <c r="K58" s="403">
        <f t="shared" si="0"/>
        <v>0</v>
      </c>
      <c r="L58" s="404">
        <f t="shared" si="0"/>
        <v>0</v>
      </c>
      <c r="M58" s="429"/>
      <c r="N58" s="430"/>
      <c r="O58" s="407" t="str">
        <f>IF(C58=0,"0%",CONCATENATE(ROUND(C58*100/240,2),"%"))</f>
        <v>59,17%</v>
      </c>
      <c r="P58" s="388" t="str">
        <f>'Основні дані'!$B$1</f>
        <v>200202142Б142.06.xls</v>
      </c>
    </row>
    <row r="59" spans="1:16" s="178" customFormat="1" ht="18.75" customHeight="1" thickBot="1">
      <c r="A59" s="514" t="str">
        <f>'План НП'!A62</f>
        <v>ПП</v>
      </c>
      <c r="B59" s="506" t="str">
        <f>'План НП'!B62</f>
        <v>Професійна підготовка за спеціальністю</v>
      </c>
      <c r="C59" s="507">
        <f>'План НП'!F62</f>
        <v>39</v>
      </c>
      <c r="D59" s="507">
        <f>'План НП'!G62</f>
        <v>1170</v>
      </c>
      <c r="E59" s="515"/>
      <c r="F59" s="516"/>
      <c r="G59" s="516"/>
      <c r="H59" s="516"/>
      <c r="I59" s="516"/>
      <c r="J59" s="516"/>
      <c r="K59" s="516"/>
      <c r="L59" s="517"/>
      <c r="M59" s="518"/>
      <c r="N59" s="519"/>
      <c r="O59" s="520" t="str">
        <f>IF(C59=0,"0%",CONCATENATE(ROUND(C59*100/C58,2),"%"))</f>
        <v>27,46%</v>
      </c>
      <c r="P59" s="388" t="str">
        <f>'Основні дані'!$B$1</f>
        <v>200202142Б142.06.xls</v>
      </c>
    </row>
    <row r="60" spans="1:16" s="179" customFormat="1" ht="15.75">
      <c r="A60" s="414" t="str">
        <f>'План НП'!A63</f>
        <v>ПП 1</v>
      </c>
      <c r="B60" s="446" t="str">
        <f>'План НП'!B63</f>
        <v>Нарисна геометрія, інженерна та комп’ютерна графіка. Частина 1</v>
      </c>
      <c r="C60" s="409">
        <f>'План НП'!F63</f>
        <v>4</v>
      </c>
      <c r="D60" s="409">
        <f>'План НП'!G63</f>
        <v>120</v>
      </c>
      <c r="E60" s="415"/>
      <c r="F60" s="416"/>
      <c r="G60" s="416"/>
      <c r="H60" s="416"/>
      <c r="I60" s="416"/>
      <c r="J60" s="416"/>
      <c r="K60" s="416"/>
      <c r="L60" s="417"/>
      <c r="M60" s="428" t="str">
        <f>'План НП'!C63</f>
        <v>1</v>
      </c>
      <c r="N60" s="427">
        <f>'План НП'!D63</f>
        <v>0</v>
      </c>
      <c r="O60" s="413">
        <f>'План НП'!AC63</f>
        <v>124</v>
      </c>
      <c r="P60" s="388" t="str">
        <f>'Основні дані'!$B$1</f>
        <v>200202142Б142.06.xls</v>
      </c>
    </row>
    <row r="61" spans="1:16" s="179" customFormat="1" ht="15.75">
      <c r="A61" s="414" t="str">
        <f>'План НП'!A64</f>
        <v>ПП 2</v>
      </c>
      <c r="B61" s="446" t="str">
        <f>'План НП'!B64</f>
        <v>Нарисна геометрія, інженерна та комп’ютерна графіка. Частина 2</v>
      </c>
      <c r="C61" s="409">
        <f>'План НП'!F64</f>
        <v>2</v>
      </c>
      <c r="D61" s="409">
        <f>'План НП'!G64</f>
        <v>60</v>
      </c>
      <c r="E61" s="415"/>
      <c r="F61" s="416"/>
      <c r="G61" s="416"/>
      <c r="H61" s="416"/>
      <c r="I61" s="416"/>
      <c r="J61" s="416"/>
      <c r="K61" s="416"/>
      <c r="L61" s="417"/>
      <c r="M61" s="428">
        <f>'План НП'!C64</f>
        <v>0</v>
      </c>
      <c r="N61" s="427" t="str">
        <f>'План НП'!D64</f>
        <v>2</v>
      </c>
      <c r="O61" s="413">
        <f>'План НП'!AC64</f>
        <v>124</v>
      </c>
      <c r="P61" s="388" t="str">
        <f>'Основні дані'!$B$1</f>
        <v>200202142Б142.06.xls</v>
      </c>
    </row>
    <row r="62" spans="1:16" s="179" customFormat="1" ht="15.75">
      <c r="A62" s="414" t="str">
        <f>'План НП'!A65</f>
        <v>ПП 3</v>
      </c>
      <c r="B62" s="446" t="str">
        <f>'План НП'!B65</f>
        <v>Теоретична механіка</v>
      </c>
      <c r="C62" s="409">
        <f>'План НП'!F65</f>
        <v>5</v>
      </c>
      <c r="D62" s="409">
        <f>'План НП'!G65</f>
        <v>150</v>
      </c>
      <c r="E62" s="415"/>
      <c r="F62" s="416"/>
      <c r="G62" s="416"/>
      <c r="H62" s="416"/>
      <c r="I62" s="416"/>
      <c r="J62" s="416"/>
      <c r="K62" s="416"/>
      <c r="L62" s="417"/>
      <c r="M62" s="428" t="str">
        <f>'План НП'!C65</f>
        <v>3</v>
      </c>
      <c r="N62" s="427">
        <f>'План НП'!D65</f>
        <v>0</v>
      </c>
      <c r="O62" s="413">
        <f>'План НП'!AC65</f>
        <v>164</v>
      </c>
      <c r="P62" s="388" t="str">
        <f>'Основні дані'!$B$1</f>
        <v>200202142Б142.06.xls</v>
      </c>
    </row>
    <row r="63" spans="1:16" s="179" customFormat="1" ht="15.75">
      <c r="A63" s="414" t="str">
        <f>'План НП'!A66</f>
        <v>ПП 4</v>
      </c>
      <c r="B63" s="446" t="str">
        <f>'План НП'!B66</f>
        <v>Опір матеріалів</v>
      </c>
      <c r="C63" s="409">
        <f>'План НП'!F66</f>
        <v>5</v>
      </c>
      <c r="D63" s="409">
        <f>'План НП'!G66</f>
        <v>150</v>
      </c>
      <c r="E63" s="415"/>
      <c r="F63" s="416"/>
      <c r="G63" s="416"/>
      <c r="H63" s="416"/>
      <c r="I63" s="416"/>
      <c r="J63" s="416"/>
      <c r="K63" s="416"/>
      <c r="L63" s="417"/>
      <c r="M63" s="428" t="str">
        <f>'План НП'!C66</f>
        <v>4</v>
      </c>
      <c r="N63" s="427">
        <f>'План НП'!D66</f>
        <v>0</v>
      </c>
      <c r="O63" s="413">
        <f>'План НП'!AC66</f>
        <v>166</v>
      </c>
      <c r="P63" s="388" t="str">
        <f>'Основні дані'!$B$1</f>
        <v>200202142Б142.06.xls</v>
      </c>
    </row>
    <row r="64" spans="1:16" s="179" customFormat="1" ht="15.75">
      <c r="A64" s="414" t="str">
        <f>'План НП'!A67</f>
        <v>ПП 5</v>
      </c>
      <c r="B64" s="446" t="str">
        <f>'План НП'!B67</f>
        <v>Метрологія та стандартизація</v>
      </c>
      <c r="C64" s="409">
        <f>'План НП'!F67</f>
        <v>3</v>
      </c>
      <c r="D64" s="409">
        <f>'План НП'!G67</f>
        <v>90</v>
      </c>
      <c r="E64" s="415"/>
      <c r="F64" s="416"/>
      <c r="G64" s="416"/>
      <c r="H64" s="416"/>
      <c r="I64" s="416"/>
      <c r="J64" s="416"/>
      <c r="K64" s="416"/>
      <c r="L64" s="417"/>
      <c r="M64" s="428">
        <f>'План НП'!C67</f>
        <v>0</v>
      </c>
      <c r="N64" s="427" t="str">
        <f>'План НП'!D67</f>
        <v>5</v>
      </c>
      <c r="O64" s="413">
        <f>'План НП'!AC67</f>
        <v>202</v>
      </c>
      <c r="P64" s="388" t="str">
        <f>'Основні дані'!$B$1</f>
        <v>200202142Б142.06.xls</v>
      </c>
    </row>
    <row r="65" spans="1:16" s="179" customFormat="1" ht="15.75" hidden="1">
      <c r="A65" s="414" t="e">
        <f>'План НП'!#REF!</f>
        <v>#REF!</v>
      </c>
      <c r="B65" s="446" t="e">
        <f>'План НП'!#REF!</f>
        <v>#REF!</v>
      </c>
      <c r="C65" s="409" t="e">
        <f>'План НП'!#REF!</f>
        <v>#REF!</v>
      </c>
      <c r="D65" s="409" t="e">
        <f>'План НП'!#REF!</f>
        <v>#REF!</v>
      </c>
      <c r="E65" s="415"/>
      <c r="F65" s="416"/>
      <c r="G65" s="416"/>
      <c r="H65" s="416"/>
      <c r="I65" s="416"/>
      <c r="J65" s="416"/>
      <c r="K65" s="416"/>
      <c r="L65" s="417"/>
      <c r="M65" s="428" t="e">
        <f>'План НП'!#REF!</f>
        <v>#REF!</v>
      </c>
      <c r="N65" s="427" t="e">
        <f>'План НП'!#REF!</f>
        <v>#REF!</v>
      </c>
      <c r="O65" s="413" t="e">
        <f>'План НП'!#REF!</f>
        <v>#REF!</v>
      </c>
      <c r="P65" s="388" t="str">
        <f>'Основні дані'!$B$1</f>
        <v>200202142Б142.06.xls</v>
      </c>
    </row>
    <row r="66" spans="1:16" s="179" customFormat="1" ht="15.75">
      <c r="A66" s="414" t="str">
        <f>'План НП'!A68</f>
        <v>ПП 6</v>
      </c>
      <c r="B66" s="446" t="str">
        <f>'План НП'!B68</f>
        <v>Електротехніка та електроніка</v>
      </c>
      <c r="C66" s="409">
        <f>'План НП'!F68</f>
        <v>6</v>
      </c>
      <c r="D66" s="409">
        <f>'План НП'!G68</f>
        <v>180</v>
      </c>
      <c r="E66" s="415"/>
      <c r="F66" s="416"/>
      <c r="G66" s="416"/>
      <c r="H66" s="416"/>
      <c r="I66" s="416"/>
      <c r="J66" s="416"/>
      <c r="K66" s="416"/>
      <c r="L66" s="417"/>
      <c r="M66" s="428" t="str">
        <f>'План НП'!C68</f>
        <v>5</v>
      </c>
      <c r="N66" s="427">
        <f>'План НП'!D68</f>
        <v>0</v>
      </c>
      <c r="O66" s="413">
        <f>'План НП'!AC68</f>
        <v>173</v>
      </c>
      <c r="P66" s="388" t="str">
        <f>'Основні дані'!$B$1</f>
        <v>200202142Б142.06.xls</v>
      </c>
    </row>
    <row r="67" spans="1:16" s="179" customFormat="1" ht="15.75">
      <c r="A67" s="414" t="str">
        <f>'План НП'!A69</f>
        <v>ПП 7</v>
      </c>
      <c r="B67" s="446" t="str">
        <f>'План НП'!B69</f>
        <v>Основи конструювання</v>
      </c>
      <c r="C67" s="409">
        <f>'План НП'!F69</f>
        <v>6</v>
      </c>
      <c r="D67" s="409">
        <f>'План НП'!G69</f>
        <v>180</v>
      </c>
      <c r="E67" s="415"/>
      <c r="F67" s="416"/>
      <c r="G67" s="416"/>
      <c r="H67" s="416"/>
      <c r="I67" s="416"/>
      <c r="J67" s="416"/>
      <c r="K67" s="416"/>
      <c r="L67" s="417"/>
      <c r="M67" s="428" t="str">
        <f>'План НП'!C69</f>
        <v>6</v>
      </c>
      <c r="N67" s="427">
        <f>'План НП'!D69</f>
        <v>0</v>
      </c>
      <c r="O67" s="413">
        <f>'План НП'!AC69</f>
        <v>134</v>
      </c>
      <c r="P67" s="388" t="str">
        <f>'Основні дані'!$B$1</f>
        <v>200202142Б142.06.xls</v>
      </c>
    </row>
    <row r="68" spans="1:16" s="179" customFormat="1" ht="15.75">
      <c r="A68" s="414" t="str">
        <f>'План НП'!A70</f>
        <v>ПП 8</v>
      </c>
      <c r="B68" s="446" t="str">
        <f>'План НП'!B70</f>
        <v>Історія науки і техніки</v>
      </c>
      <c r="C68" s="409">
        <f>'План НП'!F70</f>
        <v>2</v>
      </c>
      <c r="D68" s="409">
        <f>'План НП'!G70</f>
        <v>60</v>
      </c>
      <c r="E68" s="415"/>
      <c r="F68" s="416"/>
      <c r="G68" s="416"/>
      <c r="H68" s="416"/>
      <c r="I68" s="416"/>
      <c r="J68" s="416"/>
      <c r="K68" s="416"/>
      <c r="L68" s="417"/>
      <c r="M68" s="428">
        <f>'План НП'!C70</f>
        <v>0</v>
      </c>
      <c r="N68" s="427" t="str">
        <f>'План НП'!D70</f>
        <v>6</v>
      </c>
      <c r="O68" s="413">
        <f>'План НП'!AC70</f>
        <v>344</v>
      </c>
      <c r="P68" s="388" t="str">
        <f>'Основні дані'!$B$1</f>
        <v>200202142Б142.06.xls</v>
      </c>
    </row>
    <row r="69" spans="1:16" s="179" customFormat="1" ht="15.75">
      <c r="A69" s="414" t="str">
        <f>'План НП'!A71</f>
        <v>ПП 9</v>
      </c>
      <c r="B69" s="446" t="str">
        <f>'План НП'!B71</f>
        <v>Основи професійної безпеки та здоров’я людини</v>
      </c>
      <c r="C69" s="409">
        <f>'План НП'!F71</f>
        <v>3</v>
      </c>
      <c r="D69" s="409">
        <f>'План НП'!G71</f>
        <v>90</v>
      </c>
      <c r="E69" s="415"/>
      <c r="F69" s="416"/>
      <c r="G69" s="416"/>
      <c r="H69" s="416"/>
      <c r="I69" s="416"/>
      <c r="J69" s="416"/>
      <c r="K69" s="416"/>
      <c r="L69" s="417"/>
      <c r="M69" s="428" t="str">
        <f>'План НП'!C71</f>
        <v>7</v>
      </c>
      <c r="N69" s="427">
        <f>'План НП'!D71</f>
        <v>0</v>
      </c>
      <c r="O69" s="413">
        <f>'План НП'!AC71</f>
        <v>125</v>
      </c>
      <c r="P69" s="388" t="str">
        <f>'Основні дані'!$B$1</f>
        <v>200202142Б142.06.xls</v>
      </c>
    </row>
    <row r="70" spans="1:16" s="179" customFormat="1" ht="16.5" thickBot="1">
      <c r="A70" s="414" t="str">
        <f>'План НП'!A72</f>
        <v>ПП 10</v>
      </c>
      <c r="B70" s="446" t="str">
        <f>'План НП'!B72</f>
        <v>Вступ до спеціальності</v>
      </c>
      <c r="C70" s="409">
        <f>'План НП'!F72</f>
        <v>3</v>
      </c>
      <c r="D70" s="409">
        <f>'План НП'!G72</f>
        <v>90</v>
      </c>
      <c r="E70" s="415"/>
      <c r="F70" s="416"/>
      <c r="G70" s="416"/>
      <c r="H70" s="416"/>
      <c r="I70" s="416"/>
      <c r="J70" s="416"/>
      <c r="K70" s="416"/>
      <c r="L70" s="417"/>
      <c r="M70" s="428">
        <f>'План НП'!C72</f>
        <v>0</v>
      </c>
      <c r="N70" s="427" t="str">
        <f>'План НП'!D72</f>
        <v>1</v>
      </c>
      <c r="O70" s="413">
        <f>'План НП'!AC72</f>
        <v>202</v>
      </c>
      <c r="P70" s="388" t="str">
        <f>'Основні дані'!$B$1</f>
        <v>200202142Б142.06.xls</v>
      </c>
    </row>
    <row r="71" spans="1:16" s="179" customFormat="1" ht="15.75" hidden="1">
      <c r="A71" s="414" t="str">
        <f>'План НП'!A73</f>
        <v>ПП 12</v>
      </c>
      <c r="B71" s="446">
        <f>'План НП'!B73</f>
        <v>0</v>
      </c>
      <c r="C71" s="409">
        <f>'План НП'!F73</f>
        <v>0</v>
      </c>
      <c r="D71" s="409">
        <f>'План НП'!G73</f>
        <v>0</v>
      </c>
      <c r="E71" s="415"/>
      <c r="F71" s="416"/>
      <c r="G71" s="416"/>
      <c r="H71" s="416"/>
      <c r="I71" s="416"/>
      <c r="J71" s="416"/>
      <c r="K71" s="416"/>
      <c r="L71" s="417"/>
      <c r="M71" s="428">
        <f>'План НП'!C73</f>
        <v>0</v>
      </c>
      <c r="N71" s="427">
        <f>'План НП'!D73</f>
        <v>0</v>
      </c>
      <c r="O71" s="413">
        <f>'План НП'!AC73</f>
        <v>0</v>
      </c>
      <c r="P71" s="388" t="str">
        <f>'Основні дані'!$B$1</f>
        <v>200202142Б142.06.xls</v>
      </c>
    </row>
    <row r="72" spans="1:16" s="179" customFormat="1" ht="15.75" hidden="1">
      <c r="A72" s="414">
        <f>'План НП'!A74</f>
        <v>0</v>
      </c>
      <c r="B72" s="446">
        <f>'План НП'!B74</f>
        <v>0</v>
      </c>
      <c r="C72" s="409">
        <f>'План НП'!F74</f>
        <v>0</v>
      </c>
      <c r="D72" s="409">
        <f>'План НП'!G74</f>
        <v>0</v>
      </c>
      <c r="E72" s="415"/>
      <c r="F72" s="416"/>
      <c r="G72" s="416"/>
      <c r="H72" s="416"/>
      <c r="I72" s="416"/>
      <c r="J72" s="416"/>
      <c r="K72" s="416"/>
      <c r="L72" s="417"/>
      <c r="M72" s="428">
        <f>'План НП'!C74</f>
        <v>0</v>
      </c>
      <c r="N72" s="427">
        <f>'План НП'!D74</f>
        <v>0</v>
      </c>
      <c r="O72" s="413">
        <f>'План НП'!AC74</f>
        <v>0</v>
      </c>
      <c r="P72" s="388" t="str">
        <f>'Основні дані'!$B$1</f>
        <v>200202142Б142.06.xls</v>
      </c>
    </row>
    <row r="73" spans="1:16" s="179" customFormat="1" ht="15.75" hidden="1">
      <c r="A73" s="414" t="str">
        <f>'План НП'!A75</f>
        <v>ПП 14</v>
      </c>
      <c r="B73" s="446">
        <f>'План НП'!B75</f>
        <v>0</v>
      </c>
      <c r="C73" s="409">
        <f>'План НП'!F75</f>
        <v>0</v>
      </c>
      <c r="D73" s="409">
        <f>'План НП'!G75</f>
        <v>0</v>
      </c>
      <c r="E73" s="415"/>
      <c r="F73" s="416"/>
      <c r="G73" s="416"/>
      <c r="H73" s="416"/>
      <c r="I73" s="416"/>
      <c r="J73" s="416"/>
      <c r="K73" s="416"/>
      <c r="L73" s="417"/>
      <c r="M73" s="428">
        <f>'План НП'!C75</f>
        <v>0</v>
      </c>
      <c r="N73" s="427">
        <f>'План НП'!D75</f>
        <v>0</v>
      </c>
      <c r="O73" s="413">
        <f>'План НП'!AC75</f>
        <v>0</v>
      </c>
      <c r="P73" s="388" t="str">
        <f>'Основні дані'!$B$1</f>
        <v>200202142Б142.06.xls</v>
      </c>
    </row>
    <row r="74" spans="1:16" s="179" customFormat="1" ht="15.75" hidden="1">
      <c r="A74" s="414" t="str">
        <f>'План НП'!A76</f>
        <v>ПП 15</v>
      </c>
      <c r="B74" s="446">
        <f>'План НП'!B76</f>
        <v>0</v>
      </c>
      <c r="C74" s="409">
        <f>'План НП'!F76</f>
        <v>0</v>
      </c>
      <c r="D74" s="409">
        <f>'План НП'!G76</f>
        <v>0</v>
      </c>
      <c r="E74" s="415"/>
      <c r="F74" s="416"/>
      <c r="G74" s="416"/>
      <c r="H74" s="416"/>
      <c r="I74" s="416"/>
      <c r="J74" s="416"/>
      <c r="K74" s="416"/>
      <c r="L74" s="417"/>
      <c r="M74" s="428">
        <f>'План НП'!C76</f>
        <v>0</v>
      </c>
      <c r="N74" s="427">
        <f>'План НП'!D76</f>
        <v>0</v>
      </c>
      <c r="O74" s="413">
        <f>'План НП'!AC76</f>
        <v>0</v>
      </c>
      <c r="P74" s="388" t="str">
        <f>'Основні дані'!$B$1</f>
        <v>200202142Б142.06.xls</v>
      </c>
    </row>
    <row r="75" spans="1:16" s="179" customFormat="1" ht="15.75" hidden="1">
      <c r="A75" s="414" t="str">
        <f>'План НП'!A77</f>
        <v>ПП 16</v>
      </c>
      <c r="B75" s="446">
        <f>'План НП'!B77</f>
        <v>0</v>
      </c>
      <c r="C75" s="409">
        <f>'План НП'!F77</f>
        <v>0</v>
      </c>
      <c r="D75" s="409">
        <f>'План НП'!G77</f>
        <v>0</v>
      </c>
      <c r="E75" s="415"/>
      <c r="F75" s="416"/>
      <c r="G75" s="416"/>
      <c r="H75" s="416"/>
      <c r="I75" s="416"/>
      <c r="J75" s="416"/>
      <c r="K75" s="416"/>
      <c r="L75" s="417"/>
      <c r="M75" s="428">
        <f>'План НП'!C77</f>
        <v>0</v>
      </c>
      <c r="N75" s="427">
        <f>'План НП'!D77</f>
        <v>0</v>
      </c>
      <c r="O75" s="413">
        <f>'План НП'!AC77</f>
        <v>0</v>
      </c>
      <c r="P75" s="388" t="str">
        <f>'Основні дані'!$B$1</f>
        <v>200202142Б142.06.xls</v>
      </c>
    </row>
    <row r="76" spans="1:16" s="179" customFormat="1" ht="15.75" hidden="1">
      <c r="A76" s="414" t="str">
        <f>'План НП'!A78</f>
        <v>ПП 17</v>
      </c>
      <c r="B76" s="446">
        <f>'План НП'!B78</f>
        <v>0</v>
      </c>
      <c r="C76" s="409">
        <f>'План НП'!F78</f>
        <v>0</v>
      </c>
      <c r="D76" s="409">
        <f>'План НП'!G78</f>
        <v>0</v>
      </c>
      <c r="E76" s="415"/>
      <c r="F76" s="416"/>
      <c r="G76" s="416"/>
      <c r="H76" s="416"/>
      <c r="I76" s="416"/>
      <c r="J76" s="416"/>
      <c r="K76" s="416"/>
      <c r="L76" s="417"/>
      <c r="M76" s="428">
        <f>'План НП'!C78</f>
        <v>0</v>
      </c>
      <c r="N76" s="427">
        <f>'План НП'!D78</f>
        <v>0</v>
      </c>
      <c r="O76" s="413">
        <f>'План НП'!AC78</f>
        <v>0</v>
      </c>
      <c r="P76" s="388" t="str">
        <f>'Основні дані'!$B$1</f>
        <v>200202142Б142.06.xls</v>
      </c>
    </row>
    <row r="77" spans="1:16" s="179" customFormat="1" ht="15.75" hidden="1">
      <c r="A77" s="414" t="str">
        <f>'План НП'!A79</f>
        <v>ПП 18</v>
      </c>
      <c r="B77" s="446">
        <f>'План НП'!B79</f>
        <v>0</v>
      </c>
      <c r="C77" s="409">
        <f>'План НП'!F79</f>
        <v>0</v>
      </c>
      <c r="D77" s="409">
        <f>'План НП'!G79</f>
        <v>0</v>
      </c>
      <c r="E77" s="415"/>
      <c r="F77" s="416"/>
      <c r="G77" s="416"/>
      <c r="H77" s="416"/>
      <c r="I77" s="416"/>
      <c r="J77" s="416"/>
      <c r="K77" s="416"/>
      <c r="L77" s="417"/>
      <c r="M77" s="428">
        <f>'План НП'!C79</f>
        <v>0</v>
      </c>
      <c r="N77" s="427">
        <f>'План НП'!D79</f>
        <v>0</v>
      </c>
      <c r="O77" s="413">
        <f>'План НП'!AC79</f>
        <v>0</v>
      </c>
      <c r="P77" s="388" t="str">
        <f>'Основні дані'!$B$1</f>
        <v>200202142Б142.06.xls</v>
      </c>
    </row>
    <row r="78" spans="1:16" s="179" customFormat="1" ht="15.75" hidden="1">
      <c r="A78" s="414" t="str">
        <f>'План НП'!A80</f>
        <v>ПП 19</v>
      </c>
      <c r="B78" s="446">
        <f>'План НП'!B80</f>
        <v>0</v>
      </c>
      <c r="C78" s="409">
        <f>'План НП'!F80</f>
        <v>0</v>
      </c>
      <c r="D78" s="409">
        <f>'План НП'!G80</f>
        <v>0</v>
      </c>
      <c r="E78" s="415"/>
      <c r="F78" s="416"/>
      <c r="G78" s="416"/>
      <c r="H78" s="416"/>
      <c r="I78" s="416"/>
      <c r="J78" s="416"/>
      <c r="K78" s="416"/>
      <c r="L78" s="417"/>
      <c r="M78" s="428">
        <f>'План НП'!C80</f>
        <v>0</v>
      </c>
      <c r="N78" s="427">
        <f>'План НП'!D80</f>
        <v>0</v>
      </c>
      <c r="O78" s="413">
        <f>'План НП'!AC80</f>
        <v>0</v>
      </c>
      <c r="P78" s="388" t="str">
        <f>'Основні дані'!$B$1</f>
        <v>200202142Б142.06.xls</v>
      </c>
    </row>
    <row r="79" spans="1:16" s="179" customFormat="1" ht="15.75" hidden="1">
      <c r="A79" s="414" t="str">
        <f>'План НП'!A81</f>
        <v>ПП 20</v>
      </c>
      <c r="B79" s="446">
        <f>'План НП'!B81</f>
        <v>0</v>
      </c>
      <c r="C79" s="409">
        <f>'План НП'!F81</f>
        <v>0</v>
      </c>
      <c r="D79" s="409">
        <f>'План НП'!G81</f>
        <v>0</v>
      </c>
      <c r="E79" s="415"/>
      <c r="F79" s="416"/>
      <c r="G79" s="416"/>
      <c r="H79" s="416"/>
      <c r="I79" s="416"/>
      <c r="J79" s="416"/>
      <c r="K79" s="416"/>
      <c r="L79" s="417"/>
      <c r="M79" s="428">
        <f>'План НП'!C81</f>
        <v>0</v>
      </c>
      <c r="N79" s="427">
        <f>'План НП'!D81</f>
        <v>0</v>
      </c>
      <c r="O79" s="413">
        <f>'План НП'!AC81</f>
        <v>0</v>
      </c>
      <c r="P79" s="388" t="str">
        <f>'Основні дані'!$B$1</f>
        <v>200202142Б142.06.xls</v>
      </c>
    </row>
    <row r="80" spans="1:16" s="179" customFormat="1" ht="15.75" hidden="1">
      <c r="A80" s="414" t="str">
        <f>'План НП'!A82</f>
        <v>ПП 21</v>
      </c>
      <c r="B80" s="446">
        <f>'План НП'!B82</f>
        <v>0</v>
      </c>
      <c r="C80" s="409">
        <f>'План НП'!F82</f>
        <v>0</v>
      </c>
      <c r="D80" s="409">
        <f>'План НП'!G82</f>
        <v>0</v>
      </c>
      <c r="E80" s="415"/>
      <c r="F80" s="416"/>
      <c r="G80" s="416"/>
      <c r="H80" s="416"/>
      <c r="I80" s="416"/>
      <c r="J80" s="416"/>
      <c r="K80" s="416"/>
      <c r="L80" s="417"/>
      <c r="M80" s="428">
        <f>'План НП'!C82</f>
        <v>0</v>
      </c>
      <c r="N80" s="427">
        <f>'План НП'!D82</f>
        <v>0</v>
      </c>
      <c r="O80" s="413">
        <f>'План НП'!AC82</f>
        <v>0</v>
      </c>
      <c r="P80" s="388" t="str">
        <f>'Основні дані'!$B$1</f>
        <v>200202142Б142.06.xls</v>
      </c>
    </row>
    <row r="81" spans="1:16" s="179" customFormat="1" ht="15.75" hidden="1">
      <c r="A81" s="414" t="str">
        <f>'План НП'!A83</f>
        <v>ПП 22</v>
      </c>
      <c r="B81" s="446">
        <f>'План НП'!B83</f>
        <v>0</v>
      </c>
      <c r="C81" s="409">
        <f>'План НП'!F83</f>
        <v>0</v>
      </c>
      <c r="D81" s="409">
        <f>'План НП'!G83</f>
        <v>0</v>
      </c>
      <c r="E81" s="415"/>
      <c r="F81" s="416"/>
      <c r="G81" s="416"/>
      <c r="H81" s="416"/>
      <c r="I81" s="416"/>
      <c r="J81" s="416"/>
      <c r="K81" s="416"/>
      <c r="L81" s="417"/>
      <c r="M81" s="428">
        <f>'План НП'!C83</f>
        <v>0</v>
      </c>
      <c r="N81" s="427">
        <f>'План НП'!D83</f>
        <v>0</v>
      </c>
      <c r="O81" s="413">
        <f>'План НП'!AC83</f>
        <v>0</v>
      </c>
      <c r="P81" s="388" t="str">
        <f>'Основні дані'!$B$1</f>
        <v>200202142Б142.06.xls</v>
      </c>
    </row>
    <row r="82" spans="1:16" s="179" customFormat="1" ht="15.75" hidden="1">
      <c r="A82" s="414" t="str">
        <f>'План НП'!A84</f>
        <v>ПП 23</v>
      </c>
      <c r="B82" s="446">
        <f>'План НП'!B84</f>
        <v>0</v>
      </c>
      <c r="C82" s="409">
        <f>'План НП'!F84</f>
        <v>0</v>
      </c>
      <c r="D82" s="409">
        <f>'План НП'!G84</f>
        <v>0</v>
      </c>
      <c r="E82" s="415"/>
      <c r="F82" s="416"/>
      <c r="G82" s="416"/>
      <c r="H82" s="416"/>
      <c r="I82" s="416"/>
      <c r="J82" s="416"/>
      <c r="K82" s="416"/>
      <c r="L82" s="417"/>
      <c r="M82" s="428">
        <f>'План НП'!C84</f>
        <v>0</v>
      </c>
      <c r="N82" s="427">
        <f>'План НП'!D84</f>
        <v>0</v>
      </c>
      <c r="O82" s="413">
        <f>'План НП'!AC84</f>
        <v>0</v>
      </c>
      <c r="P82" s="388" t="str">
        <f>'Основні дані'!$B$1</f>
        <v>200202142Б142.06.xls</v>
      </c>
    </row>
    <row r="83" spans="1:16" s="179" customFormat="1" ht="15.75" hidden="1">
      <c r="A83" s="414" t="str">
        <f>'План НП'!A85</f>
        <v>ПП 24</v>
      </c>
      <c r="B83" s="446">
        <f>'План НП'!B85</f>
        <v>0</v>
      </c>
      <c r="C83" s="409">
        <f>'План НП'!F85</f>
        <v>0</v>
      </c>
      <c r="D83" s="409">
        <f>'План НП'!G85</f>
        <v>0</v>
      </c>
      <c r="E83" s="415"/>
      <c r="F83" s="416"/>
      <c r="G83" s="416"/>
      <c r="H83" s="416"/>
      <c r="I83" s="416"/>
      <c r="J83" s="416"/>
      <c r="K83" s="416"/>
      <c r="L83" s="417"/>
      <c r="M83" s="428">
        <f>'План НП'!C85</f>
        <v>0</v>
      </c>
      <c r="N83" s="427">
        <f>'План НП'!D85</f>
        <v>0</v>
      </c>
      <c r="O83" s="413">
        <f>'План НП'!AC85</f>
        <v>0</v>
      </c>
      <c r="P83" s="388" t="str">
        <f>'Основні дані'!$B$1</f>
        <v>200202142Б142.06.xls</v>
      </c>
    </row>
    <row r="84" spans="1:16" s="179" customFormat="1" ht="15.75" hidden="1">
      <c r="A84" s="414" t="str">
        <f>'План НП'!A86</f>
        <v>ПП 25</v>
      </c>
      <c r="B84" s="446">
        <f>'План НП'!B86</f>
        <v>0</v>
      </c>
      <c r="C84" s="409">
        <f>'План НП'!F86</f>
        <v>0</v>
      </c>
      <c r="D84" s="409">
        <f>'План НП'!G86</f>
        <v>0</v>
      </c>
      <c r="E84" s="415"/>
      <c r="F84" s="416"/>
      <c r="G84" s="416"/>
      <c r="H84" s="416"/>
      <c r="I84" s="416"/>
      <c r="J84" s="416"/>
      <c r="K84" s="416"/>
      <c r="L84" s="417"/>
      <c r="M84" s="428">
        <f>'План НП'!C86</f>
        <v>0</v>
      </c>
      <c r="N84" s="427">
        <f>'План НП'!D86</f>
        <v>0</v>
      </c>
      <c r="O84" s="413">
        <f>'План НП'!AC86</f>
        <v>0</v>
      </c>
      <c r="P84" s="388" t="str">
        <f>'Основні дані'!$B$1</f>
        <v>200202142Б142.06.xls</v>
      </c>
    </row>
    <row r="85" spans="1:16" s="179" customFormat="1" ht="15.75" hidden="1">
      <c r="A85" s="414" t="str">
        <f>'План НП'!A87</f>
        <v>ПП 26</v>
      </c>
      <c r="B85" s="446">
        <f>'План НП'!B87</f>
        <v>0</v>
      </c>
      <c r="C85" s="409">
        <f>'План НП'!F87</f>
        <v>0</v>
      </c>
      <c r="D85" s="409">
        <f>'План НП'!G87</f>
        <v>0</v>
      </c>
      <c r="E85" s="415"/>
      <c r="F85" s="416"/>
      <c r="G85" s="416"/>
      <c r="H85" s="416"/>
      <c r="I85" s="416"/>
      <c r="J85" s="416"/>
      <c r="K85" s="416"/>
      <c r="L85" s="417"/>
      <c r="M85" s="428">
        <f>'План НП'!C87</f>
        <v>0</v>
      </c>
      <c r="N85" s="427">
        <f>'План НП'!D87</f>
        <v>0</v>
      </c>
      <c r="O85" s="413">
        <f>'План НП'!AC87</f>
        <v>0</v>
      </c>
      <c r="P85" s="388" t="str">
        <f>'Основні дані'!$B$1</f>
        <v>200202142Б142.06.xls</v>
      </c>
    </row>
    <row r="86" spans="1:16" s="179" customFormat="1" ht="15.75" hidden="1">
      <c r="A86" s="414" t="str">
        <f>'План НП'!A88</f>
        <v>ПП 27</v>
      </c>
      <c r="B86" s="446">
        <f>'План НП'!B88</f>
        <v>0</v>
      </c>
      <c r="C86" s="409">
        <f>'План НП'!F88</f>
        <v>0</v>
      </c>
      <c r="D86" s="409">
        <f>'План НП'!G88</f>
        <v>0</v>
      </c>
      <c r="E86" s="415"/>
      <c r="F86" s="416"/>
      <c r="G86" s="416"/>
      <c r="H86" s="416"/>
      <c r="I86" s="416"/>
      <c r="J86" s="416"/>
      <c r="K86" s="416"/>
      <c r="L86" s="417"/>
      <c r="M86" s="428">
        <f>'План НП'!C88</f>
        <v>0</v>
      </c>
      <c r="N86" s="427">
        <f>'План НП'!D88</f>
        <v>0</v>
      </c>
      <c r="O86" s="413">
        <f>'План НП'!AC88</f>
        <v>0</v>
      </c>
      <c r="P86" s="388" t="str">
        <f>'Основні дані'!$B$1</f>
        <v>200202142Б142.06.xls</v>
      </c>
    </row>
    <row r="87" spans="1:16" s="179" customFormat="1" ht="15.75" hidden="1">
      <c r="A87" s="414" t="str">
        <f>'План НП'!A89</f>
        <v>ПП 28</v>
      </c>
      <c r="B87" s="446">
        <f>'План НП'!B89</f>
        <v>0</v>
      </c>
      <c r="C87" s="409">
        <f>'План НП'!F89</f>
        <v>0</v>
      </c>
      <c r="D87" s="409">
        <f>'План НП'!G89</f>
        <v>0</v>
      </c>
      <c r="E87" s="415"/>
      <c r="F87" s="416"/>
      <c r="G87" s="416"/>
      <c r="H87" s="416"/>
      <c r="I87" s="416"/>
      <c r="J87" s="416"/>
      <c r="K87" s="416"/>
      <c r="L87" s="417"/>
      <c r="M87" s="428">
        <f>'План НП'!C89</f>
        <v>0</v>
      </c>
      <c r="N87" s="427">
        <f>'План НП'!D89</f>
        <v>0</v>
      </c>
      <c r="O87" s="413">
        <f>'План НП'!AC89</f>
        <v>0</v>
      </c>
      <c r="P87" s="388" t="str">
        <f>'Основні дані'!$B$1</f>
        <v>200202142Б142.06.xls</v>
      </c>
    </row>
    <row r="88" spans="1:16" s="179" customFormat="1" ht="15.75" hidden="1">
      <c r="A88" s="414" t="str">
        <f>'План НП'!A90</f>
        <v>ПП 29</v>
      </c>
      <c r="B88" s="446">
        <f>'План НП'!B90</f>
        <v>0</v>
      </c>
      <c r="C88" s="409">
        <f>'План НП'!F90</f>
        <v>0</v>
      </c>
      <c r="D88" s="409">
        <f>'План НП'!G90</f>
        <v>0</v>
      </c>
      <c r="E88" s="415"/>
      <c r="F88" s="416"/>
      <c r="G88" s="416"/>
      <c r="H88" s="416"/>
      <c r="I88" s="416"/>
      <c r="J88" s="416"/>
      <c r="K88" s="416"/>
      <c r="L88" s="417"/>
      <c r="M88" s="428">
        <f>'План НП'!C90</f>
        <v>0</v>
      </c>
      <c r="N88" s="427">
        <f>'План НП'!D90</f>
        <v>0</v>
      </c>
      <c r="O88" s="413">
        <f>'План НП'!AC90</f>
        <v>0</v>
      </c>
      <c r="P88" s="388" t="str">
        <f>'Основні дані'!$B$1</f>
        <v>200202142Б142.06.xls</v>
      </c>
    </row>
    <row r="89" spans="1:16" s="179" customFormat="1" ht="16.5" hidden="1" thickBot="1">
      <c r="A89" s="414" t="str">
        <f>'План НП'!A91</f>
        <v>ПП 30</v>
      </c>
      <c r="B89" s="446">
        <f>'План НП'!B91</f>
        <v>0</v>
      </c>
      <c r="C89" s="409">
        <f>'План НП'!F91</f>
        <v>0</v>
      </c>
      <c r="D89" s="409">
        <f>'План НП'!G91</f>
        <v>0</v>
      </c>
      <c r="E89" s="415"/>
      <c r="F89" s="416"/>
      <c r="G89" s="416"/>
      <c r="H89" s="416"/>
      <c r="I89" s="416"/>
      <c r="J89" s="416"/>
      <c r="K89" s="416"/>
      <c r="L89" s="417"/>
      <c r="M89" s="428">
        <f>'План НП'!C91</f>
        <v>0</v>
      </c>
      <c r="N89" s="427">
        <f>'План НП'!D91</f>
        <v>0</v>
      </c>
      <c r="O89" s="413">
        <f>'План НП'!AC91</f>
        <v>0</v>
      </c>
      <c r="P89" s="388" t="str">
        <f>'Основні дані'!$B$1</f>
        <v>200202142Б142.06.xls</v>
      </c>
    </row>
    <row r="90" spans="1:16" s="179" customFormat="1" ht="16.5" thickBot="1">
      <c r="A90" s="505" t="str">
        <f>'План НП'!A92</f>
        <v>ППс</v>
      </c>
      <c r="B90" s="506" t="str">
        <f>'План НП'!B92</f>
        <v>Професійна підготовка за спеціалізацією</v>
      </c>
      <c r="C90" s="507">
        <f>'План НП'!F92</f>
        <v>103</v>
      </c>
      <c r="D90" s="507">
        <f>'План НП'!G92</f>
        <v>3090</v>
      </c>
      <c r="E90" s="508"/>
      <c r="F90" s="509"/>
      <c r="G90" s="509"/>
      <c r="H90" s="509"/>
      <c r="I90" s="509"/>
      <c r="J90" s="509"/>
      <c r="K90" s="509"/>
      <c r="L90" s="510"/>
      <c r="M90" s="511"/>
      <c r="N90" s="512"/>
      <c r="O90" s="520" t="str">
        <f>IF(C90=0,"0%",CONCATENATE(ROUND(C90*100/C58,2),"%"))</f>
        <v>72,54%</v>
      </c>
      <c r="P90" s="388" t="str">
        <f>'Основні дані'!$B$1</f>
        <v>200202142Б142.06.xls</v>
      </c>
    </row>
    <row r="91" spans="1:16" s="179" customFormat="1" ht="15.75">
      <c r="A91" s="414" t="str">
        <f>'План НП'!A93</f>
        <v>ППс 1</v>
      </c>
      <c r="B91" s="446" t="str">
        <f>'План НП'!B93</f>
        <v>Інформаційні технології в кріогенній та холодильній техніці. Частина 1</v>
      </c>
      <c r="C91" s="409">
        <f>'План НП'!F93</f>
        <v>6</v>
      </c>
      <c r="D91" s="409">
        <f>'План НП'!G93</f>
        <v>180</v>
      </c>
      <c r="E91" s="415"/>
      <c r="F91" s="416"/>
      <c r="G91" s="416"/>
      <c r="H91" s="416"/>
      <c r="I91" s="416"/>
      <c r="J91" s="416"/>
      <c r="K91" s="416"/>
      <c r="L91" s="417"/>
      <c r="M91" s="428" t="str">
        <f>'План НП'!C93</f>
        <v>1</v>
      </c>
      <c r="N91" s="427">
        <f>'План НП'!D93</f>
        <v>0</v>
      </c>
      <c r="O91" s="413">
        <f>'План НП'!AC93</f>
        <v>202</v>
      </c>
      <c r="P91" s="388" t="str">
        <f>'Основні дані'!$B$1</f>
        <v>200202142Б142.06.xls</v>
      </c>
    </row>
    <row r="92" spans="1:16" s="179" customFormat="1" ht="15.75">
      <c r="A92" s="414" t="str">
        <f>'План НП'!A94</f>
        <v>ППс 2</v>
      </c>
      <c r="B92" s="446" t="str">
        <f>'План НП'!B94</f>
        <v>Інформаційні технології в кріогенній та холодильній техніці. Частина 2</v>
      </c>
      <c r="C92" s="409">
        <f>'План НП'!F94</f>
        <v>5</v>
      </c>
      <c r="D92" s="409">
        <f>'План НП'!G94</f>
        <v>150</v>
      </c>
      <c r="E92" s="415"/>
      <c r="F92" s="416"/>
      <c r="G92" s="416"/>
      <c r="H92" s="416"/>
      <c r="I92" s="416"/>
      <c r="J92" s="416"/>
      <c r="K92" s="416"/>
      <c r="L92" s="417"/>
      <c r="M92" s="428" t="str">
        <f>'План НП'!C94</f>
        <v>2</v>
      </c>
      <c r="N92" s="427">
        <f>'План НП'!D94</f>
        <v>0</v>
      </c>
      <c r="O92" s="413">
        <f>'План НП'!AC94</f>
        <v>202</v>
      </c>
      <c r="P92" s="388" t="str">
        <f>'Основні дані'!$B$1</f>
        <v>200202142Б142.06.xls</v>
      </c>
    </row>
    <row r="93" spans="1:16" s="179" customFormat="1" ht="15.75">
      <c r="A93" s="414" t="str">
        <f>'План НП'!A95</f>
        <v>ППс 3</v>
      </c>
      <c r="B93" s="446" t="str">
        <f>'План НП'!B95</f>
        <v>Матеріалознавство та нанотехнології. Частина 1</v>
      </c>
      <c r="C93" s="409">
        <f>'План НП'!F95</f>
        <v>2</v>
      </c>
      <c r="D93" s="409">
        <f>'План НП'!G95</f>
        <v>60</v>
      </c>
      <c r="E93" s="415"/>
      <c r="F93" s="416"/>
      <c r="G93" s="416"/>
      <c r="H93" s="416"/>
      <c r="I93" s="416"/>
      <c r="J93" s="416"/>
      <c r="K93" s="416"/>
      <c r="L93" s="417"/>
      <c r="M93" s="428">
        <f>'План НП'!C95</f>
        <v>0</v>
      </c>
      <c r="N93" s="427" t="str">
        <f>'План НП'!D95</f>
        <v>2</v>
      </c>
      <c r="O93" s="413">
        <f>'План НП'!AC95</f>
        <v>202</v>
      </c>
      <c r="P93" s="388" t="str">
        <f>'Основні дані'!$B$1</f>
        <v>200202142Б142.06.xls</v>
      </c>
    </row>
    <row r="94" spans="1:16" s="179" customFormat="1" ht="15.75">
      <c r="A94" s="414" t="str">
        <f>'План НП'!A96</f>
        <v>ППс 4</v>
      </c>
      <c r="B94" s="446" t="str">
        <f>'План НП'!B96</f>
        <v>Матеріалознавство та нанотехнології. Частина 2</v>
      </c>
      <c r="C94" s="409">
        <f>'План НП'!F96</f>
        <v>4</v>
      </c>
      <c r="D94" s="409">
        <f>'План НП'!G96</f>
        <v>120</v>
      </c>
      <c r="E94" s="415"/>
      <c r="F94" s="416"/>
      <c r="G94" s="416"/>
      <c r="H94" s="416"/>
      <c r="I94" s="416"/>
      <c r="J94" s="416"/>
      <c r="K94" s="416"/>
      <c r="L94" s="417"/>
      <c r="M94" s="428">
        <f>'План НП'!C96</f>
        <v>0</v>
      </c>
      <c r="N94" s="427" t="str">
        <f>'План НП'!D96</f>
        <v>3</v>
      </c>
      <c r="O94" s="413">
        <f>'План НП'!AC96</f>
        <v>202</v>
      </c>
      <c r="P94" s="388" t="str">
        <f>'Основні дані'!$B$1</f>
        <v>200202142Б142.06.xls</v>
      </c>
    </row>
    <row r="95" spans="1:16" s="179" customFormat="1" ht="15.75">
      <c r="A95" s="414" t="str">
        <f>'План НП'!A97</f>
        <v>ППс 5</v>
      </c>
      <c r="B95" s="446" t="str">
        <f>'План НП'!B97</f>
        <v>Технічна термодинаміка при низьких температурах. Частина 1</v>
      </c>
      <c r="C95" s="409">
        <f>'План НП'!F97</f>
        <v>5</v>
      </c>
      <c r="D95" s="409">
        <f>'План НП'!G97</f>
        <v>150</v>
      </c>
      <c r="E95" s="415"/>
      <c r="F95" s="416"/>
      <c r="G95" s="416"/>
      <c r="H95" s="416"/>
      <c r="I95" s="416"/>
      <c r="J95" s="416"/>
      <c r="K95" s="416"/>
      <c r="L95" s="417"/>
      <c r="M95" s="428" t="str">
        <f>'План НП'!C97</f>
        <v>3</v>
      </c>
      <c r="N95" s="427">
        <f>'План НП'!D97</f>
        <v>0</v>
      </c>
      <c r="O95" s="413">
        <f>'План НП'!AC97</f>
        <v>202</v>
      </c>
      <c r="P95" s="388" t="str">
        <f>'Основні дані'!$B$1</f>
        <v>200202142Б142.06.xls</v>
      </c>
    </row>
    <row r="96" spans="1:16" s="179" customFormat="1" ht="15.75">
      <c r="A96" s="414" t="str">
        <f>'План НП'!A98</f>
        <v>ППс 6</v>
      </c>
      <c r="B96" s="446" t="str">
        <f>'План НП'!B98</f>
        <v>Технічна термодинаміка при низьких температурах. Частина 2</v>
      </c>
      <c r="C96" s="409">
        <f>'План НП'!F98</f>
        <v>4</v>
      </c>
      <c r="D96" s="409">
        <f>'План НП'!G98</f>
        <v>120</v>
      </c>
      <c r="E96" s="415"/>
      <c r="F96" s="416"/>
      <c r="G96" s="416"/>
      <c r="H96" s="416"/>
      <c r="I96" s="416"/>
      <c r="J96" s="416"/>
      <c r="K96" s="416"/>
      <c r="L96" s="417"/>
      <c r="M96" s="428">
        <f>'План НП'!C98</f>
        <v>0</v>
      </c>
      <c r="N96" s="427" t="str">
        <f>'План НП'!D98</f>
        <v>4</v>
      </c>
      <c r="O96" s="413">
        <f>'План НП'!AC98</f>
        <v>202</v>
      </c>
      <c r="P96" s="388" t="str">
        <f>'Основні дані'!$B$1</f>
        <v>200202142Б142.06.xls</v>
      </c>
    </row>
    <row r="97" spans="1:16" s="179" customFormat="1" ht="15.75">
      <c r="A97" s="414" t="str">
        <f>'План НП'!A99</f>
        <v>ППс 7</v>
      </c>
      <c r="B97" s="446" t="str">
        <f>'План НП'!B99</f>
        <v>Гідрогазодинаміка при низьких температурах</v>
      </c>
      <c r="C97" s="409">
        <f>'План НП'!F99</f>
        <v>3</v>
      </c>
      <c r="D97" s="409">
        <f>'План НП'!G99</f>
        <v>90</v>
      </c>
      <c r="E97" s="415"/>
      <c r="F97" s="416"/>
      <c r="G97" s="416"/>
      <c r="H97" s="416"/>
      <c r="I97" s="416"/>
      <c r="J97" s="416"/>
      <c r="K97" s="416"/>
      <c r="L97" s="417"/>
      <c r="M97" s="428" t="str">
        <f>'План НП'!C99</f>
        <v>4</v>
      </c>
      <c r="N97" s="427">
        <f>'План НП'!D99</f>
        <v>0</v>
      </c>
      <c r="O97" s="413">
        <f>'План НП'!AC99</f>
        <v>202</v>
      </c>
      <c r="P97" s="388" t="str">
        <f>'Основні дані'!$B$1</f>
        <v>200202142Б142.06.xls</v>
      </c>
    </row>
    <row r="98" spans="1:16" s="179" customFormat="1" ht="15.75">
      <c r="A98" s="414" t="str">
        <f>'План НП'!A100</f>
        <v>ППс 8</v>
      </c>
      <c r="B98" s="446" t="str">
        <f>'План НП'!B100</f>
        <v>Математичні методи та моделі енергетичного обладнання в розрахунках на ЕОМ</v>
      </c>
      <c r="C98" s="409">
        <f>'План НП'!F100</f>
        <v>4</v>
      </c>
      <c r="D98" s="409">
        <f>'План НП'!G100</f>
        <v>120</v>
      </c>
      <c r="E98" s="415"/>
      <c r="F98" s="416"/>
      <c r="G98" s="416"/>
      <c r="H98" s="416"/>
      <c r="I98" s="416"/>
      <c r="J98" s="416"/>
      <c r="K98" s="416"/>
      <c r="L98" s="417"/>
      <c r="M98" s="428">
        <f>'План НП'!C100</f>
        <v>0</v>
      </c>
      <c r="N98" s="427" t="str">
        <f>'План НП'!D100</f>
        <v>4</v>
      </c>
      <c r="O98" s="413">
        <f>'План НП'!AC100</f>
        <v>202</v>
      </c>
      <c r="P98" s="388" t="str">
        <f>'Основні дані'!$B$1</f>
        <v>200202142Б142.06.xls</v>
      </c>
    </row>
    <row r="99" spans="1:16" s="179" customFormat="1" ht="15.75">
      <c r="A99" s="414" t="str">
        <f>'План НП'!A101</f>
        <v>ППс 9</v>
      </c>
      <c r="B99" s="446" t="str">
        <f>'План НП'!B101</f>
        <v>Фізичні основи вакуумної техніки</v>
      </c>
      <c r="C99" s="409">
        <f>'План НП'!F101</f>
        <v>3</v>
      </c>
      <c r="D99" s="409">
        <f>'План НП'!G101</f>
        <v>90</v>
      </c>
      <c r="E99" s="415"/>
      <c r="F99" s="416"/>
      <c r="G99" s="416"/>
      <c r="H99" s="416"/>
      <c r="I99" s="416"/>
      <c r="J99" s="416"/>
      <c r="K99" s="416"/>
      <c r="L99" s="417"/>
      <c r="M99" s="428">
        <f>'План НП'!C101</f>
        <v>0</v>
      </c>
      <c r="N99" s="427" t="str">
        <f>'План НП'!D101</f>
        <v>4</v>
      </c>
      <c r="O99" s="413">
        <f>'План НП'!AC101</f>
        <v>202</v>
      </c>
      <c r="P99" s="388" t="str">
        <f>'Основні дані'!$B$1</f>
        <v>200202142Б142.06.xls</v>
      </c>
    </row>
    <row r="100" spans="1:16" s="179" customFormat="1" ht="15.75">
      <c r="A100" s="414" t="str">
        <f>'План НП'!A102</f>
        <v>ППс 10</v>
      </c>
      <c r="B100" s="446" t="str">
        <f>'План НП'!B102</f>
        <v>Тепломасообмін</v>
      </c>
      <c r="C100" s="409">
        <f>'План НП'!F102</f>
        <v>7</v>
      </c>
      <c r="D100" s="409">
        <f>'План НП'!G102</f>
        <v>210</v>
      </c>
      <c r="E100" s="415"/>
      <c r="F100" s="416"/>
      <c r="G100" s="416"/>
      <c r="H100" s="416"/>
      <c r="I100" s="416"/>
      <c r="J100" s="416"/>
      <c r="K100" s="416"/>
      <c r="L100" s="417"/>
      <c r="M100" s="428" t="str">
        <f>'План НП'!C102</f>
        <v>5</v>
      </c>
      <c r="N100" s="427">
        <f>'План НП'!D102</f>
        <v>0</v>
      </c>
      <c r="O100" s="413">
        <f>'План НП'!AC102</f>
        <v>202</v>
      </c>
      <c r="P100" s="388" t="str">
        <f>'Основні дані'!$B$1</f>
        <v>200202142Б142.06.xls</v>
      </c>
    </row>
    <row r="101" spans="1:16" s="179" customFormat="1" ht="15.75">
      <c r="A101" s="414" t="str">
        <f>'План НП'!A103</f>
        <v>ППс 11</v>
      </c>
      <c r="B101" s="446" t="str">
        <f>'План НП'!B103</f>
        <v>Компресорні машини</v>
      </c>
      <c r="C101" s="409">
        <f>'План НП'!F103</f>
        <v>6</v>
      </c>
      <c r="D101" s="409">
        <f>'План НП'!G103</f>
        <v>180</v>
      </c>
      <c r="E101" s="415"/>
      <c r="F101" s="416"/>
      <c r="G101" s="416"/>
      <c r="H101" s="416"/>
      <c r="I101" s="416"/>
      <c r="J101" s="416"/>
      <c r="K101" s="416"/>
      <c r="L101" s="417"/>
      <c r="M101" s="428" t="str">
        <f>'План НП'!C103</f>
        <v>5</v>
      </c>
      <c r="N101" s="427">
        <f>'План НП'!D103</f>
        <v>0</v>
      </c>
      <c r="O101" s="413">
        <f>'План НП'!AC103</f>
        <v>202</v>
      </c>
      <c r="P101" s="388" t="str">
        <f>'Основні дані'!$B$1</f>
        <v>200202142Б142.06.xls</v>
      </c>
    </row>
    <row r="102" spans="1:16" s="179" customFormat="1" ht="15.75">
      <c r="A102" s="414" t="str">
        <f>'План НП'!A104</f>
        <v>ППс 12</v>
      </c>
      <c r="B102" s="446" t="str">
        <f>'План НП'!B104</f>
        <v>Спеціальні питання тепломасообміну</v>
      </c>
      <c r="C102" s="409">
        <f>'План НП'!F104</f>
        <v>6</v>
      </c>
      <c r="D102" s="409">
        <f>'План НП'!G104</f>
        <v>180</v>
      </c>
      <c r="E102" s="415"/>
      <c r="F102" s="416"/>
      <c r="G102" s="416"/>
      <c r="H102" s="416"/>
      <c r="I102" s="416"/>
      <c r="J102" s="416"/>
      <c r="K102" s="416"/>
      <c r="L102" s="417"/>
      <c r="M102" s="428" t="str">
        <f>'План НП'!C104</f>
        <v>6</v>
      </c>
      <c r="N102" s="427">
        <f>'План НП'!D104</f>
        <v>0</v>
      </c>
      <c r="O102" s="413">
        <f>'План НП'!AC104</f>
        <v>202</v>
      </c>
      <c r="P102" s="388" t="str">
        <f>'Основні дані'!$B$1</f>
        <v>200202142Б142.06.xls</v>
      </c>
    </row>
    <row r="103" spans="1:16" s="179" customFormat="1" ht="15.75">
      <c r="A103" s="414" t="str">
        <f>'План НП'!A105</f>
        <v>ППс 13</v>
      </c>
      <c r="B103" s="446" t="str">
        <f>'План НП'!B105</f>
        <v>Розширювальні  машини та пристрої </v>
      </c>
      <c r="C103" s="409">
        <f>'План НП'!F105</f>
        <v>7</v>
      </c>
      <c r="D103" s="409">
        <f>'План НП'!G105</f>
        <v>210</v>
      </c>
      <c r="E103" s="415"/>
      <c r="F103" s="416"/>
      <c r="G103" s="416"/>
      <c r="H103" s="416"/>
      <c r="I103" s="416"/>
      <c r="J103" s="416"/>
      <c r="K103" s="416"/>
      <c r="L103" s="417"/>
      <c r="M103" s="428" t="str">
        <f>'План НП'!C105</f>
        <v>6</v>
      </c>
      <c r="N103" s="427">
        <f>'План НП'!D105</f>
        <v>0</v>
      </c>
      <c r="O103" s="413">
        <f>'План НП'!AC105</f>
        <v>202</v>
      </c>
      <c r="P103" s="388" t="str">
        <f>'Основні дані'!$B$1</f>
        <v>200202142Б142.06.xls</v>
      </c>
    </row>
    <row r="104" spans="1:16" s="179" customFormat="1" ht="15.75">
      <c r="A104" s="414" t="str">
        <f>'План НП'!A106</f>
        <v>ППс 14</v>
      </c>
      <c r="B104" s="446" t="str">
        <f>'План НП'!B106</f>
        <v>Теплотехнічні вимірювання та прилади</v>
      </c>
      <c r="C104" s="409">
        <f>'План НП'!F106</f>
        <v>4</v>
      </c>
      <c r="D104" s="409">
        <f>'План НП'!G106</f>
        <v>120</v>
      </c>
      <c r="E104" s="415"/>
      <c r="F104" s="416"/>
      <c r="G104" s="416"/>
      <c r="H104" s="416"/>
      <c r="I104" s="416"/>
      <c r="J104" s="416"/>
      <c r="K104" s="416"/>
      <c r="L104" s="417"/>
      <c r="M104" s="428" t="str">
        <f>'План НП'!C106</f>
        <v>7</v>
      </c>
      <c r="N104" s="427">
        <f>'План НП'!D106</f>
        <v>0</v>
      </c>
      <c r="O104" s="413">
        <f>'План НП'!AC106</f>
        <v>202</v>
      </c>
      <c r="P104" s="388" t="str">
        <f>'Основні дані'!$B$1</f>
        <v>200202142Б142.06.xls</v>
      </c>
    </row>
    <row r="105" spans="1:16" s="179" customFormat="1" ht="15.75">
      <c r="A105" s="414" t="str">
        <f>'План НП'!A107</f>
        <v>ППс 15</v>
      </c>
      <c r="B105" s="446" t="str">
        <f>'План НП'!B107</f>
        <v>Проектування теплообмінних апаратів</v>
      </c>
      <c r="C105" s="409">
        <f>'План НП'!F107</f>
        <v>5</v>
      </c>
      <c r="D105" s="409">
        <f>'План НП'!G107</f>
        <v>150</v>
      </c>
      <c r="E105" s="415"/>
      <c r="F105" s="416"/>
      <c r="G105" s="416"/>
      <c r="H105" s="416"/>
      <c r="I105" s="416"/>
      <c r="J105" s="416"/>
      <c r="K105" s="416"/>
      <c r="L105" s="417"/>
      <c r="M105" s="428" t="str">
        <f>'План НП'!C107</f>
        <v>7</v>
      </c>
      <c r="N105" s="427">
        <f>'План НП'!D107</f>
        <v>0</v>
      </c>
      <c r="O105" s="413">
        <f>'План НП'!AC107</f>
        <v>202</v>
      </c>
      <c r="P105" s="388" t="str">
        <f>'Основні дані'!$B$1</f>
        <v>200202142Б142.06.xls</v>
      </c>
    </row>
    <row r="106" spans="1:16" s="179" customFormat="1" ht="15.75">
      <c r="A106" s="414" t="str">
        <f>'План НП'!A108</f>
        <v>ППс 16</v>
      </c>
      <c r="B106" s="446" t="str">
        <f>'План НП'!B108</f>
        <v>Фізичні основи мікро і нанотехнологій</v>
      </c>
      <c r="C106" s="409">
        <f>'План НП'!F108</f>
        <v>5</v>
      </c>
      <c r="D106" s="409">
        <f>'План НП'!G108</f>
        <v>150</v>
      </c>
      <c r="E106" s="415"/>
      <c r="F106" s="416"/>
      <c r="G106" s="416"/>
      <c r="H106" s="416"/>
      <c r="I106" s="416"/>
      <c r="J106" s="416"/>
      <c r="K106" s="416"/>
      <c r="L106" s="417"/>
      <c r="M106" s="428" t="str">
        <f>'План НП'!C108</f>
        <v>7</v>
      </c>
      <c r="N106" s="427">
        <f>'План НП'!D108</f>
        <v>0</v>
      </c>
      <c r="O106" s="413">
        <f>'План НП'!AC108</f>
        <v>202</v>
      </c>
      <c r="P106" s="388" t="str">
        <f>'Основні дані'!$B$1</f>
        <v>200202142Б142.06.xls</v>
      </c>
    </row>
    <row r="107" spans="1:16" s="179" customFormat="1" ht="15.75">
      <c r="A107" s="414" t="str">
        <f>'План НП'!A109</f>
        <v>ППс 17</v>
      </c>
      <c r="B107" s="446" t="str">
        <f>'План НП'!B109</f>
        <v>Теоретичні основи холодильної та кріогенної техніки</v>
      </c>
      <c r="C107" s="409">
        <f>'План НП'!F109</f>
        <v>5</v>
      </c>
      <c r="D107" s="409">
        <f>'План НП'!G109</f>
        <v>150</v>
      </c>
      <c r="E107" s="415"/>
      <c r="F107" s="416"/>
      <c r="G107" s="416"/>
      <c r="H107" s="416"/>
      <c r="I107" s="416"/>
      <c r="J107" s="416"/>
      <c r="K107" s="416"/>
      <c r="L107" s="417"/>
      <c r="M107" s="428" t="str">
        <f>'План НП'!C109</f>
        <v>7</v>
      </c>
      <c r="N107" s="427">
        <f>'План НП'!D109</f>
        <v>0</v>
      </c>
      <c r="O107" s="413">
        <f>'План НП'!AC109</f>
        <v>202</v>
      </c>
      <c r="P107" s="388" t="str">
        <f>'Основні дані'!$B$1</f>
        <v>200202142Б142.06.xls</v>
      </c>
    </row>
    <row r="108" spans="1:16" s="179" customFormat="1" ht="15.75">
      <c r="A108" s="414" t="str">
        <f>'План НП'!A110</f>
        <v>ППс 18</v>
      </c>
      <c r="B108" s="446" t="str">
        <f>'План НП'!B110</f>
        <v>Методи дослідження в низькотемпературній техніці</v>
      </c>
      <c r="C108" s="409">
        <f>'План НП'!F110</f>
        <v>4</v>
      </c>
      <c r="D108" s="409">
        <f>'План НП'!G110</f>
        <v>120</v>
      </c>
      <c r="E108" s="415"/>
      <c r="F108" s="416"/>
      <c r="G108" s="416"/>
      <c r="H108" s="416"/>
      <c r="I108" s="416"/>
      <c r="J108" s="416"/>
      <c r="K108" s="416"/>
      <c r="L108" s="417"/>
      <c r="M108" s="428">
        <f>'План НП'!C110</f>
        <v>0</v>
      </c>
      <c r="N108" s="427" t="str">
        <f>'План НП'!D110</f>
        <v>7</v>
      </c>
      <c r="O108" s="413">
        <f>'План НП'!AC110</f>
        <v>202</v>
      </c>
      <c r="P108" s="388" t="str">
        <f>'Основні дані'!$B$1</f>
        <v>200202142Б142.06.xls</v>
      </c>
    </row>
    <row r="109" spans="1:16" s="179" customFormat="1" ht="15.75">
      <c r="A109" s="414" t="str">
        <f>'План НП'!A111</f>
        <v>ППс 19</v>
      </c>
      <c r="B109" s="446" t="str">
        <f>'План НП'!B111</f>
        <v>Основи цифрової та мікропроцесорної техніки</v>
      </c>
      <c r="C109" s="409">
        <f>'План НП'!F111</f>
        <v>5</v>
      </c>
      <c r="D109" s="409">
        <f>'План НП'!G111</f>
        <v>150</v>
      </c>
      <c r="E109" s="415"/>
      <c r="F109" s="416"/>
      <c r="G109" s="416"/>
      <c r="H109" s="416"/>
      <c r="I109" s="416"/>
      <c r="J109" s="416"/>
      <c r="K109" s="416"/>
      <c r="L109" s="417"/>
      <c r="M109" s="428" t="str">
        <f>'План НП'!C111</f>
        <v>8</v>
      </c>
      <c r="N109" s="427">
        <f>'План НП'!D111</f>
        <v>0</v>
      </c>
      <c r="O109" s="413">
        <f>'План НП'!AC111</f>
        <v>202</v>
      </c>
      <c r="P109" s="388" t="str">
        <f>'Основні дані'!$B$1</f>
        <v>200202142Б142.06.xls</v>
      </c>
    </row>
    <row r="110" spans="1:16" s="179" customFormat="1" ht="15.75">
      <c r="A110" s="414" t="str">
        <f>'План НП'!A112</f>
        <v>ППс 20</v>
      </c>
      <c r="B110" s="446" t="str">
        <f>'План НП'!B112</f>
        <v>Пристрої та автоматизація холодильних та кріогенних систем</v>
      </c>
      <c r="C110" s="409">
        <f>'План НП'!F112</f>
        <v>5</v>
      </c>
      <c r="D110" s="409">
        <f>'План НП'!G112</f>
        <v>150</v>
      </c>
      <c r="E110" s="415"/>
      <c r="F110" s="416"/>
      <c r="G110" s="416"/>
      <c r="H110" s="416"/>
      <c r="I110" s="416"/>
      <c r="J110" s="416"/>
      <c r="K110" s="416"/>
      <c r="L110" s="417"/>
      <c r="M110" s="428" t="str">
        <f>'План НП'!C112</f>
        <v>8</v>
      </c>
      <c r="N110" s="427">
        <f>'План НП'!D112</f>
        <v>0</v>
      </c>
      <c r="O110" s="413">
        <f>'План НП'!AC112</f>
        <v>202</v>
      </c>
      <c r="P110" s="388" t="str">
        <f>'Основні дані'!$B$1</f>
        <v>200202142Б142.06.xls</v>
      </c>
    </row>
    <row r="111" spans="1:16" s="179" customFormat="1" ht="15.75">
      <c r="A111" s="414" t="str">
        <f>'План НП'!A113</f>
        <v>ППс 21</v>
      </c>
      <c r="B111" s="446" t="str">
        <f>'План НП'!B113</f>
        <v>Кріогенні системи скраплення та розділення газових сумішей</v>
      </c>
      <c r="C111" s="409">
        <f>'План НП'!F113</f>
        <v>4</v>
      </c>
      <c r="D111" s="409">
        <f>'План НП'!G113</f>
        <v>120</v>
      </c>
      <c r="E111" s="415"/>
      <c r="F111" s="416"/>
      <c r="G111" s="416"/>
      <c r="H111" s="416"/>
      <c r="I111" s="416"/>
      <c r="J111" s="416"/>
      <c r="K111" s="416"/>
      <c r="L111" s="417"/>
      <c r="M111" s="428" t="str">
        <f>'План НП'!C113</f>
        <v>8</v>
      </c>
      <c r="N111" s="427">
        <f>'План НП'!D113</f>
        <v>0</v>
      </c>
      <c r="O111" s="413">
        <f>'План НП'!AC113</f>
        <v>202</v>
      </c>
      <c r="P111" s="388" t="str">
        <f>'Основні дані'!$B$1</f>
        <v>200202142Б142.06.xls</v>
      </c>
    </row>
    <row r="112" spans="1:16" s="179" customFormat="1" ht="16.5" thickBot="1">
      <c r="A112" s="414" t="str">
        <f>'План НП'!A114</f>
        <v>ППс 22</v>
      </c>
      <c r="B112" s="446" t="str">
        <f>'План НП'!B114</f>
        <v>Монтаж, експлуатація та сервіс холодильних установок</v>
      </c>
      <c r="C112" s="409">
        <f>'План НП'!F114</f>
        <v>4</v>
      </c>
      <c r="D112" s="409">
        <f>'План НП'!G114</f>
        <v>120</v>
      </c>
      <c r="E112" s="415"/>
      <c r="F112" s="416"/>
      <c r="G112" s="416"/>
      <c r="H112" s="416"/>
      <c r="I112" s="416"/>
      <c r="J112" s="416"/>
      <c r="K112" s="416"/>
      <c r="L112" s="417"/>
      <c r="M112" s="428" t="str">
        <f>'План НП'!C114</f>
        <v>8</v>
      </c>
      <c r="N112" s="427">
        <f>'План НП'!D114</f>
        <v>0</v>
      </c>
      <c r="O112" s="413">
        <f>'План НП'!AC114</f>
        <v>202</v>
      </c>
      <c r="P112" s="388" t="str">
        <f>'Основні дані'!$B$1</f>
        <v>200202142Б142.06.xls</v>
      </c>
    </row>
    <row r="113" spans="1:16" s="179" customFormat="1" ht="15.75" hidden="1">
      <c r="A113" s="414" t="str">
        <f>'План НП'!A115</f>
        <v>ППс 23</v>
      </c>
      <c r="B113" s="446">
        <f>'План НП'!B115</f>
        <v>0</v>
      </c>
      <c r="C113" s="409">
        <f>'План НП'!F115</f>
        <v>0</v>
      </c>
      <c r="D113" s="409">
        <f>'План НП'!G115</f>
        <v>0</v>
      </c>
      <c r="E113" s="415"/>
      <c r="F113" s="416"/>
      <c r="G113" s="416"/>
      <c r="H113" s="416"/>
      <c r="I113" s="416"/>
      <c r="J113" s="416"/>
      <c r="K113" s="416"/>
      <c r="L113" s="417"/>
      <c r="M113" s="428">
        <f>'План НП'!C115</f>
        <v>0</v>
      </c>
      <c r="N113" s="427">
        <f>'План НП'!D115</f>
        <v>0</v>
      </c>
      <c r="O113" s="413">
        <f>'План НП'!AC115</f>
        <v>0</v>
      </c>
      <c r="P113" s="388" t="str">
        <f>'Основні дані'!$B$1</f>
        <v>200202142Б142.06.xls</v>
      </c>
    </row>
    <row r="114" spans="1:16" s="179" customFormat="1" ht="15.75" hidden="1">
      <c r="A114" s="414" t="str">
        <f>'План НП'!A116</f>
        <v>ППс 24</v>
      </c>
      <c r="B114" s="446">
        <f>'План НП'!B116</f>
        <v>0</v>
      </c>
      <c r="C114" s="409">
        <f>'План НП'!F116</f>
        <v>0</v>
      </c>
      <c r="D114" s="409">
        <f>'План НП'!G116</f>
        <v>0</v>
      </c>
      <c r="E114" s="415"/>
      <c r="F114" s="416"/>
      <c r="G114" s="416"/>
      <c r="H114" s="416"/>
      <c r="I114" s="416"/>
      <c r="J114" s="416"/>
      <c r="K114" s="416"/>
      <c r="L114" s="417"/>
      <c r="M114" s="428">
        <f>'План НП'!C116</f>
        <v>0</v>
      </c>
      <c r="N114" s="427">
        <f>'План НП'!D116</f>
        <v>0</v>
      </c>
      <c r="O114" s="413">
        <f>'План НП'!AC116</f>
        <v>0</v>
      </c>
      <c r="P114" s="388" t="str">
        <f>'Основні дані'!$B$1</f>
        <v>200202142Б142.06.xls</v>
      </c>
    </row>
    <row r="115" spans="1:16" s="179" customFormat="1" ht="15.75" hidden="1">
      <c r="A115" s="414" t="str">
        <f>'План НП'!A117</f>
        <v>ППс 25</v>
      </c>
      <c r="B115" s="446">
        <f>'План НП'!B117</f>
        <v>0</v>
      </c>
      <c r="C115" s="409">
        <f>'План НП'!F117</f>
        <v>0</v>
      </c>
      <c r="D115" s="409">
        <f>'План НП'!G117</f>
        <v>0</v>
      </c>
      <c r="E115" s="415"/>
      <c r="F115" s="416"/>
      <c r="G115" s="416"/>
      <c r="H115" s="416"/>
      <c r="I115" s="416"/>
      <c r="J115" s="416"/>
      <c r="K115" s="416"/>
      <c r="L115" s="417"/>
      <c r="M115" s="428">
        <f>'План НП'!C117</f>
        <v>0</v>
      </c>
      <c r="N115" s="427">
        <f>'План НП'!D117</f>
        <v>0</v>
      </c>
      <c r="O115" s="413">
        <f>'План НП'!AC117</f>
        <v>0</v>
      </c>
      <c r="P115" s="388" t="str">
        <f>'Основні дані'!$B$1</f>
        <v>200202142Б142.06.xls</v>
      </c>
    </row>
    <row r="116" spans="1:16" s="179" customFormat="1" ht="15.75" hidden="1">
      <c r="A116" s="414" t="str">
        <f>'План НП'!A118</f>
        <v>ППс 26</v>
      </c>
      <c r="B116" s="446">
        <f>'План НП'!B118</f>
        <v>0</v>
      </c>
      <c r="C116" s="409">
        <f>'План НП'!F118</f>
        <v>0</v>
      </c>
      <c r="D116" s="409">
        <f>'План НП'!G118</f>
        <v>0</v>
      </c>
      <c r="E116" s="415"/>
      <c r="F116" s="416"/>
      <c r="G116" s="416"/>
      <c r="H116" s="416"/>
      <c r="I116" s="416"/>
      <c r="J116" s="416"/>
      <c r="K116" s="416"/>
      <c r="L116" s="417"/>
      <c r="M116" s="428">
        <f>'План НП'!C118</f>
        <v>0</v>
      </c>
      <c r="N116" s="427">
        <f>'План НП'!D118</f>
        <v>0</v>
      </c>
      <c r="O116" s="413">
        <f>'План НП'!AC118</f>
        <v>0</v>
      </c>
      <c r="P116" s="388" t="str">
        <f>'Основні дані'!$B$1</f>
        <v>200202142Б142.06.xls</v>
      </c>
    </row>
    <row r="117" spans="1:16" s="179" customFormat="1" ht="15.75" hidden="1">
      <c r="A117" s="414" t="str">
        <f>'План НП'!A119</f>
        <v>ППс 27</v>
      </c>
      <c r="B117" s="446">
        <f>'План НП'!B119</f>
        <v>0</v>
      </c>
      <c r="C117" s="409">
        <f>'План НП'!F119</f>
        <v>0</v>
      </c>
      <c r="D117" s="409">
        <f>'План НП'!G119</f>
        <v>0</v>
      </c>
      <c r="E117" s="415"/>
      <c r="F117" s="416"/>
      <c r="G117" s="416"/>
      <c r="H117" s="416"/>
      <c r="I117" s="416"/>
      <c r="J117" s="416"/>
      <c r="K117" s="416"/>
      <c r="L117" s="417"/>
      <c r="M117" s="428">
        <f>'План НП'!C119</f>
        <v>0</v>
      </c>
      <c r="N117" s="427">
        <f>'План НП'!D119</f>
        <v>0</v>
      </c>
      <c r="O117" s="413">
        <f>'План НП'!AC119</f>
        <v>0</v>
      </c>
      <c r="P117" s="388" t="str">
        <f>'Основні дані'!$B$1</f>
        <v>200202142Б142.06.xls</v>
      </c>
    </row>
    <row r="118" spans="1:16" s="179" customFormat="1" ht="15.75" hidden="1">
      <c r="A118" s="414" t="str">
        <f>'План НП'!A120</f>
        <v>ППс 28</v>
      </c>
      <c r="B118" s="446">
        <f>'План НП'!B120</f>
        <v>0</v>
      </c>
      <c r="C118" s="409">
        <f>'План НП'!F120</f>
        <v>0</v>
      </c>
      <c r="D118" s="409">
        <f>'План НП'!G120</f>
        <v>0</v>
      </c>
      <c r="E118" s="415"/>
      <c r="F118" s="416"/>
      <c r="G118" s="416"/>
      <c r="H118" s="416"/>
      <c r="I118" s="416"/>
      <c r="J118" s="416"/>
      <c r="K118" s="416"/>
      <c r="L118" s="417"/>
      <c r="M118" s="428">
        <f>'План НП'!C120</f>
        <v>0</v>
      </c>
      <c r="N118" s="427">
        <f>'План НП'!D120</f>
        <v>0</v>
      </c>
      <c r="O118" s="413">
        <f>'План НП'!AC120</f>
        <v>0</v>
      </c>
      <c r="P118" s="388" t="str">
        <f>'Основні дані'!$B$1</f>
        <v>200202142Б142.06.xls</v>
      </c>
    </row>
    <row r="119" spans="1:16" s="179" customFormat="1" ht="15.75" hidden="1">
      <c r="A119" s="414" t="str">
        <f>'План НП'!A121</f>
        <v>ППс 29</v>
      </c>
      <c r="B119" s="446">
        <f>'План НП'!B121</f>
        <v>0</v>
      </c>
      <c r="C119" s="409">
        <f>'План НП'!F121</f>
        <v>0</v>
      </c>
      <c r="D119" s="409">
        <f>'План НП'!G121</f>
        <v>0</v>
      </c>
      <c r="E119" s="415"/>
      <c r="F119" s="416"/>
      <c r="G119" s="416"/>
      <c r="H119" s="416"/>
      <c r="I119" s="416"/>
      <c r="J119" s="416"/>
      <c r="K119" s="416"/>
      <c r="L119" s="417"/>
      <c r="M119" s="428">
        <f>'План НП'!C121</f>
        <v>0</v>
      </c>
      <c r="N119" s="427">
        <f>'План НП'!D121</f>
        <v>0</v>
      </c>
      <c r="O119" s="413">
        <f>'План НП'!AC121</f>
        <v>0</v>
      </c>
      <c r="P119" s="388" t="str">
        <f>'Основні дані'!$B$1</f>
        <v>200202142Б142.06.xls</v>
      </c>
    </row>
    <row r="120" spans="1:16" s="179" customFormat="1" ht="16.5" hidden="1" thickBot="1">
      <c r="A120" s="414" t="str">
        <f>'План НП'!A122</f>
        <v>ППс 30</v>
      </c>
      <c r="B120" s="446">
        <f>'План НП'!B122</f>
        <v>0</v>
      </c>
      <c r="C120" s="409">
        <f>'План НП'!F122</f>
        <v>0</v>
      </c>
      <c r="D120" s="409">
        <f>'План НП'!G122</f>
        <v>0</v>
      </c>
      <c r="E120" s="415"/>
      <c r="F120" s="416"/>
      <c r="G120" s="416"/>
      <c r="H120" s="416"/>
      <c r="I120" s="416"/>
      <c r="J120" s="416"/>
      <c r="K120" s="416"/>
      <c r="L120" s="417"/>
      <c r="M120" s="428">
        <f>'План НП'!C122</f>
        <v>0</v>
      </c>
      <c r="N120" s="427">
        <f>'План НП'!D122</f>
        <v>0</v>
      </c>
      <c r="O120" s="413">
        <f>'План НП'!AC122</f>
        <v>0</v>
      </c>
      <c r="P120" s="388" t="str">
        <f>'Основні дані'!$B$1</f>
        <v>200202142Б142.06.xls</v>
      </c>
    </row>
    <row r="121" spans="1:16" s="178" customFormat="1" ht="18" customHeight="1" thickBot="1">
      <c r="A121" s="400">
        <f>'План НП'!A123</f>
        <v>3</v>
      </c>
      <c r="B121" s="404" t="str">
        <f>'План НП'!B123</f>
        <v>Дисципліни вільного вибору студента   </v>
      </c>
      <c r="C121" s="401">
        <f>'План НП'!F123</f>
        <v>12</v>
      </c>
      <c r="D121" s="401">
        <f>'План НП'!G123</f>
        <v>360</v>
      </c>
      <c r="E121" s="502"/>
      <c r="F121" s="503"/>
      <c r="G121" s="503"/>
      <c r="H121" s="503"/>
      <c r="I121" s="503"/>
      <c r="J121" s="503"/>
      <c r="K121" s="503"/>
      <c r="L121" s="504"/>
      <c r="M121" s="429">
        <f>'План НП'!C123</f>
        <v>0</v>
      </c>
      <c r="N121" s="430">
        <f>'План НП'!D123</f>
        <v>0</v>
      </c>
      <c r="O121" s="407" t="str">
        <f>IF(C121=0,"0%",CONCATENATE(ROUND(C121*100/240,2),"%"))</f>
        <v>5%</v>
      </c>
      <c r="P121" s="388" t="str">
        <f>'Основні дані'!$B$1</f>
        <v>200202142Б142.06.xls</v>
      </c>
    </row>
    <row r="122" spans="1:16" s="179" customFormat="1" ht="15.75">
      <c r="A122" s="414" t="str">
        <f>'План НП'!A124</f>
        <v>В 1</v>
      </c>
      <c r="B122" s="446" t="str">
        <f>'План НП'!B124</f>
        <v>Дисципліна 1</v>
      </c>
      <c r="C122" s="409">
        <f>'План НП'!F124</f>
        <v>4</v>
      </c>
      <c r="D122" s="409">
        <f>'План НП'!G124</f>
        <v>120</v>
      </c>
      <c r="E122" s="415"/>
      <c r="F122" s="416"/>
      <c r="G122" s="416"/>
      <c r="H122" s="416"/>
      <c r="I122" s="416"/>
      <c r="J122" s="416"/>
      <c r="K122" s="416"/>
      <c r="L122" s="417"/>
      <c r="M122" s="428">
        <f>'План НП'!C124</f>
        <v>0</v>
      </c>
      <c r="N122" s="427">
        <f>'План НП'!D124</f>
        <v>0</v>
      </c>
      <c r="O122" s="413">
        <f>'План НП'!AC124</f>
        <v>0</v>
      </c>
      <c r="P122" s="388" t="str">
        <f>'Основні дані'!$B$1</f>
        <v>200202142Б142.06.xls</v>
      </c>
    </row>
    <row r="123" spans="1:16" s="179" customFormat="1" ht="15.75">
      <c r="A123" s="414" t="str">
        <f>'План НП'!A125</f>
        <v>В 2</v>
      </c>
      <c r="B123" s="446" t="str">
        <f>'План НП'!B125</f>
        <v>Дисципліна 2</v>
      </c>
      <c r="C123" s="409">
        <f>'План НП'!F125</f>
        <v>4</v>
      </c>
      <c r="D123" s="409">
        <f>'План НП'!G125</f>
        <v>120</v>
      </c>
      <c r="E123" s="415"/>
      <c r="F123" s="416"/>
      <c r="G123" s="416"/>
      <c r="H123" s="416"/>
      <c r="I123" s="416"/>
      <c r="J123" s="416"/>
      <c r="K123" s="416"/>
      <c r="L123" s="417"/>
      <c r="M123" s="428">
        <f>'План НП'!C125</f>
        <v>0</v>
      </c>
      <c r="N123" s="427">
        <f>'План НП'!D125</f>
        <v>0</v>
      </c>
      <c r="O123" s="413">
        <f>'План НП'!AC125</f>
        <v>0</v>
      </c>
      <c r="P123" s="388" t="str">
        <f>'Основні дані'!$B$1</f>
        <v>200202142Б142.06.xls</v>
      </c>
    </row>
    <row r="124" spans="1:16" s="179" customFormat="1" ht="16.5" thickBot="1">
      <c r="A124" s="414" t="str">
        <f>'План НП'!A126</f>
        <v>В 3</v>
      </c>
      <c r="B124" s="446" t="str">
        <f>'План НП'!B126</f>
        <v>Дисципліна 3</v>
      </c>
      <c r="C124" s="409">
        <f>'План НП'!F126</f>
        <v>4</v>
      </c>
      <c r="D124" s="409">
        <f>'План НП'!G126</f>
        <v>120</v>
      </c>
      <c r="E124" s="415"/>
      <c r="F124" s="416"/>
      <c r="G124" s="416"/>
      <c r="H124" s="416"/>
      <c r="I124" s="416"/>
      <c r="J124" s="416"/>
      <c r="K124" s="416"/>
      <c r="L124" s="417"/>
      <c r="M124" s="428">
        <f>'План НП'!C126</f>
        <v>0</v>
      </c>
      <c r="N124" s="427">
        <f>'План НП'!D126</f>
        <v>0</v>
      </c>
      <c r="O124" s="413">
        <f>'План НП'!AC126</f>
        <v>0</v>
      </c>
      <c r="P124" s="388" t="str">
        <f>'Основні дані'!$B$1</f>
        <v>200202142Б142.06.xls</v>
      </c>
    </row>
    <row r="125" spans="1:16" s="178" customFormat="1" ht="19.5" thickBot="1">
      <c r="A125" s="192"/>
      <c r="B125" s="551" t="str">
        <f>'План НП'!B127</f>
        <v>Практика</v>
      </c>
      <c r="C125" s="193">
        <f>'План НП'!F127</f>
        <v>6</v>
      </c>
      <c r="D125" s="193">
        <f>'План НП'!G127</f>
        <v>180</v>
      </c>
      <c r="E125" s="194"/>
      <c r="F125" s="195"/>
      <c r="G125" s="195"/>
      <c r="H125" s="195"/>
      <c r="I125" s="195"/>
      <c r="J125" s="195"/>
      <c r="K125" s="195"/>
      <c r="L125" s="196"/>
      <c r="M125" s="431"/>
      <c r="N125" s="432"/>
      <c r="O125" s="197" t="str">
        <f>IF(C125=0,"0%",CONCATENATE(ROUND(C125*100/240,2),"%"))</f>
        <v>2,5%</v>
      </c>
      <c r="P125" s="388" t="str">
        <f>'Основні дані'!$B$1</f>
        <v>200202142Б142.06.xls</v>
      </c>
    </row>
    <row r="126" spans="1:16" s="178" customFormat="1" ht="19.5" thickBot="1">
      <c r="A126" s="494"/>
      <c r="B126" s="552" t="str">
        <f>'План НП'!B136</f>
        <v>Дипломне проектування</v>
      </c>
      <c r="C126" s="495">
        <f>'План НП'!F136</f>
        <v>3</v>
      </c>
      <c r="D126" s="495">
        <f>'План НП'!G136</f>
        <v>90</v>
      </c>
      <c r="E126" s="496"/>
      <c r="F126" s="497"/>
      <c r="G126" s="497"/>
      <c r="H126" s="497"/>
      <c r="I126" s="497"/>
      <c r="J126" s="497"/>
      <c r="K126" s="497"/>
      <c r="L126" s="498"/>
      <c r="M126" s="499"/>
      <c r="N126" s="500"/>
      <c r="O126" s="501" t="str">
        <f>IF(C126=0,"0%",CONCATENATE(ROUND(C126*100/240,2),"%"))</f>
        <v>1,25%</v>
      </c>
      <c r="P126" s="388" t="str">
        <f>'Основні дані'!$B$1</f>
        <v>200202142Б142.06.xls</v>
      </c>
    </row>
    <row r="127" spans="1:16" s="178" customFormat="1" ht="19.5" thickBot="1">
      <c r="A127" s="181"/>
      <c r="B127" s="447" t="str">
        <f>'План НП'!B137</f>
        <v>Атестація</v>
      </c>
      <c r="C127" s="166">
        <f>'План НП'!F137</f>
        <v>3</v>
      </c>
      <c r="D127" s="166">
        <f>'План НП'!G137</f>
        <v>90</v>
      </c>
      <c r="E127" s="167"/>
      <c r="F127" s="168"/>
      <c r="G127" s="168"/>
      <c r="H127" s="168"/>
      <c r="I127" s="168"/>
      <c r="J127" s="168"/>
      <c r="K127" s="168"/>
      <c r="L127" s="169"/>
      <c r="M127" s="433"/>
      <c r="N127" s="434"/>
      <c r="O127" s="180" t="str">
        <f>IF(C127=0,"0%",CONCATENATE(ROUND(C127*100/240,2),"%"))</f>
        <v>1,25%</v>
      </c>
      <c r="P127" s="388" t="str">
        <f>'Основні дані'!$B$1</f>
        <v>200202142Б142.06.xls</v>
      </c>
    </row>
    <row r="128" spans="1:16" s="183" customFormat="1" ht="21" thickBot="1">
      <c r="A128" s="182"/>
      <c r="B128" s="448" t="s">
        <v>104</v>
      </c>
      <c r="C128" s="170">
        <f>'План НП'!F138</f>
        <v>240</v>
      </c>
      <c r="D128" s="170">
        <f>'План НП'!G138</f>
        <v>7200</v>
      </c>
      <c r="E128" s="170">
        <f>'План НП'!H138</f>
        <v>3176</v>
      </c>
      <c r="F128" s="170">
        <f>'План НП'!I138</f>
        <v>1406</v>
      </c>
      <c r="G128" s="170">
        <f>'План НП'!J138</f>
        <v>746</v>
      </c>
      <c r="H128" s="170">
        <f>'План НП'!K138</f>
        <v>832</v>
      </c>
      <c r="I128" s="170">
        <f>'План НП'!L138</f>
        <v>4024</v>
      </c>
      <c r="J128" s="170">
        <f>'План НП'!M138</f>
        <v>27</v>
      </c>
      <c r="K128" s="170">
        <f>'План НП'!N138</f>
        <v>30</v>
      </c>
      <c r="L128" s="170">
        <f>'План НП'!O138</f>
        <v>27</v>
      </c>
      <c r="M128" s="435"/>
      <c r="N128" s="435"/>
      <c r="O128" s="165"/>
      <c r="P128" s="388" t="str">
        <f>'Основні дані'!$B$1</f>
        <v>200202142Б142.06.xls</v>
      </c>
    </row>
    <row r="129" spans="1:16" ht="18.75" thickBot="1">
      <c r="A129" s="171"/>
      <c r="B129" s="449"/>
      <c r="C129" s="172"/>
      <c r="D129" s="173"/>
      <c r="E129" s="174"/>
      <c r="F129" s="175"/>
      <c r="G129" s="175"/>
      <c r="H129" s="175"/>
      <c r="I129" s="175"/>
      <c r="J129" s="175"/>
      <c r="K129" s="175"/>
      <c r="L129" s="176"/>
      <c r="M129" s="436"/>
      <c r="N129" s="437"/>
      <c r="O129" s="177"/>
      <c r="P129" s="388" t="str">
        <f>'Основні дані'!$B$1</f>
        <v>200202142Б142.06.xls</v>
      </c>
    </row>
    <row r="130" spans="1:16" s="395" customFormat="1" ht="16.5" thickBot="1">
      <c r="A130" s="389"/>
      <c r="B130" s="450" t="str">
        <f>'План НП'!B139</f>
        <v>Військова підготовка</v>
      </c>
      <c r="C130" s="390">
        <f>'План НП'!F139</f>
        <v>19</v>
      </c>
      <c r="D130" s="390">
        <f>'План НП'!G139</f>
        <v>570</v>
      </c>
      <c r="E130" s="391"/>
      <c r="F130" s="392"/>
      <c r="G130" s="392"/>
      <c r="H130" s="392"/>
      <c r="I130" s="392"/>
      <c r="J130" s="392"/>
      <c r="K130" s="392"/>
      <c r="L130" s="393"/>
      <c r="M130" s="438"/>
      <c r="N130" s="439" t="str">
        <f>'План НП'!D139</f>
        <v>5. - 8.</v>
      </c>
      <c r="O130" s="394">
        <f>'План НП'!AC139</f>
        <v>110</v>
      </c>
      <c r="P130" s="388" t="str">
        <f>'Основні дані'!$B$1</f>
        <v>200202142Б142.06.xls</v>
      </c>
    </row>
  </sheetData>
  <sheetProtection password="CCF9" sheet="1" formatCells="0" formatColumns="0" formatRows="0" insertRows="0" insertHyperlinks="0" deleteRows="0" sort="0" autoFilter="0" pivotTables="0"/>
  <mergeCells count="14">
    <mergeCell ref="C1:O1"/>
    <mergeCell ref="M3:O3"/>
    <mergeCell ref="C3:D3"/>
    <mergeCell ref="M4:O4"/>
    <mergeCell ref="A1:B1"/>
    <mergeCell ref="M6:N6"/>
    <mergeCell ref="C2:O2"/>
    <mergeCell ref="A5:A7"/>
    <mergeCell ref="B5:B7"/>
    <mergeCell ref="O5:O7"/>
    <mergeCell ref="C4:D4"/>
    <mergeCell ref="C5:N5"/>
    <mergeCell ref="C6:C7"/>
    <mergeCell ref="D6:D7"/>
  </mergeCells>
  <printOptions/>
  <pageMargins left="0.3937007874015748" right="0.3937007874015748" top="0.1968503937007874" bottom="0.5905511811023623" header="0" footer="0"/>
  <pageSetup horizontalDpi="600" verticalDpi="600" orientation="portrait" paperSize="9" scale="5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86"/>
  <sheetViews>
    <sheetView view="pageBreakPreview" zoomScaleSheetLayoutView="100" zoomScalePageLayoutView="0" workbookViewId="0" topLeftCell="A16">
      <selection activeCell="A35" sqref="A35:P35"/>
    </sheetView>
  </sheetViews>
  <sheetFormatPr defaultColWidth="9.00390625" defaultRowHeight="12.75"/>
  <sheetData>
    <row r="1" spans="1:16" ht="13.5">
      <c r="A1" s="854" t="s">
        <v>254</v>
      </c>
      <c r="B1" s="855"/>
      <c r="C1" s="855"/>
      <c r="D1" s="855"/>
      <c r="E1" s="855"/>
      <c r="F1" s="855"/>
      <c r="G1" s="855"/>
      <c r="H1" s="855"/>
      <c r="I1" s="855"/>
      <c r="J1" s="855"/>
      <c r="K1" s="855"/>
      <c r="L1" s="855"/>
      <c r="M1" s="855"/>
      <c r="N1" s="855"/>
      <c r="O1" s="855"/>
      <c r="P1" s="855"/>
    </row>
    <row r="2" ht="15.75">
      <c r="A2" s="179"/>
    </row>
    <row r="3" ht="15.75">
      <c r="A3" s="179" t="s">
        <v>229</v>
      </c>
    </row>
    <row r="4" ht="15.75">
      <c r="A4" s="222" t="s">
        <v>230</v>
      </c>
    </row>
    <row r="5" ht="15.75">
      <c r="A5" s="223" t="s">
        <v>231</v>
      </c>
    </row>
    <row r="6" spans="1:3" ht="15.75">
      <c r="A6" s="222" t="s">
        <v>232</v>
      </c>
      <c r="B6" s="522" t="s">
        <v>299</v>
      </c>
      <c r="C6" s="521"/>
    </row>
    <row r="7" spans="1:3" ht="15.75">
      <c r="A7" s="222" t="s">
        <v>233</v>
      </c>
      <c r="B7" s="523" t="s">
        <v>300</v>
      </c>
      <c r="C7" s="521"/>
    </row>
    <row r="8" spans="1:3" ht="15.75">
      <c r="A8" s="222" t="s">
        <v>234</v>
      </c>
      <c r="B8" s="522" t="s">
        <v>301</v>
      </c>
      <c r="C8" s="521"/>
    </row>
    <row r="9" spans="1:3" ht="15.75">
      <c r="A9" s="222" t="s">
        <v>235</v>
      </c>
      <c r="B9" s="523" t="s">
        <v>302</v>
      </c>
      <c r="C9" s="521"/>
    </row>
    <row r="10" spans="1:3" ht="15.75">
      <c r="A10" s="222" t="s">
        <v>236</v>
      </c>
      <c r="B10" s="523" t="s">
        <v>303</v>
      </c>
      <c r="C10" s="521"/>
    </row>
    <row r="11" spans="1:3" ht="15.75">
      <c r="A11" s="222" t="s">
        <v>237</v>
      </c>
      <c r="B11" s="523" t="s">
        <v>304</v>
      </c>
      <c r="C11" s="521"/>
    </row>
    <row r="12" spans="1:3" ht="15.75">
      <c r="A12" s="222" t="s">
        <v>238</v>
      </c>
      <c r="B12" s="523" t="s">
        <v>306</v>
      </c>
      <c r="C12" s="521"/>
    </row>
    <row r="13" spans="1:3" ht="15.75">
      <c r="A13" s="222" t="s">
        <v>239</v>
      </c>
      <c r="B13" s="523" t="s">
        <v>307</v>
      </c>
      <c r="C13" s="521"/>
    </row>
    <row r="14" spans="1:3" ht="15.75">
      <c r="A14" s="222" t="s">
        <v>240</v>
      </c>
      <c r="B14" s="523" t="s">
        <v>310</v>
      </c>
      <c r="C14" s="521"/>
    </row>
    <row r="15" spans="1:3" ht="15.75">
      <c r="A15" s="222" t="s">
        <v>241</v>
      </c>
      <c r="B15" s="523" t="s">
        <v>305</v>
      </c>
      <c r="C15" s="521"/>
    </row>
    <row r="16" spans="1:3" ht="15.75">
      <c r="A16" s="222" t="s">
        <v>242</v>
      </c>
      <c r="B16" s="523" t="s">
        <v>428</v>
      </c>
      <c r="C16" s="521"/>
    </row>
    <row r="17" spans="1:3" ht="15.75">
      <c r="A17" s="222" t="s">
        <v>243</v>
      </c>
      <c r="B17" s="523" t="s">
        <v>429</v>
      </c>
      <c r="C17" s="521"/>
    </row>
    <row r="18" spans="1:3" ht="15.75">
      <c r="A18" s="222" t="s">
        <v>244</v>
      </c>
      <c r="B18" s="523" t="s">
        <v>308</v>
      </c>
      <c r="C18" s="521"/>
    </row>
    <row r="19" spans="1:3" ht="15.75">
      <c r="A19" s="222" t="s">
        <v>245</v>
      </c>
      <c r="B19" s="523" t="s">
        <v>309</v>
      </c>
      <c r="C19" s="521"/>
    </row>
    <row r="20" ht="15.75">
      <c r="A20" s="224" t="s">
        <v>246</v>
      </c>
    </row>
    <row r="21" spans="1:16" ht="30.75" customHeight="1">
      <c r="A21" s="852" t="s">
        <v>430</v>
      </c>
      <c r="B21" s="853"/>
      <c r="C21" s="853"/>
      <c r="D21" s="853"/>
      <c r="E21" s="853"/>
      <c r="F21" s="853"/>
      <c r="G21" s="853"/>
      <c r="H21" s="853"/>
      <c r="I21" s="853"/>
      <c r="J21" s="853"/>
      <c r="K21" s="853"/>
      <c r="L21" s="853"/>
      <c r="M21" s="853"/>
      <c r="N21" s="853"/>
      <c r="O21" s="853"/>
      <c r="P21" s="853"/>
    </row>
    <row r="22" ht="15.75">
      <c r="A22" s="223" t="s">
        <v>247</v>
      </c>
    </row>
    <row r="23" ht="15.75">
      <c r="A23" s="223" t="s">
        <v>248</v>
      </c>
    </row>
    <row r="24" spans="1:16" ht="29.25" customHeight="1">
      <c r="A24" s="852" t="s">
        <v>311</v>
      </c>
      <c r="B24" s="853"/>
      <c r="C24" s="853"/>
      <c r="D24" s="853"/>
      <c r="E24" s="853"/>
      <c r="F24" s="853"/>
      <c r="G24" s="853"/>
      <c r="H24" s="853"/>
      <c r="I24" s="853"/>
      <c r="J24" s="853"/>
      <c r="K24" s="853"/>
      <c r="L24" s="853"/>
      <c r="M24" s="853"/>
      <c r="N24" s="853"/>
      <c r="O24" s="853"/>
      <c r="P24" s="853"/>
    </row>
    <row r="25" ht="15.75">
      <c r="A25" s="223" t="s">
        <v>249</v>
      </c>
    </row>
    <row r="26" ht="15.75" customHeight="1">
      <c r="A26" s="223" t="s">
        <v>250</v>
      </c>
    </row>
    <row r="27" ht="15.75">
      <c r="A27" s="223" t="s">
        <v>251</v>
      </c>
    </row>
    <row r="28" ht="15.75">
      <c r="A28" s="223" t="s">
        <v>257</v>
      </c>
    </row>
    <row r="29" ht="15.75">
      <c r="A29" s="223" t="s">
        <v>258</v>
      </c>
    </row>
    <row r="30" ht="15.75">
      <c r="A30" s="223" t="s">
        <v>271</v>
      </c>
    </row>
    <row r="31" ht="15.75">
      <c r="A31" s="223" t="s">
        <v>259</v>
      </c>
    </row>
    <row r="32" ht="15.75">
      <c r="A32" s="223" t="s">
        <v>260</v>
      </c>
    </row>
    <row r="33" ht="15.75">
      <c r="A33" s="223" t="s">
        <v>261</v>
      </c>
    </row>
    <row r="34" ht="15.75">
      <c r="A34" s="223" t="s">
        <v>262</v>
      </c>
    </row>
    <row r="35" spans="1:16" ht="29.25" customHeight="1">
      <c r="A35" s="856" t="s">
        <v>263</v>
      </c>
      <c r="B35" s="857"/>
      <c r="C35" s="857"/>
      <c r="D35" s="857"/>
      <c r="E35" s="857"/>
      <c r="F35" s="857"/>
      <c r="G35" s="857"/>
      <c r="H35" s="857"/>
      <c r="I35" s="857"/>
      <c r="J35" s="857"/>
      <c r="K35" s="857"/>
      <c r="L35" s="857"/>
      <c r="M35" s="857"/>
      <c r="N35" s="857"/>
      <c r="O35" s="857"/>
      <c r="P35" s="857"/>
    </row>
    <row r="36" spans="1:16" ht="13.5">
      <c r="A36" s="858" t="s">
        <v>272</v>
      </c>
      <c r="B36" s="859"/>
      <c r="C36" s="859"/>
      <c r="D36" s="859"/>
      <c r="E36" s="859"/>
      <c r="F36" s="859"/>
      <c r="G36" s="859"/>
      <c r="H36" s="859"/>
      <c r="I36" s="859"/>
      <c r="J36" s="859"/>
      <c r="K36" s="859"/>
      <c r="L36" s="859"/>
      <c r="M36" s="859"/>
      <c r="N36" s="859"/>
      <c r="O36" s="859"/>
      <c r="P36" s="859"/>
    </row>
    <row r="37" spans="1:16" ht="28.5" customHeight="1">
      <c r="A37" s="850" t="s">
        <v>264</v>
      </c>
      <c r="B37" s="851"/>
      <c r="C37" s="851"/>
      <c r="D37" s="851"/>
      <c r="E37" s="851"/>
      <c r="F37" s="851"/>
      <c r="G37" s="851"/>
      <c r="H37" s="851"/>
      <c r="I37" s="851"/>
      <c r="J37" s="851"/>
      <c r="K37" s="851"/>
      <c r="L37" s="851"/>
      <c r="M37" s="851"/>
      <c r="N37" s="851"/>
      <c r="O37" s="851"/>
      <c r="P37" s="851"/>
    </row>
    <row r="38" ht="15.75">
      <c r="A38" s="223" t="s">
        <v>265</v>
      </c>
    </row>
    <row r="39" ht="15.75">
      <c r="A39" s="223" t="s">
        <v>266</v>
      </c>
    </row>
    <row r="40" ht="15.75">
      <c r="A40" s="223" t="s">
        <v>267</v>
      </c>
    </row>
    <row r="41" ht="15.75">
      <c r="A41" s="223" t="s">
        <v>268</v>
      </c>
    </row>
    <row r="42" ht="15.75">
      <c r="A42" s="223" t="s">
        <v>269</v>
      </c>
    </row>
    <row r="43" ht="15.75">
      <c r="A43" s="223" t="s">
        <v>270</v>
      </c>
    </row>
    <row r="44" ht="15.75">
      <c r="A44" s="223"/>
    </row>
    <row r="45" ht="15.75">
      <c r="A45" s="223"/>
    </row>
    <row r="46" ht="15.75">
      <c r="A46" s="223"/>
    </row>
    <row r="47" ht="15.75">
      <c r="A47" s="223"/>
    </row>
    <row r="48" ht="15.75">
      <c r="A48" s="223"/>
    </row>
    <row r="49" ht="15.75">
      <c r="A49" s="223"/>
    </row>
    <row r="50" ht="15.75">
      <c r="A50" s="223"/>
    </row>
    <row r="51" ht="15.75">
      <c r="A51" s="223"/>
    </row>
    <row r="52" ht="15.75">
      <c r="A52" s="223"/>
    </row>
    <row r="53" ht="15.75">
      <c r="A53" s="223"/>
    </row>
    <row r="54" ht="15.75">
      <c r="A54" s="223"/>
    </row>
    <row r="55" ht="15.75">
      <c r="A55" s="223"/>
    </row>
    <row r="56" ht="15.75">
      <c r="A56" s="223"/>
    </row>
    <row r="57" ht="15.75">
      <c r="A57" s="223"/>
    </row>
    <row r="58" ht="15.75">
      <c r="A58" s="223"/>
    </row>
    <row r="59" ht="15.75">
      <c r="A59" s="223"/>
    </row>
    <row r="60" ht="15.75">
      <c r="A60" s="223"/>
    </row>
    <row r="61" ht="15.75">
      <c r="A61" s="223"/>
    </row>
    <row r="62" ht="15.75">
      <c r="A62" s="223"/>
    </row>
    <row r="63" ht="15.75">
      <c r="A63" s="223"/>
    </row>
    <row r="64" ht="15.75">
      <c r="A64" s="223"/>
    </row>
    <row r="65" ht="15.75">
      <c r="A65" s="223"/>
    </row>
    <row r="66" ht="15.75">
      <c r="A66" s="223"/>
    </row>
    <row r="67" ht="15.75">
      <c r="A67" s="223"/>
    </row>
    <row r="68" ht="15.75">
      <c r="A68" s="223"/>
    </row>
    <row r="69" ht="15.75">
      <c r="A69" s="223"/>
    </row>
    <row r="70" ht="15.75">
      <c r="A70" s="223"/>
    </row>
    <row r="71" ht="15.75">
      <c r="A71" s="223"/>
    </row>
    <row r="72" ht="15.75">
      <c r="A72" s="223"/>
    </row>
    <row r="73" ht="15.75">
      <c r="A73" s="223"/>
    </row>
    <row r="74" ht="15.75">
      <c r="A74" s="223"/>
    </row>
    <row r="75" ht="15.75">
      <c r="A75" s="223"/>
    </row>
    <row r="76" ht="15.75">
      <c r="A76" s="223"/>
    </row>
    <row r="77" ht="15.75">
      <c r="A77" s="223"/>
    </row>
    <row r="78" ht="15.75">
      <c r="A78" s="223"/>
    </row>
    <row r="79" ht="15.75">
      <c r="A79" s="223"/>
    </row>
    <row r="80" ht="15.75">
      <c r="A80" s="223"/>
    </row>
    <row r="81" ht="15.75">
      <c r="A81" s="223"/>
    </row>
    <row r="82" ht="15.75">
      <c r="A82" s="223"/>
    </row>
    <row r="83" spans="1:8" ht="15.75">
      <c r="A83" s="325"/>
      <c r="B83" s="326"/>
      <c r="C83" s="326"/>
      <c r="D83" s="326"/>
      <c r="E83" s="326"/>
      <c r="F83" s="326"/>
      <c r="G83" s="326"/>
      <c r="H83" s="326"/>
    </row>
    <row r="84" ht="15.75">
      <c r="A84" s="223"/>
    </row>
    <row r="85" spans="1:14" ht="15.75">
      <c r="A85" s="240"/>
      <c r="B85" s="225"/>
      <c r="C85" s="225"/>
      <c r="D85" s="225"/>
      <c r="E85" s="225"/>
      <c r="F85" s="225"/>
      <c r="G85" s="225"/>
      <c r="H85" s="225"/>
      <c r="I85" s="225"/>
      <c r="J85" s="225"/>
      <c r="K85" s="225"/>
      <c r="L85" s="225"/>
      <c r="M85" s="225"/>
      <c r="N85" s="225"/>
    </row>
    <row r="86" ht="15.75">
      <c r="A86" s="223"/>
    </row>
  </sheetData>
  <sheetProtection/>
  <mergeCells count="6">
    <mergeCell ref="A37:P37"/>
    <mergeCell ref="A21:P21"/>
    <mergeCell ref="A24:P24"/>
    <mergeCell ref="A1:P1"/>
    <mergeCell ref="A35:P35"/>
    <mergeCell ref="A36:P36"/>
  </mergeCells>
  <printOptions/>
  <pageMargins left="0.75" right="0.75" top="1" bottom="1" header="0.5" footer="0.5"/>
  <pageSetup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НТУ "ХПІ"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НП-2015</dc:title>
  <dc:subject/>
  <dc:creator>Бичкова Т.А.</dc:creator>
  <cp:keywords/>
  <dc:description/>
  <cp:lastModifiedBy>tkf-s</cp:lastModifiedBy>
  <cp:lastPrinted>2017-05-23T12:20:24Z</cp:lastPrinted>
  <dcterms:created xsi:type="dcterms:W3CDTF">2002-01-25T08:51:42Z</dcterms:created>
  <dcterms:modified xsi:type="dcterms:W3CDTF">2017-08-03T08:34:36Z</dcterms:modified>
  <cp:category/>
  <cp:version/>
  <cp:contentType/>
  <cp:contentStatus/>
</cp:coreProperties>
</file>