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tabRatio="598" firstSheet="1" activeTab="3"/>
  </bookViews>
  <sheets>
    <sheet name="Довідник" sheetId="1" r:id="rId1"/>
    <sheet name="Основні дані" sheetId="2" r:id="rId2"/>
    <sheet name="Титул" sheetId="3" r:id="rId3"/>
    <sheet name="План НП" sheetId="4" r:id="rId4"/>
    <sheet name="Зміст" sheetId="5" r:id="rId5"/>
    <sheet name="Інструкція" sheetId="6" r:id="rId6"/>
  </sheets>
  <definedNames>
    <definedName name="_xlnm.Print_Titles" localSheetId="4">'Зміст'!$8:$8</definedName>
    <definedName name="_xlnm.Print_Titles" localSheetId="3">'План НП'!$11:$11</definedName>
    <definedName name="_xlnm.Print_Area" localSheetId="4">'Зміст'!$A$1:$O$547</definedName>
    <definedName name="_xlnm.Print_Area" localSheetId="5">'Інструкція'!$A$1:$Q$81</definedName>
    <definedName name="_xlnm.Print_Area" localSheetId="3">'План НП'!$A$1:$Y$596</definedName>
    <definedName name="_xlnm.Print_Area" localSheetId="2">'Титул'!$A$1:$BA$40</definedName>
  </definedNames>
  <calcPr fullCalcOnLoad="1"/>
</workbook>
</file>

<file path=xl/comments2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денна, заочна, дистанційна</t>
        </r>
      </text>
    </comment>
    <comment ref="B3" authorId="0">
      <text>
        <r>
          <rPr>
            <b/>
            <sz val="14"/>
            <rFont val="Tahoma"/>
            <family val="2"/>
          </rPr>
          <t>шифр факультету (см. Довідник)</t>
        </r>
      </text>
    </comment>
    <comment ref="B4" authorId="0">
      <text>
        <r>
          <rPr>
            <b/>
            <sz val="16"/>
            <rFont val="Tahoma"/>
            <family val="2"/>
          </rPr>
          <t>факультет (см. Довідник)</t>
        </r>
      </text>
    </comment>
  </commentList>
</comments>
</file>

<file path=xl/sharedStrings.xml><?xml version="1.0" encoding="utf-8"?>
<sst xmlns="http://schemas.openxmlformats.org/spreadsheetml/2006/main" count="1252" uniqueCount="905">
  <si>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</si>
  <si>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</si>
  <si>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</si>
  <si>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</si>
  <si>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</si>
  <si>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</si>
  <si>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</si>
  <si>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</si>
  <si>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</si>
  <si>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</si>
  <si>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</si>
  <si>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</si>
  <si>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</si>
  <si>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</si>
  <si>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</si>
  <si>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</si>
  <si>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</si>
  <si>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</si>
  <si>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</si>
  <si>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</si>
  <si>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</si>
  <si>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</si>
  <si>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</si>
  <si>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</si>
  <si>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</si>
  <si>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</si>
  <si>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</si>
  <si>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</si>
  <si>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</si>
  <si>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</si>
  <si>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Ректор НТУ "ХПІ"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</si>
  <si>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</si>
  <si>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</si>
  <si>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</si>
  <si>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</si>
  <si>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</si>
  <si>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</si>
  <si>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з галузі знань</t>
  </si>
  <si>
    <t>(шифр і назва галузі знань)</t>
  </si>
  <si>
    <t>Строк навчання</t>
  </si>
  <si>
    <t>на основі</t>
  </si>
  <si>
    <t>ІІ. Зведені бюджети часу (у тижнях)</t>
  </si>
  <si>
    <t>Шифр за ОПП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</si>
  <si>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</si>
  <si>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</si>
  <si>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</si>
  <si>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</si>
  <si>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</si>
  <si>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</si>
  <si>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</si>
  <si>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</si>
  <si>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</si>
  <si>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</si>
  <si>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І курс</t>
  </si>
  <si>
    <t>ІІ курс</t>
  </si>
  <si>
    <t>ІІІ курс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</si>
  <si>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</si>
  <si>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</si>
  <si>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</si>
  <si>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</si>
  <si>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</si>
  <si>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</t>
  </si>
  <si>
    <t>II</t>
  </si>
  <si>
    <t>III</t>
  </si>
  <si>
    <t>Теоретичне навчання</t>
  </si>
  <si>
    <t>Екзаменаційна сесія</t>
  </si>
  <si>
    <t>Дипломний проект</t>
  </si>
  <si>
    <t>III. Практика</t>
  </si>
  <si>
    <t>Виконання дипломного проекту (роботи)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</si>
  <si>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</si>
  <si>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</si>
  <si>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</si>
  <si>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</si>
  <si>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</si>
  <si>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</si>
  <si>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</si>
  <si>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</si>
  <si>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</si>
  <si>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</si>
  <si>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>Завідувач кафедри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</si>
  <si>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</si>
  <si>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</si>
  <si>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</si>
  <si>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</si>
  <si>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</si>
  <si>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</si>
  <si>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</si>
  <si>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</si>
  <si>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</si>
  <si>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</si>
  <si>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</si>
  <si>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</si>
  <si>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Фізичне виховання</t>
  </si>
  <si>
    <t>2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</si>
  <si>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</si>
  <si>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</si>
  <si>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</si>
  <si>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</si>
  <si>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</si>
  <si>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</si>
  <si>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</si>
  <si>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</si>
  <si>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</si>
  <si>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</si>
  <si>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</si>
  <si>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</si>
  <si>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</si>
  <si>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Форма навчання</t>
  </si>
  <si>
    <t>Рік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</si>
  <si>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</si>
  <si>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</si>
  <si>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</si>
  <si>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</si>
  <si>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</si>
  <si>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за спеціальністю</t>
  </si>
  <si>
    <t>Шифр спеціальністі</t>
  </si>
  <si>
    <t>Назва спеціальністі</t>
  </si>
  <si>
    <t>IV. Атестація</t>
  </si>
  <si>
    <t>Атестація</t>
  </si>
  <si>
    <t>Заходи</t>
  </si>
  <si>
    <t>1. Дипломне проектування</t>
  </si>
  <si>
    <t>2. Форми атестації</t>
  </si>
  <si>
    <t>- захист дипломного проекту</t>
  </si>
  <si>
    <t>- екзамени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</si>
  <si>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</si>
  <si>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</si>
  <si>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</si>
  <si>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</si>
  <si>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</si>
  <si>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</si>
  <si>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</si>
  <si>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</si>
  <si>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</si>
  <si>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</si>
  <si>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</si>
  <si>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</si>
  <si>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</si>
  <si>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</si>
  <si>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</si>
  <si>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</si>
  <si>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</si>
  <si>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</si>
  <si>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</si>
  <si>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</si>
  <si>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</si>
  <si>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</si>
  <si>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Військова підготовка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</si>
  <si>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</si>
  <si>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</si>
  <si>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</si>
  <si>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</si>
  <si>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</si>
  <si>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</si>
  <si>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</si>
  <si>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</si>
  <si>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</si>
  <si>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</si>
  <si>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</si>
  <si>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</si>
  <si>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</si>
  <si>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</si>
  <si>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</si>
  <si>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 xml:space="preserve"> При цьому сума кредитів ЕCTS повинна дорівнювати 30.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</si>
  <si>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</si>
  <si>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</si>
  <si>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</si>
  <si>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</si>
  <si>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</si>
  <si>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</si>
  <si>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</si>
  <si>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</si>
  <si>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</si>
  <si>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</si>
  <si>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Рівень вищої освіти: </t>
  </si>
  <si>
    <t>Сокол Є.І.</t>
  </si>
  <si>
    <t>(рівень вищої освіти)</t>
  </si>
  <si>
    <t>Загальна підготовка</t>
  </si>
  <si>
    <t>Професійна підготовка</t>
  </si>
  <si>
    <r>
      <t xml:space="preserve"> </t>
    </r>
    <r>
      <rPr>
        <sz val="12"/>
        <rFont val="Times New Roman"/>
        <family val="1"/>
      </rPr>
      <t>шифр факультету;</t>
    </r>
  </si>
  <si>
    <t>назва факультету;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</si>
  <si>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</si>
  <si>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</si>
  <si>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</si>
  <si>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</si>
  <si>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</si>
  <si>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</si>
  <si>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</si>
  <si>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</si>
  <si>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</si>
  <si>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ЗП 1</t>
  </si>
  <si>
    <t>ЗП 2</t>
  </si>
  <si>
    <t>ЗП 3</t>
  </si>
  <si>
    <t>ЗП 4</t>
  </si>
  <si>
    <t>ЗП 5</t>
  </si>
  <si>
    <t>ЗП 6</t>
  </si>
  <si>
    <t>ЗП 7</t>
  </si>
  <si>
    <t>ЗП 8</t>
  </si>
  <si>
    <t>ЗП 9</t>
  </si>
  <si>
    <t>ЗП 10</t>
  </si>
  <si>
    <t>ЗП 11</t>
  </si>
  <si>
    <t>ЗП 12</t>
  </si>
  <si>
    <t>ЗП 13</t>
  </si>
  <si>
    <t>ЗП 14</t>
  </si>
  <si>
    <t>ЗП 15</t>
  </si>
  <si>
    <t>ЗП 16</t>
  </si>
  <si>
    <t>ЗП 17</t>
  </si>
  <si>
    <t>ЗП 18</t>
  </si>
  <si>
    <t>ЗП 19</t>
  </si>
  <si>
    <t>ЗП 20</t>
  </si>
  <si>
    <t>ПП 1</t>
  </si>
  <si>
    <t>ПП 2</t>
  </si>
  <si>
    <t>ПП 3</t>
  </si>
  <si>
    <t>ПП 4</t>
  </si>
  <si>
    <t>ПП 5</t>
  </si>
  <si>
    <t>ПП 6</t>
  </si>
  <si>
    <t>ПП 7</t>
  </si>
  <si>
    <t>ПП 8</t>
  </si>
  <si>
    <t>ПП 9</t>
  </si>
  <si>
    <t>ПП 11</t>
  </si>
  <si>
    <t>ПП 12</t>
  </si>
  <si>
    <t>ПП 13</t>
  </si>
  <si>
    <t>ПП 14</t>
  </si>
  <si>
    <t>ПП 15</t>
  </si>
  <si>
    <t>ПП 16</t>
  </si>
  <si>
    <t>ПП 17</t>
  </si>
  <si>
    <t>ПП 18</t>
  </si>
  <si>
    <t>ПП 19</t>
  </si>
  <si>
    <t>ПП 20</t>
  </si>
  <si>
    <t xml:space="preserve">Дисципліни вільного вибору студента   </t>
  </si>
  <si>
    <t>Дисципліна 1</t>
  </si>
  <si>
    <t>Дисципліна 2</t>
  </si>
  <si>
    <t>Дисципліна 3</t>
  </si>
  <si>
    <t xml:space="preserve">Кількість дисциплін у семестрі </t>
  </si>
  <si>
    <t>першого (бакалаврського) рівня</t>
  </si>
  <si>
    <t xml:space="preserve">ЗП </t>
  </si>
  <si>
    <t>Електричні станції</t>
  </si>
  <si>
    <t>14</t>
  </si>
  <si>
    <t>Електрична інженерія</t>
  </si>
  <si>
    <t>__________________________</t>
  </si>
  <si>
    <t>___________________________</t>
  </si>
  <si>
    <t>підпис                                                                 ПІБ</t>
  </si>
  <si>
    <t>Декан факультету</t>
  </si>
  <si>
    <t>Затверджено Вченою радою НТУ "ХПІ"</t>
  </si>
  <si>
    <t>протокол №_________  від ________201__р.</t>
  </si>
  <si>
    <t>Проректор з науково-педагогічної роботи</t>
  </si>
  <si>
    <r>
      <t>підготовки першого (бакалаврського) рівня: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за спеціальністю</t>
    </r>
  </si>
  <si>
    <t>Підрозділ</t>
  </si>
  <si>
    <t>№ підрозділу</t>
  </si>
  <si>
    <t>новий №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</si>
  <si>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</si>
  <si>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</si>
  <si>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</si>
  <si>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</si>
  <si>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</si>
  <si>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</si>
  <si>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</si>
  <si>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</si>
  <si>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</si>
  <si>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</si>
  <si>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</si>
  <si>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</si>
  <si>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</si>
  <si>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</si>
  <si>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</si>
  <si>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</si>
  <si>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</si>
  <si>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</si>
  <si>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</si>
  <si>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</si>
  <si>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</si>
  <si>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</si>
  <si>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</si>
  <si>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</si>
  <si>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</si>
  <si>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</si>
  <si>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</si>
  <si>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</si>
  <si>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</si>
  <si>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</si>
  <si>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</si>
  <si>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</si>
  <si>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</si>
  <si>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</si>
  <si>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</si>
  <si>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</si>
  <si>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</si>
  <si>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</si>
  <si>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</si>
  <si>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</si>
  <si>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</si>
  <si>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</si>
  <si>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</si>
  <si>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</si>
  <si>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</si>
  <si>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</si>
  <si>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</si>
  <si>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</si>
  <si>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</si>
  <si>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</si>
  <si>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</si>
  <si>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</si>
  <si>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</si>
  <si>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</si>
  <si>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</si>
  <si>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Фізична хімія</t>
  </si>
  <si>
    <t>БЕМ</t>
  </si>
  <si>
    <t>Економіка та маркетинг</t>
  </si>
  <si>
    <t>Економічний аналіз і облік</t>
  </si>
  <si>
    <t>Менеджмент та оподаткування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</si>
  <si>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</si>
  <si>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</si>
  <si>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</si>
  <si>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</si>
  <si>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</si>
  <si>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</si>
  <si>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</si>
  <si>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</si>
  <si>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</si>
  <si>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</si>
  <si>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</si>
  <si>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</si>
  <si>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</si>
  <si>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</si>
  <si>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</si>
  <si>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</si>
  <si>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</si>
  <si>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</si>
  <si>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</si>
  <si>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</si>
  <si>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</si>
  <si>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</si>
  <si>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</si>
  <si>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</si>
  <si>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</si>
  <si>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</si>
  <si>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</si>
  <si>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</si>
  <si>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</si>
  <si>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</si>
  <si>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</si>
  <si>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</si>
  <si>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"___"_______________ 2018 р.</t>
  </si>
  <si>
    <t xml:space="preserve">Дисципліни вільного вибору </t>
  </si>
  <si>
    <t>3.1</t>
  </si>
  <si>
    <t>3.1.1</t>
  </si>
  <si>
    <t>Дисципліни вільного вибору за блоками</t>
  </si>
  <si>
    <t>ВБ1.23</t>
  </si>
  <si>
    <t>ВБ1.24</t>
  </si>
  <si>
    <t>ВБ1.25</t>
  </si>
  <si>
    <t>3.1.2</t>
  </si>
  <si>
    <t>Блок дисциплін 02 "Назва блоку"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</si>
  <si>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</si>
  <si>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</si>
  <si>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</si>
  <si>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</si>
  <si>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</si>
  <si>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</si>
  <si>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</si>
  <si>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</si>
  <si>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>ВБ2.9</t>
  </si>
  <si>
    <t>ВБ2.10</t>
  </si>
  <si>
    <t>ВБ2.11</t>
  </si>
  <si>
    <t>ВБ2.12</t>
  </si>
  <si>
    <t>ВБ2.13</t>
  </si>
  <si>
    <t>ВБ2.14</t>
  </si>
  <si>
    <t>ВБ2.15</t>
  </si>
  <si>
    <t>ВБ2.16</t>
  </si>
  <si>
    <t>ВБ2.17</t>
  </si>
  <si>
    <t>ВБ2.18</t>
  </si>
  <si>
    <t>ВБ2.19</t>
  </si>
  <si>
    <t>ВБ2.20</t>
  </si>
  <si>
    <t>ВБ2.21</t>
  </si>
  <si>
    <t>ВБ2.22</t>
  </si>
  <si>
    <t>ВБ2.23</t>
  </si>
  <si>
    <t>ВБ2.24</t>
  </si>
  <si>
    <t>ВБ2.25</t>
  </si>
  <si>
    <t>Блок дисциплін 03 "Назва блоку"</t>
  </si>
  <si>
    <t>3.1.3</t>
  </si>
  <si>
    <t>ВБ3.1</t>
  </si>
  <si>
    <t>ВБ3.2</t>
  </si>
  <si>
    <t>ВБ3.3</t>
  </si>
  <si>
    <t>ВБ3.4</t>
  </si>
  <si>
    <t>ВБ3.5</t>
  </si>
  <si>
    <t>ВБ3.6</t>
  </si>
  <si>
    <t>ВБ3.7</t>
  </si>
  <si>
    <t>ВБ3.8</t>
  </si>
  <si>
    <t>ВБ3.9</t>
  </si>
  <si>
    <t>ВБ3.10</t>
  </si>
  <si>
    <t>ВБ3.11</t>
  </si>
  <si>
    <t>ВБ3.12</t>
  </si>
  <si>
    <t>ВБ3.13</t>
  </si>
  <si>
    <t>ВБ3.14</t>
  </si>
  <si>
    <t>ВБ3.15</t>
  </si>
  <si>
    <t>ВБ3.16</t>
  </si>
  <si>
    <t>ВБ3.17</t>
  </si>
  <si>
    <t>ВБ3.18</t>
  </si>
  <si>
    <t>ВБ3.19</t>
  </si>
  <si>
    <t>ВБ3.20</t>
  </si>
  <si>
    <t>ВБ3.21</t>
  </si>
  <si>
    <t>ВБ3.22</t>
  </si>
  <si>
    <t>ВБ3.23</t>
  </si>
  <si>
    <t>ВБ3.24</t>
  </si>
  <si>
    <t>ВБ3.25</t>
  </si>
  <si>
    <t>3.1.4</t>
  </si>
  <si>
    <t>ВБ4.1</t>
  </si>
  <si>
    <t>ВБ4.2</t>
  </si>
  <si>
    <t>ВБ4.3</t>
  </si>
  <si>
    <t>ВБ4.4</t>
  </si>
  <si>
    <t>ВБ4.5</t>
  </si>
  <si>
    <t>ВБ4.6</t>
  </si>
  <si>
    <t>ВБ4.7</t>
  </si>
  <si>
    <t>ВБ4.8</t>
  </si>
  <si>
    <t>ВБ4.9</t>
  </si>
  <si>
    <t>ВБ4.10</t>
  </si>
  <si>
    <t>ВБ4.11</t>
  </si>
  <si>
    <t>ВБ4.12</t>
  </si>
  <si>
    <t>ВБ4.13</t>
  </si>
  <si>
    <t>ВБ4.14</t>
  </si>
  <si>
    <t>ВБ4.15</t>
  </si>
  <si>
    <t>ВБ4.16</t>
  </si>
  <si>
    <t>ВБ4.17</t>
  </si>
  <si>
    <t>ВБ4.18</t>
  </si>
  <si>
    <t>ВБ4.19</t>
  </si>
  <si>
    <t>ВБ4.20</t>
  </si>
  <si>
    <t>ВБ4.21</t>
  </si>
  <si>
    <t>ВБ4.22</t>
  </si>
  <si>
    <t>ВБ4.23</t>
  </si>
  <si>
    <t>ВБ4.24</t>
  </si>
  <si>
    <t>ВБ4.25</t>
  </si>
  <si>
    <t>Блок дисциплін 04 "Назва блоку"</t>
  </si>
  <si>
    <t>Блок дисциплін 05 "Назва блоку"</t>
  </si>
  <si>
    <t>3.1.5</t>
  </si>
  <si>
    <t>ВБ5.1</t>
  </si>
  <si>
    <t>ВБ5.2</t>
  </si>
  <si>
    <t>ВБ5.3</t>
  </si>
  <si>
    <t>ВБ5.4</t>
  </si>
  <si>
    <t>ВБ5.5</t>
  </si>
  <si>
    <t>ВБ5.6</t>
  </si>
  <si>
    <t>ВБ5.7</t>
  </si>
  <si>
    <t>ВБ5.8</t>
  </si>
  <si>
    <t>ВБ5.9</t>
  </si>
  <si>
    <t>ВБ5.10</t>
  </si>
  <si>
    <t>ВБ5.11</t>
  </si>
  <si>
    <t>ВБ5.12</t>
  </si>
  <si>
    <t>ВБ5.13</t>
  </si>
  <si>
    <t>ВБ5.14</t>
  </si>
  <si>
    <t>ВБ5.15</t>
  </si>
  <si>
    <t>ВБ5.16</t>
  </si>
  <si>
    <t>ВБ5.17</t>
  </si>
  <si>
    <t>ВБ5.18</t>
  </si>
  <si>
    <t>ВБ5.19</t>
  </si>
  <si>
    <t>ВБ5.20</t>
  </si>
  <si>
    <t>ВБ5.21</t>
  </si>
  <si>
    <t>ВБ5.22</t>
  </si>
  <si>
    <t>ВБ5.23</t>
  </si>
  <si>
    <t>ВБ5.24</t>
  </si>
  <si>
    <t>ВБ5.25</t>
  </si>
  <si>
    <t>3.1.6</t>
  </si>
  <si>
    <t>ВБ6.1</t>
  </si>
  <si>
    <t>ВБ6.2</t>
  </si>
  <si>
    <t>ВБ6.3</t>
  </si>
  <si>
    <t>ВБ6.4</t>
  </si>
  <si>
    <t>ВБ6.5</t>
  </si>
  <si>
    <t>ВБ6.6</t>
  </si>
  <si>
    <t>ВБ6.7</t>
  </si>
  <si>
    <t>ВБ6.8</t>
  </si>
  <si>
    <t>ВБ6.9</t>
  </si>
  <si>
    <t>ВБ6.10</t>
  </si>
  <si>
    <t>ВБ6.11</t>
  </si>
  <si>
    <t>ВБ6.12</t>
  </si>
  <si>
    <t>ВБ6.13</t>
  </si>
  <si>
    <t>ВБ6.14</t>
  </si>
  <si>
    <t>ВБ6.15</t>
  </si>
  <si>
    <t>ВБ6.16</t>
  </si>
  <si>
    <t>ВБ6.17</t>
  </si>
  <si>
    <t>ВБ6.18</t>
  </si>
  <si>
    <t>ВБ6.19</t>
  </si>
  <si>
    <t>ВБ6.20</t>
  </si>
  <si>
    <t>ВБ6.21</t>
  </si>
  <si>
    <t>ВБ6.22</t>
  </si>
  <si>
    <t>ВБ6.23</t>
  </si>
  <si>
    <t>ВБ6.24</t>
  </si>
  <si>
    <t>ВБ6.25</t>
  </si>
  <si>
    <t>Блок дисциплін 07 "Назва блоку"</t>
  </si>
  <si>
    <t>3.1.7</t>
  </si>
  <si>
    <t>ВБ7.1</t>
  </si>
  <si>
    <t>ВБ7.2</t>
  </si>
  <si>
    <t>ВБ7.3</t>
  </si>
  <si>
    <t>ВБ7.4</t>
  </si>
  <si>
    <t>ВБ7.5</t>
  </si>
  <si>
    <t>ВБ7.6</t>
  </si>
  <si>
    <t>ВБ7.7</t>
  </si>
  <si>
    <t>ВБ7.8</t>
  </si>
  <si>
    <t>ВБ7.9</t>
  </si>
  <si>
    <t>ВБ7.10</t>
  </si>
  <si>
    <t>ВБ7.11</t>
  </si>
  <si>
    <t>ВБ7.12</t>
  </si>
  <si>
    <t>ВБ7.13</t>
  </si>
  <si>
    <t>ВБ7.14</t>
  </si>
  <si>
    <t>ВБ7.15</t>
  </si>
  <si>
    <t>ВБ7.16</t>
  </si>
  <si>
    <t>ВБ7.17</t>
  </si>
  <si>
    <t>ВБ7.18</t>
  </si>
  <si>
    <t>ВБ7.19</t>
  </si>
  <si>
    <t>ВБ7.20</t>
  </si>
  <si>
    <t>ВБ7.21</t>
  </si>
  <si>
    <t>ВБ7.22</t>
  </si>
  <si>
    <t>ВБ7.23</t>
  </si>
  <si>
    <t>ВБ7.24</t>
  </si>
  <si>
    <t>ВБ7.25</t>
  </si>
  <si>
    <t>Блок дисциплін 08 "Назва блоку"</t>
  </si>
  <si>
    <t>3.1.8</t>
  </si>
  <si>
    <t>ВБ8.1</t>
  </si>
  <si>
    <t>ВБ8.2</t>
  </si>
  <si>
    <t>ВБ8.3</t>
  </si>
  <si>
    <t>ВБ8.4</t>
  </si>
  <si>
    <t>ВБ8.5</t>
  </si>
  <si>
    <t>ВБ8.6</t>
  </si>
  <si>
    <t>ВБ8.7</t>
  </si>
  <si>
    <t>ВБ8.8</t>
  </si>
  <si>
    <t>ВБ8.9</t>
  </si>
  <si>
    <t>ВБ8.10</t>
  </si>
  <si>
    <t>ВБ8.11</t>
  </si>
  <si>
    <t>ВБ8.12</t>
  </si>
  <si>
    <t>ВБ8.13</t>
  </si>
  <si>
    <t>ВБ8.14</t>
  </si>
  <si>
    <t>ВБ8.15</t>
  </si>
  <si>
    <t>ВБ8.16</t>
  </si>
  <si>
    <t>ВБ8.17</t>
  </si>
  <si>
    <t>ВБ8.18</t>
  </si>
  <si>
    <t>ВБ8.19</t>
  </si>
  <si>
    <t>ВБ8.20</t>
  </si>
  <si>
    <t>ВБ8.21</t>
  </si>
  <si>
    <t>ВБ8.22</t>
  </si>
  <si>
    <t>ВБ8.23</t>
  </si>
  <si>
    <t>ВБ8.24</t>
  </si>
  <si>
    <t>ВБ8.25</t>
  </si>
  <si>
    <t>Блок дисциплін 09 "Назва блоку"</t>
  </si>
  <si>
    <t>3.1.9</t>
  </si>
  <si>
    <t>ВБ9.1</t>
  </si>
  <si>
    <t>ВБ9.2</t>
  </si>
  <si>
    <t>ВБ9.3</t>
  </si>
  <si>
    <t>ВБ9.4</t>
  </si>
  <si>
    <t>ВБ9.5</t>
  </si>
  <si>
    <t>ВБ9.6</t>
  </si>
  <si>
    <t>ВБ9.7</t>
  </si>
  <si>
    <t>ВБ9.8</t>
  </si>
  <si>
    <t>ВБ9.9</t>
  </si>
  <si>
    <t>ВБ9.10</t>
  </si>
  <si>
    <t>ВБ9.11</t>
  </si>
  <si>
    <t>ВБ9.12</t>
  </si>
  <si>
    <t>ВБ9.13</t>
  </si>
  <si>
    <t>ВБ9.14</t>
  </si>
  <si>
    <t>ВБ9.15</t>
  </si>
  <si>
    <t>ВБ9.16</t>
  </si>
  <si>
    <t>ВБ9.17</t>
  </si>
  <si>
    <t>ВБ9.18</t>
  </si>
  <si>
    <t>ВБ9.19</t>
  </si>
  <si>
    <t>ВБ9.20</t>
  </si>
  <si>
    <t>ВБ9.21</t>
  </si>
  <si>
    <t>ВБ9.22</t>
  </si>
  <si>
    <t>ВБ9.23</t>
  </si>
  <si>
    <t>ВБ9.24</t>
  </si>
  <si>
    <t>ВБ9.25</t>
  </si>
  <si>
    <t>Блок дисциплін 10 "Назва блоку"</t>
  </si>
  <si>
    <t>3.1.10</t>
  </si>
  <si>
    <t>ВБ10.1</t>
  </si>
  <si>
    <t>ВБ10.2</t>
  </si>
  <si>
    <t>ВБ10.3</t>
  </si>
  <si>
    <t>ВБ10.4</t>
  </si>
  <si>
    <t>ВБ10.5</t>
  </si>
  <si>
    <t>ВБ10.6</t>
  </si>
  <si>
    <t>ВБ10.7</t>
  </si>
  <si>
    <t>ВБ10.8</t>
  </si>
  <si>
    <t>ВБ10.9</t>
  </si>
  <si>
    <t>ВБ10.10</t>
  </si>
  <si>
    <t>ВБ10.11</t>
  </si>
  <si>
    <t>ВБ10.12</t>
  </si>
  <si>
    <t>ВБ10.13</t>
  </si>
  <si>
    <t>ВБ10.14</t>
  </si>
  <si>
    <t>ВБ10.15</t>
  </si>
  <si>
    <t>ВБ10.16</t>
  </si>
  <si>
    <t>ВБ10.17</t>
  </si>
  <si>
    <t>ВБ10.18</t>
  </si>
  <si>
    <t>ВБ10.19</t>
  </si>
  <si>
    <t>ВБ10.20</t>
  </si>
  <si>
    <t>ВБ10.21</t>
  </si>
  <si>
    <t>ВБ10.22</t>
  </si>
  <si>
    <t>ВБ10.23</t>
  </si>
  <si>
    <t>ВБ10.24</t>
  </si>
  <si>
    <t>ВБ10.25</t>
  </si>
  <si>
    <t>Блок дисциплін 11 "Назва блоку"</t>
  </si>
  <si>
    <t>3.1.11</t>
  </si>
  <si>
    <t>ВБ11.1</t>
  </si>
  <si>
    <t>ВБ11.2</t>
  </si>
  <si>
    <t>ВБ11.3</t>
  </si>
  <si>
    <t>ВБ11.4</t>
  </si>
  <si>
    <t>ВБ11.5</t>
  </si>
  <si>
    <t>ВБ11.6</t>
  </si>
  <si>
    <t>ВБ11.7</t>
  </si>
  <si>
    <t>ВБ11.8</t>
  </si>
  <si>
    <t>ВБ11.9</t>
  </si>
  <si>
    <t>ВБ11.10</t>
  </si>
  <si>
    <t>ВБ11.11</t>
  </si>
  <si>
    <t>ВБ11.12</t>
  </si>
  <si>
    <t>ВБ11.13</t>
  </si>
  <si>
    <t>ВБ11.14</t>
  </si>
  <si>
    <t>ВБ11.15</t>
  </si>
  <si>
    <t>ВБ11.16</t>
  </si>
  <si>
    <t>ВБ11.17</t>
  </si>
  <si>
    <t>ВБ11.18</t>
  </si>
  <si>
    <t>ВБ11.19</t>
  </si>
  <si>
    <t>ВБ11.20</t>
  </si>
  <si>
    <t>ВБ11.21</t>
  </si>
  <si>
    <t>ВБ11.22</t>
  </si>
  <si>
    <t>ВБ11.23</t>
  </si>
  <si>
    <t>ВБ11.24</t>
  </si>
  <si>
    <t>ВБ11.25</t>
  </si>
  <si>
    <t>Блок дисциплін 12 "Назва блоку"</t>
  </si>
  <si>
    <t>3.1.12</t>
  </si>
  <si>
    <t>ВБ12.1</t>
  </si>
  <si>
    <t>ВБ12.2</t>
  </si>
  <si>
    <t>ВБ12.3</t>
  </si>
  <si>
    <t>ВБ12.4</t>
  </si>
  <si>
    <t>ВБ12.5</t>
  </si>
  <si>
    <t>ВБ12.6</t>
  </si>
  <si>
    <t>ВБ12.7</t>
  </si>
  <si>
    <t>ВБ12.8</t>
  </si>
  <si>
    <t>ВБ12.9</t>
  </si>
  <si>
    <t>ВБ12.10</t>
  </si>
  <si>
    <t>ВБ12.11</t>
  </si>
  <si>
    <t>ВБ12.12</t>
  </si>
  <si>
    <t>ВБ12.13</t>
  </si>
  <si>
    <t>ВБ12.14</t>
  </si>
  <si>
    <t>ВБ12.15</t>
  </si>
  <si>
    <t>ВБ12.16</t>
  </si>
  <si>
    <t>ВБ12.17</t>
  </si>
  <si>
    <t>ВБ12.18</t>
  </si>
  <si>
    <t>ВБ12.19</t>
  </si>
  <si>
    <t>ВБ12.20</t>
  </si>
  <si>
    <t>ВБ12.21</t>
  </si>
  <si>
    <t>ВБ12.22</t>
  </si>
  <si>
    <t>ВБ12.23</t>
  </si>
  <si>
    <t>ВБ12.24</t>
  </si>
  <si>
    <t>ВБ12.25</t>
  </si>
  <si>
    <t>Блок дисциплін 13 "Назва блоку"</t>
  </si>
  <si>
    <t>3.1.13</t>
  </si>
  <si>
    <t>ВБ13.1</t>
  </si>
  <si>
    <t>ВБ13.2</t>
  </si>
  <si>
    <t>ВБ13.3</t>
  </si>
  <si>
    <t>ВБ13.4</t>
  </si>
  <si>
    <t>ВБ13.5</t>
  </si>
  <si>
    <t>ВБ13.6</t>
  </si>
  <si>
    <t>ВБ13.7</t>
  </si>
  <si>
    <t>ВБ13.8</t>
  </si>
  <si>
    <t>ВБ13.9</t>
  </si>
  <si>
    <t>ВБ13.10</t>
  </si>
  <si>
    <t>ВБ13.11</t>
  </si>
  <si>
    <t>ВБ13.12</t>
  </si>
  <si>
    <t>ВБ13.13</t>
  </si>
  <si>
    <t>ВБ13.14</t>
  </si>
  <si>
    <t>ВБ13.15</t>
  </si>
  <si>
    <t>ВБ13.16</t>
  </si>
  <si>
    <t>ВБ13.17</t>
  </si>
  <si>
    <t>ВБ13.18</t>
  </si>
  <si>
    <t>ВБ13.19</t>
  </si>
  <si>
    <t>ВБ13.20</t>
  </si>
  <si>
    <t>ВБ13.21</t>
  </si>
  <si>
    <t>ВБ13.22</t>
  </si>
  <si>
    <t>ВБ13.23</t>
  </si>
  <si>
    <t>ВБ13.24</t>
  </si>
  <si>
    <t>ВБ13.25</t>
  </si>
  <si>
    <t>Блок дисциплін 14 "Назва блоку"</t>
  </si>
  <si>
    <t>3.1.14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</si>
  <si>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</si>
  <si>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</si>
  <si>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</si>
  <si>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</si>
  <si>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</si>
  <si>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</si>
  <si>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</si>
  <si>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</si>
  <si>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ВБ14.9</t>
  </si>
  <si>
    <t>ВБ14.10</t>
  </si>
  <si>
    <t>ВБ14.11</t>
  </si>
  <si>
    <t>ВБ14.12</t>
  </si>
  <si>
    <t>ВБ14.13</t>
  </si>
  <si>
    <t>ВБ14.14</t>
  </si>
  <si>
    <t>ВБ14.15</t>
  </si>
  <si>
    <t>ВБ14.16</t>
  </si>
  <si>
    <t>ВБ14.17</t>
  </si>
  <si>
    <t>ВБ14.18</t>
  </si>
  <si>
    <t>ВБ14.19</t>
  </si>
  <si>
    <t>ВБ14.20</t>
  </si>
  <si>
    <t>ВБ14.21</t>
  </si>
  <si>
    <t>ВБ14.22</t>
  </si>
  <si>
    <t>ВБ14.23</t>
  </si>
  <si>
    <t>ВБ14.24</t>
  </si>
  <si>
    <t>ВБ14.25</t>
  </si>
  <si>
    <t>Блок дисциплін 15 "Назва блоку"</t>
  </si>
  <si>
    <t>3.1.15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</si>
  <si>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</si>
  <si>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</si>
  <si>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</si>
  <si>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</si>
  <si>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</si>
  <si>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</si>
  <si>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</si>
  <si>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</si>
  <si>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ВБ15.9</t>
  </si>
  <si>
    <t>ВБ15.10</t>
  </si>
  <si>
    <t>ВБ15.11</t>
  </si>
  <si>
    <t>ВБ15.12</t>
  </si>
  <si>
    <t>ВБ15.13</t>
  </si>
  <si>
    <t>ВБ15.14</t>
  </si>
  <si>
    <t>ВБ15.15</t>
  </si>
  <si>
    <t>ВБ15.16</t>
  </si>
  <si>
    <t>ВБ15.17</t>
  </si>
  <si>
    <t>ВБ15.18</t>
  </si>
  <si>
    <t>ВБ15.19</t>
  </si>
  <si>
    <t>ВБ15.20</t>
  </si>
  <si>
    <t>ВБ15.21</t>
  </si>
  <si>
    <t>ВБ15.22</t>
  </si>
  <si>
    <t>ВБ15.23</t>
  </si>
  <si>
    <t>ВБ15.24</t>
  </si>
  <si>
    <t>ВБ15.25</t>
  </si>
  <si>
    <t>Блок дисциплін 16 "Назва блоку"</t>
  </si>
  <si>
    <t>3.1.16</t>
  </si>
  <si>
    <t>ВБ16.1</t>
  </si>
  <si>
    <t>ВБ16.2</t>
  </si>
  <si>
    <t>ВБ16.3</t>
  </si>
  <si>
    <t>ВБ16.4</t>
  </si>
  <si>
    <t>ВБ16.5</t>
  </si>
  <si>
    <t>ВБ16.6</t>
  </si>
  <si>
    <t>ВБ16.7</t>
  </si>
  <si>
    <t>ВБ16.8</t>
  </si>
  <si>
    <t>ВБ16.9</t>
  </si>
  <si>
    <t>ВБ16.10</t>
  </si>
  <si>
    <t>ВБ16.11</t>
  </si>
  <si>
    <t>ВБ16.12</t>
  </si>
  <si>
    <t>ВБ16.13</t>
  </si>
  <si>
    <t>ВБ16.14</t>
  </si>
  <si>
    <t>ВБ16.15</t>
  </si>
  <si>
    <t>ВБ16.16</t>
  </si>
  <si>
    <t>ВБ16.17</t>
  </si>
  <si>
    <t>ВБ16.18</t>
  </si>
  <si>
    <t>ВБ16.19</t>
  </si>
  <si>
    <t>ВБ16.20</t>
  </si>
  <si>
    <t>ВБ16.21</t>
  </si>
  <si>
    <t>ВБ16.22</t>
  </si>
  <si>
    <t>ВБ16.23</t>
  </si>
  <si>
    <t>ВБ16.24</t>
  </si>
  <si>
    <t>ВБ16.25</t>
  </si>
  <si>
    <t>3.2</t>
  </si>
  <si>
    <t>ВC1</t>
  </si>
  <si>
    <t>ВC2</t>
  </si>
  <si>
    <t>ВC3</t>
  </si>
  <si>
    <t>________________</t>
  </si>
  <si>
    <t>___________________</t>
  </si>
  <si>
    <t xml:space="preserve">                    підпис                                    ПІБ</t>
  </si>
  <si>
    <t xml:space="preserve">                підпис                                         ПІБ</t>
  </si>
  <si>
    <t xml:space="preserve">З шифра факультету,кода спеціальності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</si>
  <si>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120</t>
  </si>
  <si>
    <t>Голова групи забезпечення зі спеціальності</t>
  </si>
  <si>
    <t>Шифр інституту (факультету)</t>
  </si>
  <si>
    <t>Назва інституту (факультету)</t>
  </si>
  <si>
    <t>Електроенергетики, електроніки та електромеханіки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</si>
  <si>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</si>
  <si>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</si>
  <si>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</si>
  <si>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</si>
  <si>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</si>
  <si>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</si>
  <si>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</si>
  <si>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</si>
  <si>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</si>
  <si>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</si>
  <si>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</si>
  <si>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</si>
  <si>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</si>
  <si>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</si>
  <si>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</si>
  <si>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</si>
  <si>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</si>
  <si>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</si>
  <si>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</si>
  <si>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</si>
  <si>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ПП 21</t>
  </si>
  <si>
    <t>ПП 22</t>
  </si>
  <si>
    <t>ПП 23</t>
  </si>
  <si>
    <t>ПП 24</t>
  </si>
  <si>
    <t>ПП 25</t>
  </si>
  <si>
    <t>ПП 26</t>
  </si>
  <si>
    <t>ПП 27</t>
  </si>
  <si>
    <t>ПП 28</t>
  </si>
  <si>
    <t>ПП 29</t>
  </si>
  <si>
    <t>ПП 30</t>
  </si>
  <si>
    <t>ПП 31</t>
  </si>
  <si>
    <t>ПП 32</t>
  </si>
  <si>
    <t>ПП 33</t>
  </si>
  <si>
    <t>ПП 34</t>
  </si>
  <si>
    <t>ПП 35</t>
  </si>
  <si>
    <t>ПП 36</t>
  </si>
  <si>
    <t>ПП 37</t>
  </si>
  <si>
    <t>ПП 38</t>
  </si>
  <si>
    <t>ПП 39</t>
  </si>
  <si>
    <t>ПП 40</t>
  </si>
  <si>
    <t>3 роки</t>
  </si>
  <si>
    <t>ступеня молодшого бакалавра (молодшого спеціаліста)</t>
  </si>
  <si>
    <t>Форма Б1у-18  м1</t>
  </si>
  <si>
    <t>1 - 4</t>
  </si>
  <si>
    <t>6</t>
  </si>
  <si>
    <t>3</t>
  </si>
  <si>
    <t>4</t>
  </si>
  <si>
    <t>5</t>
  </si>
  <si>
    <t>3. - 6.</t>
  </si>
  <si>
    <t>Органічної хімії, біохімії, лакрфарбових матеріалів та покрить</t>
  </si>
  <si>
    <t>Менеджменту іноваційного підприємства та міжнародних економічних відносин</t>
  </si>
  <si>
    <t>Міжніродного бізнесу та фінансів</t>
  </si>
  <si>
    <t>Українознавство, культурологія та історія науки</t>
  </si>
  <si>
    <t>Вища математика ч.1</t>
  </si>
  <si>
    <t>Вища математика ч.2</t>
  </si>
  <si>
    <t>1</t>
  </si>
  <si>
    <t>Іноземна мова</t>
  </si>
  <si>
    <t>Економіка підприємства</t>
  </si>
  <si>
    <t>Екологія</t>
  </si>
  <si>
    <t>Опір матеріалів</t>
  </si>
  <si>
    <t>Метрологія та стандартизація</t>
  </si>
  <si>
    <t>Електротехніка та електроніка</t>
  </si>
  <si>
    <t>Основи конструювання</t>
  </si>
  <si>
    <t>Історія науки і техніки</t>
  </si>
  <si>
    <r>
      <t>Основи професійної безпеки та здоров</t>
    </r>
    <r>
      <rPr>
        <b/>
        <sz val="22"/>
        <rFont val="Calibri"/>
        <family val="2"/>
      </rPr>
      <t>'</t>
    </r>
    <r>
      <rPr>
        <b/>
        <sz val="22"/>
        <rFont val="Arial"/>
        <family val="2"/>
      </rPr>
      <t>я людини</t>
    </r>
  </si>
  <si>
    <t>ППс 1</t>
  </si>
  <si>
    <t>ППс 2</t>
  </si>
  <si>
    <t>ППс 3</t>
  </si>
  <si>
    <t>ППс 4</t>
  </si>
  <si>
    <t>Термодинаміка теплових двигунів</t>
  </si>
  <si>
    <t>ППс 5</t>
  </si>
  <si>
    <t>ППс 6</t>
  </si>
  <si>
    <t>ППс 7</t>
  </si>
  <si>
    <t>Теорія двигунів внутрішнього згоряння ч.1</t>
  </si>
  <si>
    <t>ППс 8</t>
  </si>
  <si>
    <t>Конструкції  двигунів внутрішнього згоряння ч.1</t>
  </si>
  <si>
    <t>ППс 9</t>
  </si>
  <si>
    <t>ППс 10</t>
  </si>
  <si>
    <t>Теорія двигунів внутрішнього згоряння ч.2</t>
  </si>
  <si>
    <t>ППс 11</t>
  </si>
  <si>
    <t>Конструкції  двигунів внутрішнього згоряння ч.2</t>
  </si>
  <si>
    <t>ППс 12</t>
  </si>
  <si>
    <t>Технології виготовлення двигунів внутрішнього згоряння</t>
  </si>
  <si>
    <t>ППс 13</t>
  </si>
  <si>
    <t>ППс 14</t>
  </si>
  <si>
    <t>Паливні системи двигунів внутрішнього згоряння</t>
  </si>
  <si>
    <t>ППс 15</t>
  </si>
  <si>
    <t>Системи наддуву та утилізації теплоти двигунів внутрішнього згоряння</t>
  </si>
  <si>
    <t>ППс 16</t>
  </si>
  <si>
    <t>Експлуатація, сервіс та ремонт двигунів внутрішнього згоряння</t>
  </si>
  <si>
    <t>ППс 17</t>
  </si>
  <si>
    <t>Системи автоматичного регулювання двигунів внутрішнього згоряння</t>
  </si>
  <si>
    <t>ППс 20</t>
  </si>
  <si>
    <t>Випробування двигунів внутрішнього згоряння</t>
  </si>
  <si>
    <t>Електронні системи керування та діагностики двигунів внутрішнього згоряння</t>
  </si>
  <si>
    <t>Нарисна геометрія, інженерна та компютерна графіка</t>
  </si>
  <si>
    <t>142</t>
  </si>
  <si>
    <t>бакалавр з енергетичного машинобудування</t>
  </si>
  <si>
    <t>Пильов В.О., 7076314,7076850</t>
  </si>
  <si>
    <t>Енергетичне машинобудування</t>
  </si>
  <si>
    <t>2018</t>
  </si>
  <si>
    <t>Блок дисциплін 04 "Двигуни внутрішнього згоряння"</t>
  </si>
  <si>
    <t>Хіммотологія та альтернативні палива</t>
  </si>
  <si>
    <t>Основи теплообміну в двигунах внутрішнього згоряння</t>
  </si>
  <si>
    <t>Основи САПР двигунів внутрішнього згоряння ч.1</t>
  </si>
  <si>
    <t>Основи САПР двигунів внутрішнього згоряння ч.2</t>
  </si>
  <si>
    <t>Установки з двигунами внутрішнього згоряння</t>
  </si>
  <si>
    <t xml:space="preserve">Динаміка  та міцність двигунів внутрішнього згоряння </t>
  </si>
  <si>
    <t>Основи НДР, перспективні енергетичні установки з ДВЗ та тюнінг</t>
  </si>
  <si>
    <t>120124Б_3роки</t>
  </si>
  <si>
    <t>Фізика</t>
  </si>
  <si>
    <t>Хімія</t>
  </si>
  <si>
    <t>1,5,6</t>
  </si>
  <si>
    <t xml:space="preserve">Інформаційні технологіі та програмування в двигунах внутрішнього згоряння </t>
  </si>
  <si>
    <t>ППс18</t>
  </si>
  <si>
    <t>ППс19</t>
  </si>
  <si>
    <t>Блок дисциплін 06 "Кріогенна та холодильна техніка"</t>
  </si>
  <si>
    <t>Математичні методи та моделі енергетичного обладнання в розрахунках на ЕОМ</t>
  </si>
  <si>
    <t>Спеціальні питання тепломасообміну</t>
  </si>
  <si>
    <t>KP</t>
  </si>
  <si>
    <t>Компресорні машини</t>
  </si>
  <si>
    <t>Фізичні основи мікро і нанотехнологій</t>
  </si>
  <si>
    <t>Теплотехнічні вимірювання та прилади</t>
  </si>
  <si>
    <t>Системи кондиціонування</t>
  </si>
  <si>
    <t>Теоретичні основи холодильної та кріогенної техніки</t>
  </si>
  <si>
    <t xml:space="preserve">Розширювальні  машини та пристрої </t>
  </si>
  <si>
    <t>Основи цифрової та мікропроцесорної техніки</t>
  </si>
  <si>
    <t>Пристрої та автоматизація холодильних та кріогенних систем</t>
  </si>
  <si>
    <t>Методи дослідження в низькотемпературній техніці</t>
  </si>
  <si>
    <t>Кріогенні системи скраплення та розділення газових сумішей</t>
  </si>
  <si>
    <t>Монтаж, експлуатація та сервіс холодильних установок</t>
  </si>
  <si>
    <t>Проектування теплообмінних апаратів</t>
  </si>
  <si>
    <t>Технічна термодинаміка при низьких температурах</t>
  </si>
  <si>
    <t>Фізичні основи вакуумної техніки</t>
  </si>
  <si>
    <t xml:space="preserve"> </t>
  </si>
  <si>
    <t>P</t>
  </si>
  <si>
    <t>Тепломасообмін</t>
  </si>
  <si>
    <t>Інформаційні технології в кріогенній та холодильній техніці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</si>
</sst>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[$-422]d\ mmmm\ yyyy&quot; р.&quot;"/>
  </numFmts>
  <fonts count="1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Arial Cyr"/>
      <family val="0"/>
    </font>
    <font>
      <b/>
      <i/>
      <sz val="10"/>
      <color rgb="FFFF0000"/>
      <name val="Arial Cyr"/>
      <family val="0"/>
    </font>
    <font>
      <b/>
      <i/>
      <sz val="8"/>
      <color rgb="FFFF0000"/>
      <name val="Arial Cyr"/>
      <family val="0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870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91" fontId="8" fillId="0" borderId="0" xfId="0" applyNumberFormat="1" applyFont="1" applyBorder="1" applyAlignment="1" applyProtection="1">
      <alignment horizontal="center" vertical="center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91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0" fontId="32" fillId="33" borderId="16" xfId="0" applyFont="1" applyFill="1" applyBorder="1" applyAlignment="1" applyProtection="1">
      <alignment vertical="top" shrinkToFit="1"/>
      <protection hidden="1"/>
    </xf>
    <xf numFmtId="49" fontId="33" fillId="0" borderId="17" xfId="0" applyNumberFormat="1" applyFont="1" applyFill="1" applyBorder="1" applyAlignment="1" applyProtection="1">
      <alignment vertical="top" wrapText="1"/>
      <protection locked="0"/>
    </xf>
    <xf numFmtId="49" fontId="35" fillId="0" borderId="18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8" xfId="0" applyNumberFormat="1" applyFont="1" applyFill="1" applyBorder="1" applyAlignment="1" applyProtection="1">
      <alignment horizontal="left" wrapText="1"/>
      <protection locked="0"/>
    </xf>
    <xf numFmtId="0" fontId="40" fillId="0" borderId="18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9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20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7" fillId="0" borderId="21" xfId="0" applyNumberFormat="1" applyFont="1" applyFill="1" applyBorder="1" applyAlignment="1" applyProtection="1">
      <alignment vertical="top" wrapText="1"/>
      <protection locked="0"/>
    </xf>
    <xf numFmtId="49" fontId="38" fillId="0" borderId="22" xfId="0" applyNumberFormat="1" applyFont="1" applyFill="1" applyBorder="1" applyAlignment="1" applyProtection="1">
      <alignment horizontal="left" wrapText="1"/>
      <protection locked="0"/>
    </xf>
    <xf numFmtId="0" fontId="36" fillId="5" borderId="14" xfId="0" applyFont="1" applyFill="1" applyBorder="1" applyAlignment="1" applyProtection="1">
      <alignment shrinkToFit="1"/>
      <protection hidden="1"/>
    </xf>
    <xf numFmtId="49" fontId="37" fillId="0" borderId="18" xfId="0" applyNumberFormat="1" applyFont="1" applyFill="1" applyBorder="1" applyAlignment="1" applyProtection="1">
      <alignment vertical="top" wrapText="1"/>
      <protection locked="0"/>
    </xf>
    <xf numFmtId="0" fontId="36" fillId="5" borderId="16" xfId="0" applyFont="1" applyFill="1" applyBorder="1" applyAlignment="1" applyProtection="1">
      <alignment shrinkToFit="1"/>
      <protection hidden="1"/>
    </xf>
    <xf numFmtId="0" fontId="36" fillId="0" borderId="23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91" fontId="8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6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7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8" fillId="0" borderId="23" xfId="0" applyFont="1" applyFill="1" applyBorder="1" applyAlignment="1" applyProtection="1">
      <alignment vertical="top" shrinkToFit="1"/>
      <protection hidden="1"/>
    </xf>
    <xf numFmtId="49" fontId="39" fillId="0" borderId="21" xfId="0" applyNumberFormat="1" applyFont="1" applyFill="1" applyBorder="1" applyAlignment="1" applyProtection="1">
      <alignment vertical="top" wrapText="1"/>
      <protection locked="0"/>
    </xf>
    <xf numFmtId="49" fontId="42" fillId="0" borderId="18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5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8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8" fillId="0" borderId="0" xfId="0" applyFont="1" applyAlignment="1">
      <alignment horizontal="left" indent="2"/>
    </xf>
    <xf numFmtId="0" fontId="62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50" fillId="0" borderId="29" xfId="0" applyFont="1" applyBorder="1" applyAlignment="1" applyProtection="1">
      <alignment horizontal="center" textRotation="90" wrapText="1"/>
      <protection hidden="1"/>
    </xf>
    <xf numFmtId="0" fontId="52" fillId="0" borderId="30" xfId="0" applyFont="1" applyBorder="1" applyAlignment="1" applyProtection="1">
      <alignment horizontal="center" vertical="center"/>
      <protection hidden="1"/>
    </xf>
    <xf numFmtId="0" fontId="52" fillId="0" borderId="31" xfId="0" applyFont="1" applyBorder="1" applyAlignment="1" applyProtection="1">
      <alignment horizontal="center" vertical="center"/>
      <protection hidden="1"/>
    </xf>
    <xf numFmtId="0" fontId="51" fillId="0" borderId="24" xfId="0" applyFont="1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0" borderId="32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4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wrapText="1"/>
      <protection hidden="1"/>
    </xf>
    <xf numFmtId="0" fontId="9" fillId="0" borderId="38" xfId="0" applyNumberFormat="1" applyFont="1" applyBorder="1" applyAlignment="1" applyProtection="1">
      <alignment horizontal="center"/>
      <protection hidden="1"/>
    </xf>
    <xf numFmtId="0" fontId="9" fillId="0" borderId="18" xfId="0" applyNumberFormat="1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9" fillId="0" borderId="33" xfId="0" applyNumberFormat="1" applyFont="1" applyBorder="1" applyAlignment="1" applyProtection="1">
      <alignment horizontal="center"/>
      <protection hidden="1"/>
    </xf>
    <xf numFmtId="0" fontId="9" fillId="0" borderId="40" xfId="0" applyNumberFormat="1" applyFont="1" applyBorder="1" applyAlignment="1" applyProtection="1">
      <alignment horizontal="center"/>
      <protection hidden="1"/>
    </xf>
    <xf numFmtId="0" fontId="9" fillId="0" borderId="41" xfId="0" applyNumberFormat="1" applyFont="1" applyBorder="1" applyAlignment="1" applyProtection="1">
      <alignment horizontal="center"/>
      <protection hidden="1"/>
    </xf>
    <xf numFmtId="0" fontId="9" fillId="0" borderId="41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4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4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4" fillId="0" borderId="0" xfId="0" applyFont="1" applyAlignment="1">
      <alignment/>
    </xf>
    <xf numFmtId="0" fontId="11" fillId="0" borderId="43" xfId="0" applyNumberFormat="1" applyFont="1" applyBorder="1" applyAlignment="1" applyProtection="1">
      <alignment horizontal="center" vertical="center" wrapText="1"/>
      <protection hidden="1"/>
    </xf>
    <xf numFmtId="0" fontId="11" fillId="0" borderId="24" xfId="0" applyNumberFormat="1" applyFont="1" applyBorder="1" applyAlignment="1" applyProtection="1">
      <alignment horizontal="center" vertical="center" wrapText="1"/>
      <protection hidden="1"/>
    </xf>
    <xf numFmtId="0" fontId="11" fillId="0" borderId="44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0" fontId="11" fillId="0" borderId="27" xfId="0" applyNumberFormat="1" applyFont="1" applyBorder="1" applyAlignment="1" applyProtection="1">
      <alignment vertical="center" wrapText="1"/>
      <protection hidden="1"/>
    </xf>
    <xf numFmtId="49" fontId="28" fillId="35" borderId="24" xfId="0" applyNumberFormat="1" applyFont="1" applyFill="1" applyBorder="1" applyAlignment="1" applyProtection="1">
      <alignment horizontal="left" indent="1"/>
      <protection hidden="1"/>
    </xf>
    <xf numFmtId="0" fontId="49" fillId="33" borderId="24" xfId="0" applyFont="1" applyFill="1" applyBorder="1" applyAlignment="1" applyProtection="1">
      <alignment/>
      <protection hidden="1"/>
    </xf>
    <xf numFmtId="0" fontId="53" fillId="33" borderId="0" xfId="0" applyFont="1" applyFill="1" applyAlignment="1">
      <alignment/>
    </xf>
    <xf numFmtId="0" fontId="65" fillId="33" borderId="24" xfId="0" applyFont="1" applyFill="1" applyBorder="1" applyAlignment="1" applyProtection="1">
      <alignment horizontal="left" vertical="center"/>
      <protection hidden="1"/>
    </xf>
    <xf numFmtId="49" fontId="65" fillId="33" borderId="24" xfId="0" applyNumberFormat="1" applyFont="1" applyFill="1" applyBorder="1" applyAlignment="1" applyProtection="1">
      <alignment horizontal="left" vertical="top" wrapText="1"/>
      <protection hidden="1"/>
    </xf>
    <xf numFmtId="49" fontId="51" fillId="0" borderId="24" xfId="0" applyNumberFormat="1" applyFont="1" applyBorder="1" applyAlignment="1" applyProtection="1">
      <alignment horizontal="left" vertical="top"/>
      <protection hidden="1"/>
    </xf>
    <xf numFmtId="49" fontId="52" fillId="0" borderId="24" xfId="0" applyNumberFormat="1" applyFont="1" applyBorder="1" applyAlignment="1" applyProtection="1">
      <alignment horizontal="left" vertical="top"/>
      <protection hidden="1"/>
    </xf>
    <xf numFmtId="49" fontId="52" fillId="0" borderId="20" xfId="0" applyNumberFormat="1" applyFont="1" applyBorder="1" applyAlignment="1" applyProtection="1">
      <alignment horizontal="left" vertical="top"/>
      <protection hidden="1"/>
    </xf>
    <xf numFmtId="0" fontId="60" fillId="0" borderId="0" xfId="0" applyFont="1" applyAlignment="1">
      <alignment horizontal="left" indent="2"/>
    </xf>
    <xf numFmtId="0" fontId="57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91" fontId="5" fillId="33" borderId="45" xfId="0" applyNumberFormat="1" applyFont="1" applyFill="1" applyBorder="1" applyAlignment="1" applyProtection="1">
      <alignment horizontal="center" vertical="center"/>
      <protection hidden="1"/>
    </xf>
    <xf numFmtId="191" fontId="52" fillId="2" borderId="32" xfId="0" applyNumberFormat="1" applyFont="1" applyFill="1" applyBorder="1" applyAlignment="1" applyProtection="1">
      <alignment horizontal="center" vertical="center"/>
      <protection hidden="1"/>
    </xf>
    <xf numFmtId="191" fontId="52" fillId="2" borderId="37" xfId="0" applyNumberFormat="1" applyFont="1" applyFill="1" applyBorder="1" applyAlignment="1" applyProtection="1">
      <alignment horizontal="center" vertical="center"/>
      <protection hidden="1"/>
    </xf>
    <xf numFmtId="191" fontId="52" fillId="2" borderId="30" xfId="0" applyNumberFormat="1" applyFont="1" applyFill="1" applyBorder="1" applyAlignment="1" applyProtection="1">
      <alignment horizontal="center" vertical="center"/>
      <protection hidden="1"/>
    </xf>
    <xf numFmtId="191" fontId="52" fillId="2" borderId="39" xfId="0" applyNumberFormat="1" applyFont="1" applyFill="1" applyBorder="1" applyAlignment="1" applyProtection="1">
      <alignment horizontal="center" vertical="center"/>
      <protection hidden="1"/>
    </xf>
    <xf numFmtId="191" fontId="52" fillId="0" borderId="46" xfId="0" applyNumberFormat="1" applyFont="1" applyBorder="1" applyAlignment="1" applyProtection="1">
      <alignment horizontal="center" vertical="center"/>
      <protection locked="0"/>
    </xf>
    <xf numFmtId="191" fontId="52" fillId="0" borderId="30" xfId="0" applyNumberFormat="1" applyFont="1" applyBorder="1" applyAlignment="1" applyProtection="1">
      <alignment horizontal="center" vertical="center"/>
      <protection locked="0"/>
    </xf>
    <xf numFmtId="191" fontId="52" fillId="0" borderId="39" xfId="0" applyNumberFormat="1" applyFont="1" applyBorder="1" applyAlignment="1" applyProtection="1">
      <alignment horizontal="center" vertical="center"/>
      <protection locked="0"/>
    </xf>
    <xf numFmtId="191" fontId="52" fillId="0" borderId="47" xfId="0" applyNumberFormat="1" applyFont="1" applyBorder="1" applyAlignment="1" applyProtection="1">
      <alignment horizontal="center" vertical="center"/>
      <protection locked="0"/>
    </xf>
    <xf numFmtId="191" fontId="52" fillId="0" borderId="48" xfId="0" applyNumberFormat="1" applyFont="1" applyBorder="1" applyAlignment="1" applyProtection="1">
      <alignment horizontal="center" vertical="center"/>
      <protection locked="0"/>
    </xf>
    <xf numFmtId="191" fontId="52" fillId="0" borderId="49" xfId="0" applyNumberFormat="1" applyFont="1" applyBorder="1" applyAlignment="1" applyProtection="1">
      <alignment horizontal="center" vertical="center"/>
      <protection locked="0"/>
    </xf>
    <xf numFmtId="191" fontId="52" fillId="2" borderId="50" xfId="0" applyNumberFormat="1" applyFont="1" applyFill="1" applyBorder="1" applyAlignment="1" applyProtection="1">
      <alignment horizontal="center" vertical="center"/>
      <protection hidden="1"/>
    </xf>
    <xf numFmtId="191" fontId="52" fillId="2" borderId="51" xfId="0" applyNumberFormat="1" applyFont="1" applyFill="1" applyBorder="1" applyAlignment="1" applyProtection="1">
      <alignment horizontal="center" vertical="center"/>
      <protection hidden="1"/>
    </xf>
    <xf numFmtId="191" fontId="52" fillId="0" borderId="52" xfId="0" applyNumberFormat="1" applyFont="1" applyBorder="1" applyAlignment="1" applyProtection="1">
      <alignment horizontal="center" vertical="center"/>
      <protection locked="0"/>
    </xf>
    <xf numFmtId="191" fontId="52" fillId="0" borderId="50" xfId="0" applyNumberFormat="1" applyFont="1" applyBorder="1" applyAlignment="1" applyProtection="1">
      <alignment horizontal="center" vertical="center"/>
      <protection locked="0"/>
    </xf>
    <xf numFmtId="191" fontId="52" fillId="0" borderId="51" xfId="0" applyNumberFormat="1" applyFont="1" applyBorder="1" applyAlignment="1" applyProtection="1">
      <alignment horizontal="center" vertical="center"/>
      <protection locked="0"/>
    </xf>
    <xf numFmtId="191" fontId="52" fillId="2" borderId="48" xfId="0" applyNumberFormat="1" applyFont="1" applyFill="1" applyBorder="1" applyAlignment="1" applyProtection="1">
      <alignment horizontal="center" vertical="center"/>
      <protection hidden="1"/>
    </xf>
    <xf numFmtId="191" fontId="52" fillId="2" borderId="49" xfId="0" applyNumberFormat="1" applyFont="1" applyFill="1" applyBorder="1" applyAlignment="1" applyProtection="1">
      <alignment horizontal="center" vertical="center"/>
      <protection hidden="1"/>
    </xf>
    <xf numFmtId="191" fontId="5" fillId="33" borderId="20" xfId="0" applyNumberFormat="1" applyFont="1" applyFill="1" applyBorder="1" applyAlignment="1" applyProtection="1">
      <alignment horizontal="center" vertical="center"/>
      <protection hidden="1"/>
    </xf>
    <xf numFmtId="191" fontId="52" fillId="0" borderId="46" xfId="0" applyNumberFormat="1" applyFont="1" applyBorder="1" applyAlignment="1" applyProtection="1">
      <alignment horizontal="center" vertical="center"/>
      <protection hidden="1"/>
    </xf>
    <xf numFmtId="191" fontId="52" fillId="0" borderId="30" xfId="0" applyNumberFormat="1" applyFont="1" applyBorder="1" applyAlignment="1" applyProtection="1">
      <alignment horizontal="center" vertical="center"/>
      <protection hidden="1"/>
    </xf>
    <xf numFmtId="191" fontId="52" fillId="0" borderId="3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5" fillId="0" borderId="0" xfId="0" applyNumberFormat="1" applyFont="1" applyBorder="1" applyAlignment="1" applyProtection="1">
      <alignment horizontal="left"/>
      <protection hidden="1" locked="0"/>
    </xf>
    <xf numFmtId="49" fontId="6" fillId="0" borderId="0" xfId="0" applyNumberFormat="1" applyFont="1" applyBorder="1" applyAlignment="1" applyProtection="1">
      <alignment horizontal="centerContinuous"/>
      <protection hidden="1" locked="0"/>
    </xf>
    <xf numFmtId="49" fontId="3" fillId="0" borderId="0" xfId="0" applyNumberFormat="1" applyFont="1" applyBorder="1" applyAlignment="1" applyProtection="1">
      <alignment horizontal="centerContinuous"/>
      <protection hidden="1" locked="0"/>
    </xf>
    <xf numFmtId="49" fontId="7" fillId="0" borderId="0" xfId="0" applyNumberFormat="1" applyFont="1" applyBorder="1" applyAlignment="1" applyProtection="1">
      <alignment horizontal="center"/>
      <protection hidden="1" locked="0"/>
    </xf>
    <xf numFmtId="49" fontId="3" fillId="0" borderId="0" xfId="0" applyNumberFormat="1" applyFont="1" applyAlignment="1" applyProtection="1">
      <alignment horizontal="center"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91" fontId="52" fillId="0" borderId="46" xfId="0" applyNumberFormat="1" applyFont="1" applyFill="1" applyBorder="1" applyAlignment="1" applyProtection="1">
      <alignment horizontal="center" vertical="center"/>
      <protection hidden="1"/>
    </xf>
    <xf numFmtId="191" fontId="52" fillId="0" borderId="30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wrapText="1"/>
      <protection hidden="1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9" fillId="0" borderId="50" xfId="0" applyNumberFormat="1" applyFont="1" applyBorder="1" applyAlignment="1" applyProtection="1">
      <alignment horizontal="center" vertical="center" wrapText="1"/>
      <protection locked="0"/>
    </xf>
    <xf numFmtId="49" fontId="49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91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6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7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4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20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3" xfId="0" applyNumberFormat="1" applyFont="1" applyBorder="1" applyAlignment="1" applyProtection="1">
      <alignment horizontal="left" vertical="center" wrapText="1"/>
      <protection hidden="1"/>
    </xf>
    <xf numFmtId="191" fontId="10" fillId="0" borderId="50" xfId="0" applyNumberFormat="1" applyFont="1" applyBorder="1" applyAlignment="1" applyProtection="1">
      <alignment horizontal="center" vertical="center" wrapText="1"/>
      <protection hidden="1"/>
    </xf>
    <xf numFmtId="0" fontId="10" fillId="0" borderId="54" xfId="0" applyNumberFormat="1" applyFont="1" applyBorder="1" applyAlignment="1" applyProtection="1">
      <alignment horizontal="center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center" vertical="center" wrapText="1"/>
      <protection hidden="1"/>
    </xf>
    <xf numFmtId="0" fontId="63" fillId="0" borderId="50" xfId="0" applyNumberFormat="1" applyFont="1" applyBorder="1" applyAlignment="1" applyProtection="1">
      <alignment horizontal="center" vertical="center" wrapText="1"/>
      <protection hidden="1"/>
    </xf>
    <xf numFmtId="49" fontId="10" fillId="0" borderId="57" xfId="0" applyNumberFormat="1" applyFont="1" applyBorder="1" applyAlignment="1" applyProtection="1">
      <alignment horizontal="left" vertical="center" wrapText="1"/>
      <protection hidden="1"/>
    </xf>
    <xf numFmtId="0" fontId="10" fillId="0" borderId="58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59" xfId="0" applyNumberFormat="1" applyFont="1" applyBorder="1" applyAlignment="1" applyProtection="1">
      <alignment horizontal="center" vertical="center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61" xfId="0" applyNumberFormat="1" applyFont="1" applyBorder="1" applyAlignment="1" applyProtection="1">
      <alignment horizontal="center" vertical="center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6" xfId="0" applyNumberFormat="1" applyFont="1" applyBorder="1" applyAlignment="1" applyProtection="1">
      <alignment vertical="center" textRotation="90" wrapText="1"/>
      <protection hidden="1"/>
    </xf>
    <xf numFmtId="0" fontId="13" fillId="0" borderId="27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Border="1" applyAlignment="1" applyProtection="1">
      <alignment horizontal="center" vertical="center" wrapText="1"/>
      <protection hidden="1"/>
    </xf>
    <xf numFmtId="49" fontId="10" fillId="0" borderId="62" xfId="0" applyNumberFormat="1" applyFont="1" applyBorder="1" applyAlignment="1" applyProtection="1">
      <alignment horizontal="center" vertical="center" wrapText="1"/>
      <protection hidden="1"/>
    </xf>
    <xf numFmtId="49" fontId="8" fillId="33" borderId="44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4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52" fillId="0" borderId="0" xfId="0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3" fillId="0" borderId="0" xfId="0" applyFont="1" applyAlignment="1">
      <alignment vertical="center"/>
    </xf>
    <xf numFmtId="0" fontId="5" fillId="0" borderId="24" xfId="0" applyFont="1" applyBorder="1" applyAlignment="1" applyProtection="1">
      <alignment wrapText="1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11" fillId="0" borderId="56" xfId="0" applyNumberFormat="1" applyFont="1" applyBorder="1" applyAlignment="1" applyProtection="1">
      <alignment horizontal="left" vertical="center" wrapText="1" shrinkToFit="1"/>
      <protection hidden="1"/>
    </xf>
    <xf numFmtId="0" fontId="67" fillId="0" borderId="36" xfId="0" applyFont="1" applyBorder="1" applyAlignment="1" applyProtection="1">
      <alignment/>
      <protection hidden="1"/>
    </xf>
    <xf numFmtId="0" fontId="67" fillId="0" borderId="0" xfId="0" applyFont="1" applyBorder="1" applyAlignment="1" applyProtection="1">
      <alignment/>
      <protection hidden="1"/>
    </xf>
    <xf numFmtId="0" fontId="69" fillId="0" borderId="36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70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70" fillId="0" borderId="33" xfId="0" applyFont="1" applyBorder="1" applyAlignment="1" applyProtection="1">
      <alignment horizontal="center"/>
      <protection hidden="1"/>
    </xf>
    <xf numFmtId="0" fontId="70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71" fillId="0" borderId="33" xfId="0" applyFont="1" applyBorder="1" applyAlignment="1" applyProtection="1">
      <alignment horizontal="center"/>
      <protection hidden="1"/>
    </xf>
    <xf numFmtId="0" fontId="71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70" fillId="0" borderId="39" xfId="0" applyFont="1" applyBorder="1" applyAlignment="1" applyProtection="1">
      <alignment horizontal="center" vertical="center" wrapText="1"/>
      <protection hidden="1"/>
    </xf>
    <xf numFmtId="0" fontId="71" fillId="0" borderId="39" xfId="0" applyNumberFormat="1" applyFont="1" applyBorder="1" applyAlignment="1" applyProtection="1">
      <alignment horizontal="right"/>
      <protection hidden="1"/>
    </xf>
    <xf numFmtId="0" fontId="72" fillId="36" borderId="24" xfId="0" applyNumberFormat="1" applyFont="1" applyFill="1" applyBorder="1" applyAlignment="1" applyProtection="1">
      <alignment horizontal="center"/>
      <protection hidden="1"/>
    </xf>
    <xf numFmtId="0" fontId="70" fillId="0" borderId="63" xfId="0" applyFont="1" applyBorder="1" applyAlignment="1" applyProtection="1">
      <alignment horizontal="right" vertical="center" wrapText="1"/>
      <protection hidden="1"/>
    </xf>
    <xf numFmtId="0" fontId="70" fillId="0" borderId="63" xfId="0" applyNumberFormat="1" applyFont="1" applyBorder="1" applyAlignment="1" applyProtection="1">
      <alignment horizontal="right"/>
      <protection hidden="1"/>
    </xf>
    <xf numFmtId="0" fontId="71" fillId="0" borderId="63" xfId="0" applyNumberFormat="1" applyFont="1" applyBorder="1" applyAlignment="1" applyProtection="1">
      <alignment horizontal="right"/>
      <protection hidden="1"/>
    </xf>
    <xf numFmtId="0" fontId="72" fillId="36" borderId="33" xfId="0" applyNumberFormat="1" applyFont="1" applyFill="1" applyBorder="1" applyAlignment="1" applyProtection="1">
      <alignment horizontal="center"/>
      <protection hidden="1"/>
    </xf>
    <xf numFmtId="0" fontId="72" fillId="36" borderId="14" xfId="0" applyNumberFormat="1" applyFont="1" applyFill="1" applyBorder="1" applyAlignment="1" applyProtection="1">
      <alignment horizontal="center"/>
      <protection hidden="1"/>
    </xf>
    <xf numFmtId="0" fontId="72" fillId="36" borderId="38" xfId="0" applyNumberFormat="1" applyFont="1" applyFill="1" applyBorder="1" applyAlignment="1" applyProtection="1">
      <alignment horizontal="center"/>
      <protection hidden="1"/>
    </xf>
    <xf numFmtId="0" fontId="72" fillId="36" borderId="57" xfId="0" applyNumberFormat="1" applyFont="1" applyFill="1" applyBorder="1" applyAlignment="1" applyProtection="1">
      <alignment horizontal="center"/>
      <protection hidden="1"/>
    </xf>
    <xf numFmtId="0" fontId="72" fillId="36" borderId="16" xfId="0" applyNumberFormat="1" applyFont="1" applyFill="1" applyBorder="1" applyAlignment="1" applyProtection="1">
      <alignment horizontal="center"/>
      <protection hidden="1"/>
    </xf>
    <xf numFmtId="0" fontId="72" fillId="36" borderId="4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16" xfId="0" applyFont="1" applyFill="1" applyBorder="1" applyAlignment="1" applyProtection="1">
      <alignment horizontal="left" shrinkToFit="1"/>
      <protection hidden="1"/>
    </xf>
    <xf numFmtId="0" fontId="53" fillId="4" borderId="0" xfId="0" applyFont="1" applyFill="1" applyAlignment="1">
      <alignment/>
    </xf>
    <xf numFmtId="0" fontId="9" fillId="4" borderId="12" xfId="0" applyNumberFormat="1" applyFont="1" applyFill="1" applyBorder="1" applyAlignment="1" applyProtection="1">
      <alignment horizontal="left" vertical="top" wrapText="1"/>
      <protection hidden="1"/>
    </xf>
    <xf numFmtId="191" fontId="8" fillId="4" borderId="24" xfId="0" applyNumberFormat="1" applyFont="1" applyFill="1" applyBorder="1" applyAlignment="1" applyProtection="1">
      <alignment horizontal="center" vertical="top" wrapText="1"/>
      <protection hidden="1"/>
    </xf>
    <xf numFmtId="0" fontId="9" fillId="4" borderId="25" xfId="0" applyNumberFormat="1" applyFont="1" applyFill="1" applyBorder="1" applyAlignment="1" applyProtection="1">
      <alignment horizontal="center" vertical="top" wrapText="1"/>
      <protection hidden="1"/>
    </xf>
    <xf numFmtId="0" fontId="9" fillId="4" borderId="26" xfId="0" applyNumberFormat="1" applyFont="1" applyFill="1" applyBorder="1" applyAlignment="1" applyProtection="1">
      <alignment horizontal="center" vertical="top" wrapText="1"/>
      <protection hidden="1"/>
    </xf>
    <xf numFmtId="0" fontId="9" fillId="4" borderId="27" xfId="0" applyNumberFormat="1" applyFont="1" applyFill="1" applyBorder="1" applyAlignment="1" applyProtection="1">
      <alignment horizontal="center" vertical="top" wrapText="1"/>
      <protection hidden="1"/>
    </xf>
    <xf numFmtId="49" fontId="9" fillId="4" borderId="44" xfId="0" applyNumberFormat="1" applyFont="1" applyFill="1" applyBorder="1" applyAlignment="1" applyProtection="1">
      <alignment horizontal="center" vertical="top" wrapText="1"/>
      <protection hidden="1"/>
    </xf>
    <xf numFmtId="49" fontId="9" fillId="4" borderId="24" xfId="0" applyNumberFormat="1" applyFont="1" applyFill="1" applyBorder="1" applyAlignment="1" applyProtection="1">
      <alignment horizontal="center" vertical="top" wrapText="1"/>
      <protection hidden="1"/>
    </xf>
    <xf numFmtId="0" fontId="8" fillId="4" borderId="24" xfId="0" applyNumberFormat="1" applyFont="1" applyFill="1" applyBorder="1" applyAlignment="1" applyProtection="1">
      <alignment horizontal="center" vertical="top" wrapText="1"/>
      <protection hidden="1"/>
    </xf>
    <xf numFmtId="49" fontId="8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25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73" fillId="37" borderId="14" xfId="0" applyFont="1" applyFill="1" applyBorder="1" applyAlignment="1" applyProtection="1">
      <alignment vertical="top" shrinkToFit="1"/>
      <protection hidden="1"/>
    </xf>
    <xf numFmtId="49" fontId="51" fillId="0" borderId="44" xfId="0" applyNumberFormat="1" applyFont="1" applyBorder="1" applyAlignment="1" applyProtection="1">
      <alignment horizontal="left" vertical="top"/>
      <protection hidden="1"/>
    </xf>
    <xf numFmtId="49" fontId="51" fillId="0" borderId="0" xfId="0" applyNumberFormat="1" applyFont="1" applyBorder="1" applyAlignment="1" applyProtection="1">
      <alignment horizontal="left" vertical="top"/>
      <protection hidden="1"/>
    </xf>
    <xf numFmtId="1" fontId="52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 wrapText="1"/>
      <protection hidden="1" locked="0"/>
    </xf>
    <xf numFmtId="0" fontId="65" fillId="0" borderId="30" xfId="0" applyFont="1" applyBorder="1" applyAlignment="1" applyProtection="1">
      <alignment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65" fillId="0" borderId="50" xfId="0" applyFont="1" applyBorder="1" applyAlignment="1" applyProtection="1">
      <alignment vertical="center"/>
      <protection locked="0"/>
    </xf>
    <xf numFmtId="49" fontId="65" fillId="0" borderId="50" xfId="0" applyNumberFormat="1" applyFont="1" applyBorder="1" applyAlignment="1" applyProtection="1">
      <alignment horizontal="left" vertical="top" wrapText="1"/>
      <protection locked="0"/>
    </xf>
    <xf numFmtId="49" fontId="65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7" xfId="0" applyNumberFormat="1" applyFont="1" applyFill="1" applyBorder="1" applyAlignment="1" applyProtection="1">
      <alignment horizontal="left" vertical="top" wrapText="1"/>
      <protection hidden="1"/>
    </xf>
    <xf numFmtId="49" fontId="8" fillId="4" borderId="27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50" fillId="4" borderId="64" xfId="0" applyNumberFormat="1" applyFont="1" applyFill="1" applyBorder="1" applyAlignment="1" applyProtection="1">
      <alignment horizontal="left" vertical="center"/>
      <protection locked="0"/>
    </xf>
    <xf numFmtId="49" fontId="49" fillId="4" borderId="64" xfId="0" applyNumberFormat="1" applyFont="1" applyFill="1" applyBorder="1" applyAlignment="1" applyProtection="1">
      <alignment horizontal="left" vertical="top" wrapText="1"/>
      <protection locked="0"/>
    </xf>
    <xf numFmtId="49" fontId="49" fillId="4" borderId="64" xfId="0" applyNumberFormat="1" applyFont="1" applyFill="1" applyBorder="1" applyAlignment="1" applyProtection="1">
      <alignment horizontal="center" vertical="center" wrapText="1"/>
      <protection locked="0"/>
    </xf>
    <xf numFmtId="191" fontId="52" fillId="4" borderId="64" xfId="0" applyNumberFormat="1" applyFont="1" applyFill="1" applyBorder="1" applyAlignment="1" applyProtection="1">
      <alignment horizontal="center" vertical="center"/>
      <protection hidden="1"/>
    </xf>
    <xf numFmtId="191" fontId="52" fillId="4" borderId="36" xfId="0" applyNumberFormat="1" applyFont="1" applyFill="1" applyBorder="1" applyAlignment="1" applyProtection="1">
      <alignment horizontal="center" vertical="center"/>
      <protection hidden="1"/>
    </xf>
    <xf numFmtId="191" fontId="52" fillId="4" borderId="19" xfId="0" applyNumberFormat="1" applyFont="1" applyFill="1" applyBorder="1" applyAlignment="1" applyProtection="1">
      <alignment horizontal="center" vertical="center"/>
      <protection locked="0"/>
    </xf>
    <xf numFmtId="191" fontId="52" fillId="4" borderId="64" xfId="0" applyNumberFormat="1" applyFont="1" applyFill="1" applyBorder="1" applyAlignment="1" applyProtection="1">
      <alignment horizontal="center" vertical="center"/>
      <protection locked="0"/>
    </xf>
    <xf numFmtId="191" fontId="52" fillId="4" borderId="36" xfId="0" applyNumberFormat="1" applyFont="1" applyFill="1" applyBorder="1" applyAlignment="1" applyProtection="1">
      <alignment horizontal="center" vertical="center"/>
      <protection locked="0"/>
    </xf>
    <xf numFmtId="191" fontId="52" fillId="4" borderId="48" xfId="0" applyNumberFormat="1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49" fontId="50" fillId="0" borderId="50" xfId="0" applyNumberFormat="1" applyFont="1" applyBorder="1" applyAlignment="1" applyProtection="1">
      <alignment horizontal="left" vertical="center"/>
      <protection locked="0"/>
    </xf>
    <xf numFmtId="49" fontId="65" fillId="33" borderId="24" xfId="0" applyNumberFormat="1" applyFont="1" applyFill="1" applyBorder="1" applyAlignment="1" applyProtection="1">
      <alignment horizontal="left" vertical="top"/>
      <protection hidden="1"/>
    </xf>
    <xf numFmtId="49" fontId="65" fillId="33" borderId="24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/>
    </xf>
    <xf numFmtId="0" fontId="56" fillId="0" borderId="6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2" fillId="38" borderId="33" xfId="0" applyFont="1" applyFill="1" applyBorder="1" applyAlignment="1">
      <alignment/>
    </xf>
    <xf numFmtId="0" fontId="75" fillId="38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36" fillId="0" borderId="16" xfId="0" applyFont="1" applyFill="1" applyBorder="1" applyAlignment="1" applyProtection="1">
      <alignment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16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50" fillId="39" borderId="50" xfId="0" applyNumberFormat="1" applyFont="1" applyFill="1" applyBorder="1" applyAlignment="1" applyProtection="1">
      <alignment horizontal="left" vertical="center"/>
      <protection locked="0"/>
    </xf>
    <xf numFmtId="49" fontId="28" fillId="39" borderId="50" xfId="0" applyNumberFormat="1" applyFont="1" applyFill="1" applyBorder="1" applyAlignment="1" applyProtection="1">
      <alignment horizontal="left" vertical="center" wrapText="1"/>
      <protection locked="0"/>
    </xf>
    <xf numFmtId="49" fontId="49" fillId="39" borderId="50" xfId="0" applyNumberFormat="1" applyFont="1" applyFill="1" applyBorder="1" applyAlignment="1" applyProtection="1">
      <alignment horizontal="center" vertical="center" wrapText="1"/>
      <protection locked="0"/>
    </xf>
    <xf numFmtId="191" fontId="52" fillId="39" borderId="50" xfId="0" applyNumberFormat="1" applyFont="1" applyFill="1" applyBorder="1" applyAlignment="1" applyProtection="1">
      <alignment horizontal="center" vertical="center"/>
      <protection hidden="1"/>
    </xf>
    <xf numFmtId="49" fontId="50" fillId="0" borderId="64" xfId="0" applyNumberFormat="1" applyFont="1" applyBorder="1" applyAlignment="1" applyProtection="1">
      <alignment horizontal="left" vertical="center"/>
      <protection locked="0"/>
    </xf>
    <xf numFmtId="191" fontId="52" fillId="0" borderId="50" xfId="0" applyNumberFormat="1" applyFont="1" applyFill="1" applyBorder="1" applyAlignment="1" applyProtection="1">
      <alignment horizontal="center" vertical="center"/>
      <protection hidden="1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9" fillId="0" borderId="50" xfId="0" applyFont="1" applyBorder="1" applyAlignment="1" applyProtection="1">
      <alignment horizontal="center" vertical="center"/>
      <protection locked="0"/>
    </xf>
    <xf numFmtId="49" fontId="50" fillId="40" borderId="40" xfId="0" applyNumberFormat="1" applyFont="1" applyFill="1" applyBorder="1" applyAlignment="1" applyProtection="1">
      <alignment horizontal="left" vertical="center"/>
      <protection locked="0"/>
    </xf>
    <xf numFmtId="49" fontId="5" fillId="40" borderId="30" xfId="0" applyNumberFormat="1" applyFont="1" applyFill="1" applyBorder="1" applyAlignment="1" applyProtection="1">
      <alignment horizontal="left" vertical="top" wrapText="1"/>
      <protection locked="0"/>
    </xf>
    <xf numFmtId="49" fontId="49" fillId="40" borderId="30" xfId="0" applyNumberFormat="1" applyFont="1" applyFill="1" applyBorder="1" applyAlignment="1" applyProtection="1">
      <alignment horizontal="center" vertical="center" wrapText="1"/>
      <protection locked="0"/>
    </xf>
    <xf numFmtId="191" fontId="52" fillId="0" borderId="57" xfId="0" applyNumberFormat="1" applyFont="1" applyFill="1" applyBorder="1" applyAlignment="1" applyProtection="1">
      <alignment horizontal="center" vertical="center"/>
      <protection hidden="1"/>
    </xf>
    <xf numFmtId="49" fontId="65" fillId="0" borderId="48" xfId="0" applyNumberFormat="1" applyFont="1" applyBorder="1" applyAlignment="1" applyProtection="1">
      <alignment horizontal="left" vertical="top" wrapText="1"/>
      <protection locked="0"/>
    </xf>
    <xf numFmtId="0" fontId="49" fillId="0" borderId="48" xfId="0" applyFont="1" applyBorder="1" applyAlignment="1" applyProtection="1">
      <alignment horizontal="center" vertical="center"/>
      <protection locked="0"/>
    </xf>
    <xf numFmtId="49" fontId="49" fillId="0" borderId="48" xfId="0" applyNumberFormat="1" applyFont="1" applyBorder="1" applyAlignment="1" applyProtection="1">
      <alignment horizontal="center" vertical="center" wrapText="1"/>
      <protection locked="0"/>
    </xf>
    <xf numFmtId="49" fontId="49" fillId="0" borderId="64" xfId="0" applyNumberFormat="1" applyFont="1" applyBorder="1" applyAlignment="1" applyProtection="1">
      <alignment horizontal="center" vertical="center" wrapText="1"/>
      <protection locked="0"/>
    </xf>
    <xf numFmtId="49" fontId="28" fillId="32" borderId="40" xfId="0" applyNumberFormat="1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wrapText="1"/>
      <protection locked="0"/>
    </xf>
    <xf numFmtId="0" fontId="52" fillId="0" borderId="63" xfId="0" applyFont="1" applyBorder="1" applyAlignment="1" applyProtection="1">
      <alignment/>
      <protection hidden="1"/>
    </xf>
    <xf numFmtId="0" fontId="53" fillId="0" borderId="63" xfId="0" applyFont="1" applyBorder="1" applyAlignment="1">
      <alignment/>
    </xf>
    <xf numFmtId="191" fontId="5" fillId="40" borderId="30" xfId="0" applyNumberFormat="1" applyFont="1" applyFill="1" applyBorder="1" applyAlignment="1" applyProtection="1">
      <alignment horizontal="center" vertical="center"/>
      <protection hidden="1"/>
    </xf>
    <xf numFmtId="191" fontId="50" fillId="32" borderId="46" xfId="0" applyNumberFormat="1" applyFont="1" applyFill="1" applyBorder="1" applyAlignment="1" applyProtection="1">
      <alignment horizontal="center" vertical="center"/>
      <protection hidden="1"/>
    </xf>
    <xf numFmtId="191" fontId="50" fillId="32" borderId="30" xfId="0" applyNumberFormat="1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wrapText="1"/>
      <protection locked="0"/>
    </xf>
    <xf numFmtId="191" fontId="50" fillId="35" borderId="24" xfId="0" applyNumberFormat="1" applyFont="1" applyFill="1" applyBorder="1" applyAlignment="1" applyProtection="1">
      <alignment horizontal="center" vertical="center"/>
      <protection hidden="1"/>
    </xf>
    <xf numFmtId="0" fontId="50" fillId="0" borderId="24" xfId="0" applyFont="1" applyFill="1" applyBorder="1" applyAlignment="1" applyProtection="1">
      <alignment wrapText="1"/>
      <protection locked="0"/>
    </xf>
    <xf numFmtId="49" fontId="49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9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9" fillId="35" borderId="24" xfId="0" applyNumberFormat="1" applyFont="1" applyFill="1" applyBorder="1" applyAlignment="1" applyProtection="1">
      <alignment horizontal="left" vertical="top"/>
      <protection hidden="1" locked="0"/>
    </xf>
    <xf numFmtId="49" fontId="49" fillId="35" borderId="24" xfId="0" applyNumberFormat="1" applyFont="1" applyFill="1" applyBorder="1" applyAlignment="1" applyProtection="1">
      <alignment horizontal="left" vertical="top" wrapText="1"/>
      <protection hidden="1" locked="0"/>
    </xf>
    <xf numFmtId="191" fontId="5" fillId="41" borderId="30" xfId="0" applyNumberFormat="1" applyFont="1" applyFill="1" applyBorder="1" applyAlignment="1" applyProtection="1">
      <alignment horizontal="center" vertical="center"/>
      <protection hidden="1"/>
    </xf>
    <xf numFmtId="49" fontId="50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5" borderId="24" xfId="0" applyNumberFormat="1" applyFont="1" applyFill="1" applyBorder="1" applyAlignment="1" applyProtection="1">
      <alignment horizontal="left" vertical="top" wrapText="1"/>
      <protection hidden="1"/>
    </xf>
    <xf numFmtId="0" fontId="74" fillId="0" borderId="0" xfId="0" applyFont="1" applyBorder="1" applyAlignment="1" applyProtection="1">
      <alignment horizontal="center" vertical="justify"/>
      <protection locked="0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locked="0"/>
    </xf>
    <xf numFmtId="0" fontId="77" fillId="0" borderId="0" xfId="0" applyFont="1" applyBorder="1" applyAlignment="1" applyProtection="1">
      <alignment horizontal="left" vertical="justify"/>
      <protection locked="0"/>
    </xf>
    <xf numFmtId="0" fontId="78" fillId="0" borderId="0" xfId="0" applyFont="1" applyAlignment="1" applyProtection="1">
      <alignment horizontal="left"/>
      <protection locked="0"/>
    </xf>
    <xf numFmtId="49" fontId="11" fillId="42" borderId="53" xfId="0" applyNumberFormat="1" applyFont="1" applyFill="1" applyBorder="1" applyAlignment="1" applyProtection="1">
      <alignment horizontal="left" vertical="center" wrapText="1"/>
      <protection hidden="1"/>
    </xf>
    <xf numFmtId="49" fontId="11" fillId="42" borderId="56" xfId="0" applyNumberFormat="1" applyFont="1" applyFill="1" applyBorder="1" applyAlignment="1" applyProtection="1">
      <alignment horizontal="left" vertical="center" wrapText="1"/>
      <protection hidden="1"/>
    </xf>
    <xf numFmtId="191" fontId="11" fillId="42" borderId="50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54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56" xfId="0" applyNumberFormat="1" applyFont="1" applyFill="1" applyBorder="1" applyAlignment="1" applyProtection="1">
      <alignment horizontal="center" vertical="center" wrapText="1"/>
      <protection hidden="1"/>
    </xf>
    <xf numFmtId="49" fontId="10" fillId="42" borderId="62" xfId="0" applyNumberFormat="1" applyFont="1" applyFill="1" applyBorder="1" applyAlignment="1" applyProtection="1">
      <alignment horizontal="center" vertical="center" wrapText="1"/>
      <protection hidden="1"/>
    </xf>
    <xf numFmtId="49" fontId="10" fillId="42" borderId="50" xfId="0" applyNumberFormat="1" applyFont="1" applyFill="1" applyBorder="1" applyAlignment="1" applyProtection="1">
      <alignment horizontal="center" vertical="center" wrapText="1"/>
      <protection hidden="1"/>
    </xf>
    <xf numFmtId="2" fontId="55" fillId="42" borderId="52" xfId="0" applyNumberFormat="1" applyFont="1" applyFill="1" applyBorder="1" applyAlignment="1" applyProtection="1">
      <alignment horizontal="center" vertical="center" wrapText="1"/>
      <protection hidden="1"/>
    </xf>
    <xf numFmtId="49" fontId="11" fillId="43" borderId="14" xfId="0" applyNumberFormat="1" applyFont="1" applyFill="1" applyBorder="1" applyAlignment="1" applyProtection="1">
      <alignment horizontal="left" vertical="center" wrapText="1"/>
      <protection hidden="1"/>
    </xf>
    <xf numFmtId="49" fontId="11" fillId="43" borderId="65" xfId="0" applyNumberFormat="1" applyFont="1" applyFill="1" applyBorder="1" applyAlignment="1" applyProtection="1">
      <alignment horizontal="left" vertical="center" wrapText="1"/>
      <protection hidden="1"/>
    </xf>
    <xf numFmtId="191" fontId="11" fillId="43" borderId="32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66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38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65" xfId="0" applyNumberFormat="1" applyFont="1" applyFill="1" applyBorder="1" applyAlignment="1" applyProtection="1">
      <alignment horizontal="center" vertical="center" wrapText="1"/>
      <protection hidden="1"/>
    </xf>
    <xf numFmtId="49" fontId="10" fillId="43" borderId="67" xfId="0" applyNumberFormat="1" applyFont="1" applyFill="1" applyBorder="1" applyAlignment="1" applyProtection="1">
      <alignment horizontal="center" vertical="center" wrapText="1"/>
      <protection hidden="1"/>
    </xf>
    <xf numFmtId="49" fontId="10" fillId="43" borderId="32" xfId="0" applyNumberFormat="1" applyFont="1" applyFill="1" applyBorder="1" applyAlignment="1" applyProtection="1">
      <alignment horizontal="center" vertical="center" wrapText="1"/>
      <protection hidden="1"/>
    </xf>
    <xf numFmtId="2" fontId="55" fillId="43" borderId="6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left" vertical="center" wrapText="1" shrinkToFit="1"/>
      <protection hidden="1"/>
    </xf>
    <xf numFmtId="0" fontId="28" fillId="43" borderId="24" xfId="0" applyNumberFormat="1" applyFont="1" applyFill="1" applyBorder="1" applyAlignment="1" applyProtection="1">
      <alignment horizontal="left" vertical="top" wrapText="1"/>
      <protection locked="0"/>
    </xf>
    <xf numFmtId="49" fontId="28" fillId="43" borderId="24" xfId="0" applyNumberFormat="1" applyFont="1" applyFill="1" applyBorder="1" applyAlignment="1" applyProtection="1">
      <alignment horizontal="center" vertical="center"/>
      <protection hidden="1"/>
    </xf>
    <xf numFmtId="49" fontId="28" fillId="43" borderId="24" xfId="0" applyNumberFormat="1" applyFont="1" applyFill="1" applyBorder="1" applyAlignment="1" applyProtection="1">
      <alignment horizontal="center" vertical="center" wrapText="1"/>
      <protection hidden="1"/>
    </xf>
    <xf numFmtId="191" fontId="5" fillId="43" borderId="20" xfId="0" applyNumberFormat="1" applyFont="1" applyFill="1" applyBorder="1" applyAlignment="1" applyProtection="1">
      <alignment horizontal="center" vertical="center"/>
      <protection hidden="1"/>
    </xf>
    <xf numFmtId="0" fontId="28" fillId="43" borderId="50" xfId="0" applyNumberFormat="1" applyFont="1" applyFill="1" applyBorder="1" applyAlignment="1" applyProtection="1">
      <alignment horizontal="left" vertical="top" wrapText="1"/>
      <protection locked="0"/>
    </xf>
    <xf numFmtId="0" fontId="28" fillId="43" borderId="30" xfId="0" applyNumberFormat="1" applyFont="1" applyFill="1" applyBorder="1" applyAlignment="1" applyProtection="1">
      <alignment horizontal="left" vertical="top" wrapText="1"/>
      <protection locked="0"/>
    </xf>
    <xf numFmtId="0" fontId="8" fillId="4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43" borderId="27" xfId="0" applyNumberFormat="1" applyFont="1" applyFill="1" applyBorder="1" applyAlignment="1" applyProtection="1">
      <alignment horizontal="left" vertical="center" wrapText="1"/>
      <protection hidden="1"/>
    </xf>
    <xf numFmtId="191" fontId="8" fillId="43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25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44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24" xfId="0" applyNumberFormat="1" applyFont="1" applyFill="1" applyBorder="1" applyAlignment="1" applyProtection="1">
      <alignment horizontal="center" vertical="center" wrapText="1"/>
      <protection hidden="1"/>
    </xf>
    <xf numFmtId="2" fontId="18" fillId="43" borderId="20" xfId="0" applyNumberFormat="1" applyFont="1" applyFill="1" applyBorder="1" applyAlignment="1" applyProtection="1">
      <alignment horizontal="center" vertical="center" wrapText="1"/>
      <protection hidden="1"/>
    </xf>
    <xf numFmtId="0" fontId="11" fillId="43" borderId="56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0" borderId="58" xfId="0" applyNumberFormat="1" applyFont="1" applyBorder="1" applyAlignment="1" applyProtection="1">
      <alignment horizontal="center"/>
      <protection hidden="1"/>
    </xf>
    <xf numFmtId="0" fontId="9" fillId="0" borderId="59" xfId="0" applyNumberFormat="1" applyFont="1" applyBorder="1" applyAlignment="1" applyProtection="1">
      <alignment horizontal="center"/>
      <protection hidden="1"/>
    </xf>
    <xf numFmtId="0" fontId="9" fillId="0" borderId="69" xfId="0" applyNumberFormat="1" applyFont="1" applyBorder="1" applyAlignment="1" applyProtection="1">
      <alignment horizontal="center"/>
      <protection hidden="1"/>
    </xf>
    <xf numFmtId="0" fontId="9" fillId="0" borderId="70" xfId="0" applyNumberFormat="1" applyFont="1" applyBorder="1" applyAlignment="1" applyProtection="1">
      <alignment horizontal="center"/>
      <protection hidden="1"/>
    </xf>
    <xf numFmtId="0" fontId="9" fillId="0" borderId="60" xfId="0" applyNumberFormat="1" applyFont="1" applyBorder="1" applyAlignment="1" applyProtection="1">
      <alignment horizontal="center"/>
      <protection hidden="1"/>
    </xf>
    <xf numFmtId="0" fontId="9" fillId="0" borderId="61" xfId="0" applyNumberFormat="1" applyFont="1" applyBorder="1" applyAlignment="1" applyProtection="1">
      <alignment horizontal="center"/>
      <protection hidden="1"/>
    </xf>
    <xf numFmtId="0" fontId="9" fillId="0" borderId="49" xfId="0" applyFont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7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66" xfId="0" applyNumberFormat="1" applyFont="1" applyBorder="1" applyAlignment="1" applyProtection="1">
      <alignment horizontal="center"/>
      <protection hidden="1"/>
    </xf>
    <xf numFmtId="0" fontId="9" fillId="0" borderId="65" xfId="0" applyNumberFormat="1" applyFont="1" applyBorder="1" applyAlignment="1" applyProtection="1">
      <alignment horizontal="center"/>
      <protection hidden="1"/>
    </xf>
    <xf numFmtId="0" fontId="117" fillId="38" borderId="33" xfId="0" applyFont="1" applyFill="1" applyBorder="1" applyAlignment="1">
      <alignment horizontal="center"/>
    </xf>
    <xf numFmtId="0" fontId="118" fillId="38" borderId="33" xfId="0" applyFont="1" applyFill="1" applyBorder="1" applyAlignment="1">
      <alignment/>
    </xf>
    <xf numFmtId="49" fontId="28" fillId="0" borderId="30" xfId="0" applyNumberFormat="1" applyFont="1" applyBorder="1" applyAlignment="1" applyProtection="1">
      <alignment horizontal="left" vertical="top" wrapText="1"/>
      <protection locked="0"/>
    </xf>
    <xf numFmtId="0" fontId="28" fillId="0" borderId="30" xfId="0" applyFont="1" applyBorder="1" applyAlignment="1" applyProtection="1">
      <alignment vertical="center" wrapText="1"/>
      <protection locked="0"/>
    </xf>
    <xf numFmtId="49" fontId="28" fillId="0" borderId="50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191" fontId="50" fillId="0" borderId="46" xfId="0" applyNumberFormat="1" applyFont="1" applyBorder="1" applyAlignment="1" applyProtection="1">
      <alignment horizontal="center" vertical="center"/>
      <protection locked="0"/>
    </xf>
    <xf numFmtId="191" fontId="50" fillId="0" borderId="30" xfId="0" applyNumberFormat="1" applyFont="1" applyBorder="1" applyAlignment="1" applyProtection="1">
      <alignment horizontal="center" vertical="center"/>
      <protection locked="0"/>
    </xf>
    <xf numFmtId="191" fontId="50" fillId="0" borderId="39" xfId="0" applyNumberFormat="1" applyFont="1" applyBorder="1" applyAlignment="1" applyProtection="1">
      <alignment horizontal="center" vertical="center"/>
      <protection locked="0"/>
    </xf>
    <xf numFmtId="191" fontId="16" fillId="39" borderId="50" xfId="0" applyNumberFormat="1" applyFont="1" applyFill="1" applyBorder="1" applyAlignment="1" applyProtection="1">
      <alignment horizontal="center" vertical="center"/>
      <protection hidden="1"/>
    </xf>
    <xf numFmtId="191" fontId="50" fillId="39" borderId="50" xfId="0" applyNumberFormat="1" applyFont="1" applyFill="1" applyBorder="1" applyAlignment="1" applyProtection="1">
      <alignment horizontal="center" vertical="center"/>
      <protection hidden="1"/>
    </xf>
    <xf numFmtId="191" fontId="7" fillId="33" borderId="20" xfId="0" applyNumberFormat="1" applyFont="1" applyFill="1" applyBorder="1" applyAlignment="1" applyProtection="1">
      <alignment horizontal="center" vertical="center"/>
      <protection hidden="1"/>
    </xf>
    <xf numFmtId="49" fontId="5" fillId="0" borderId="50" xfId="0" applyNumberFormat="1" applyFont="1" applyBorder="1" applyAlignment="1" applyProtection="1">
      <alignment horizontal="left" vertical="top" wrapText="1"/>
      <protection locked="0"/>
    </xf>
    <xf numFmtId="49" fontId="5" fillId="0" borderId="50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Border="1" applyAlignment="1" applyProtection="1">
      <alignment horizontal="left" vertical="top" wrapText="1" shrinkToFi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left" vertical="top" wrapText="1" shrinkToFit="1"/>
      <protection locked="0"/>
    </xf>
    <xf numFmtId="49" fontId="5" fillId="0" borderId="59" xfId="0" applyNumberFormat="1" applyFont="1" applyBorder="1" applyAlignment="1" applyProtection="1">
      <alignment horizontal="left" vertical="top" wrapText="1" shrinkToFit="1"/>
      <protection locked="0"/>
    </xf>
    <xf numFmtId="0" fontId="5" fillId="0" borderId="0" xfId="0" applyFont="1" applyAlignment="1" applyProtection="1">
      <alignment/>
      <protection locked="0"/>
    </xf>
    <xf numFmtId="191" fontId="50" fillId="0" borderId="52" xfId="0" applyNumberFormat="1" applyFont="1" applyBorder="1" applyAlignment="1" applyProtection="1">
      <alignment horizontal="center" vertical="center"/>
      <protection locked="0"/>
    </xf>
    <xf numFmtId="191" fontId="50" fillId="0" borderId="50" xfId="0" applyNumberFormat="1" applyFont="1" applyBorder="1" applyAlignment="1" applyProtection="1">
      <alignment horizontal="center" vertical="center"/>
      <protection locked="0"/>
    </xf>
    <xf numFmtId="191" fontId="50" fillId="0" borderId="51" xfId="0" applyNumberFormat="1" applyFont="1" applyBorder="1" applyAlignment="1" applyProtection="1">
      <alignment horizontal="center" vertical="center"/>
      <protection locked="0"/>
    </xf>
    <xf numFmtId="0" fontId="21" fillId="0" borderId="7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19" fillId="0" borderId="71" xfId="0" applyFont="1" applyBorder="1" applyAlignment="1">
      <alignment horizontal="center" vertical="center" wrapText="1"/>
    </xf>
    <xf numFmtId="0" fontId="119" fillId="0" borderId="28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55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55" xfId="0" applyFont="1" applyBorder="1" applyAlignment="1">
      <alignment/>
    </xf>
    <xf numFmtId="0" fontId="68" fillId="0" borderId="59" xfId="0" applyFont="1" applyBorder="1" applyAlignment="1" applyProtection="1">
      <alignment horizontal="center" vertical="top"/>
      <protection hidden="1"/>
    </xf>
    <xf numFmtId="0" fontId="68" fillId="0" borderId="58" xfId="0" applyFont="1" applyBorder="1" applyAlignment="1" applyProtection="1">
      <alignment horizontal="center" vertical="top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68" fillId="0" borderId="59" xfId="0" applyFont="1" applyBorder="1" applyAlignment="1" applyProtection="1">
      <alignment horizontal="center"/>
      <protection hidden="1"/>
    </xf>
    <xf numFmtId="0" fontId="68" fillId="0" borderId="63" xfId="0" applyFont="1" applyBorder="1" applyAlignment="1" applyProtection="1">
      <alignment horizontal="center"/>
      <protection hidden="1"/>
    </xf>
    <xf numFmtId="0" fontId="0" fillId="0" borderId="63" xfId="0" applyBorder="1" applyAlignment="1">
      <alignment horizontal="center"/>
    </xf>
    <xf numFmtId="0" fontId="0" fillId="0" borderId="58" xfId="0" applyBorder="1" applyAlignment="1">
      <alignment horizontal="center"/>
    </xf>
    <xf numFmtId="1" fontId="11" fillId="0" borderId="43" xfId="0" applyNumberFormat="1" applyFont="1" applyBorder="1" applyAlignment="1" applyProtection="1">
      <alignment horizontal="center" vertical="center"/>
      <protection hidden="1" locked="0"/>
    </xf>
    <xf numFmtId="1" fontId="11" fillId="0" borderId="44" xfId="0" applyNumberFormat="1" applyFont="1" applyBorder="1" applyAlignment="1" applyProtection="1">
      <alignment horizontal="center" vertical="center"/>
      <protection hidden="1" locked="0"/>
    </xf>
    <xf numFmtId="1" fontId="11" fillId="0" borderId="20" xfId="0" applyNumberFormat="1" applyFont="1" applyBorder="1" applyAlignment="1" applyProtection="1">
      <alignment horizontal="center" vertical="center"/>
      <protection hidden="1" locked="0"/>
    </xf>
    <xf numFmtId="49" fontId="13" fillId="0" borderId="72" xfId="0" applyNumberFormat="1" applyFont="1" applyBorder="1" applyAlignment="1" applyProtection="1">
      <alignment/>
      <protection locked="0"/>
    </xf>
    <xf numFmtId="49" fontId="13" fillId="0" borderId="73" xfId="0" applyNumberFormat="1" applyFont="1" applyBorder="1" applyAlignment="1" applyProtection="1">
      <alignment/>
      <protection locked="0"/>
    </xf>
    <xf numFmtId="49" fontId="13" fillId="0" borderId="45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8" fillId="0" borderId="33" xfId="0" applyFont="1" applyBorder="1" applyAlignment="1" applyProtection="1">
      <alignment horizontal="center" vertical="top"/>
      <protection hidden="1"/>
    </xf>
    <xf numFmtId="49" fontId="8" fillId="0" borderId="62" xfId="0" applyNumberFormat="1" applyFont="1" applyBorder="1" applyAlignment="1" applyProtection="1">
      <alignment horizontal="center"/>
      <protection locked="0"/>
    </xf>
    <xf numFmtId="49" fontId="0" fillId="0" borderId="62" xfId="0" applyNumberFormat="1" applyFont="1" applyBorder="1" applyAlignment="1" applyProtection="1">
      <alignment horizontal="center"/>
      <protection locked="0"/>
    </xf>
    <xf numFmtId="49" fontId="8" fillId="0" borderId="62" xfId="0" applyNumberFormat="1" applyFont="1" applyBorder="1" applyAlignment="1" applyProtection="1">
      <alignment horizontal="left" wrapText="1"/>
      <protection locked="0"/>
    </xf>
    <xf numFmtId="49" fontId="0" fillId="0" borderId="62" xfId="0" applyNumberFormat="1" applyFont="1" applyBorder="1" applyAlignment="1" applyProtection="1">
      <alignment wrapText="1"/>
      <protection locked="0"/>
    </xf>
    <xf numFmtId="49" fontId="0" fillId="0" borderId="62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191" fontId="11" fillId="0" borderId="72" xfId="0" applyNumberFormat="1" applyFont="1" applyBorder="1" applyAlignment="1" applyProtection="1">
      <alignment horizontal="center" vertical="center"/>
      <protection hidden="1" locked="0"/>
    </xf>
    <xf numFmtId="191" fontId="11" fillId="0" borderId="73" xfId="0" applyNumberFormat="1" applyFont="1" applyBorder="1" applyAlignment="1" applyProtection="1">
      <alignment horizontal="center" vertical="center"/>
      <protection hidden="1" locked="0"/>
    </xf>
    <xf numFmtId="191" fontId="11" fillId="0" borderId="45" xfId="0" applyNumberFormat="1" applyFont="1" applyBorder="1" applyAlignment="1" applyProtection="1">
      <alignment horizontal="center" vertical="center"/>
      <protection hidden="1" locked="0"/>
    </xf>
    <xf numFmtId="191" fontId="11" fillId="0" borderId="36" xfId="0" applyNumberFormat="1" applyFont="1" applyBorder="1" applyAlignment="1" applyProtection="1">
      <alignment horizontal="center" vertical="center"/>
      <protection hidden="1" locked="0"/>
    </xf>
    <xf numFmtId="191" fontId="11" fillId="0" borderId="0" xfId="0" applyNumberFormat="1" applyFont="1" applyBorder="1" applyAlignment="1" applyProtection="1">
      <alignment horizontal="center" vertical="center"/>
      <protection hidden="1" locked="0"/>
    </xf>
    <xf numFmtId="191" fontId="11" fillId="0" borderId="19" xfId="0" applyNumberFormat="1" applyFont="1" applyBorder="1" applyAlignment="1" applyProtection="1">
      <alignment horizontal="center" vertical="center"/>
      <protection hidden="1" locked="0"/>
    </xf>
    <xf numFmtId="191" fontId="57" fillId="0" borderId="36" xfId="0" applyNumberFormat="1" applyFont="1" applyBorder="1" applyAlignment="1" applyProtection="1">
      <alignment horizontal="center" vertical="center"/>
      <protection hidden="1" locked="0"/>
    </xf>
    <xf numFmtId="191" fontId="57" fillId="0" borderId="0" xfId="0" applyNumberFormat="1" applyFont="1" applyBorder="1" applyAlignment="1" applyProtection="1">
      <alignment horizontal="center" vertical="center"/>
      <protection hidden="1" locked="0"/>
    </xf>
    <xf numFmtId="191" fontId="57" fillId="0" borderId="19" xfId="0" applyNumberFormat="1" applyFont="1" applyBorder="1" applyAlignment="1" applyProtection="1">
      <alignment horizontal="center" vertical="center"/>
      <protection hidden="1" locked="0"/>
    </xf>
    <xf numFmtId="49" fontId="13" fillId="0" borderId="36" xfId="0" applyNumberFormat="1" applyFont="1" applyBorder="1" applyAlignment="1" applyProtection="1">
      <alignment horizontal="left" wrapText="1"/>
      <protection locked="0"/>
    </xf>
    <xf numFmtId="49" fontId="13" fillId="0" borderId="0" xfId="0" applyNumberFormat="1" applyFont="1" applyBorder="1" applyAlignment="1" applyProtection="1">
      <alignment horizontal="left" wrapText="1"/>
      <protection locked="0"/>
    </xf>
    <xf numFmtId="49" fontId="13" fillId="0" borderId="19" xfId="0" applyNumberFormat="1" applyFont="1" applyBorder="1" applyAlignment="1" applyProtection="1">
      <alignment horizontal="left" wrapText="1"/>
      <protection locked="0"/>
    </xf>
    <xf numFmtId="0" fontId="56" fillId="0" borderId="36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19" xfId="0" applyFont="1" applyBorder="1" applyAlignment="1" applyProtection="1">
      <alignment horizontal="left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0" fontId="70" fillId="0" borderId="62" xfId="0" applyFont="1" applyBorder="1" applyAlignment="1" applyProtection="1">
      <alignment horizontal="center" vertical="top"/>
      <protection hidden="1"/>
    </xf>
    <xf numFmtId="0" fontId="10" fillId="0" borderId="74" xfId="0" applyNumberFormat="1" applyFont="1" applyBorder="1" applyAlignment="1" applyProtection="1">
      <alignment horizontal="center"/>
      <protection locked="0"/>
    </xf>
    <xf numFmtId="0" fontId="10" fillId="0" borderId="75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center"/>
      <protection locked="0"/>
    </xf>
    <xf numFmtId="191" fontId="10" fillId="0" borderId="74" xfId="0" applyNumberFormat="1" applyFont="1" applyBorder="1" applyAlignment="1" applyProtection="1">
      <alignment horizontal="center"/>
      <protection hidden="1" locked="0"/>
    </xf>
    <xf numFmtId="191" fontId="10" fillId="0" borderId="75" xfId="0" applyNumberFormat="1" applyFont="1" applyBorder="1" applyAlignment="1" applyProtection="1">
      <alignment horizontal="center"/>
      <protection hidden="1" locked="0"/>
    </xf>
    <xf numFmtId="191" fontId="10" fillId="0" borderId="15" xfId="0" applyNumberFormat="1" applyFont="1" applyBorder="1" applyAlignment="1" applyProtection="1">
      <alignment horizontal="center"/>
      <protection hidden="1" locked="0"/>
    </xf>
    <xf numFmtId="1" fontId="11" fillId="0" borderId="74" xfId="0" applyNumberFormat="1" applyFont="1" applyBorder="1" applyAlignment="1" applyProtection="1">
      <alignment horizontal="center" vertical="center"/>
      <protection hidden="1" locked="0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0" fontId="11" fillId="0" borderId="75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191" fontId="11" fillId="0" borderId="74" xfId="0" applyNumberFormat="1" applyFont="1" applyBorder="1" applyAlignment="1" applyProtection="1">
      <alignment horizontal="center" vertical="center"/>
      <protection hidden="1" locked="0"/>
    </xf>
    <xf numFmtId="191" fontId="11" fillId="0" borderId="75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48" fillId="0" borderId="0" xfId="0" applyNumberFormat="1" applyFont="1" applyBorder="1" applyAlignment="1" applyProtection="1">
      <alignment horizontal="center" vertical="center"/>
      <protection locked="0"/>
    </xf>
    <xf numFmtId="1" fontId="11" fillId="0" borderId="43" xfId="0" applyNumberFormat="1" applyFont="1" applyBorder="1" applyAlignment="1" applyProtection="1">
      <alignment horizontal="center" vertical="center"/>
      <protection locked="0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 wrapText="1"/>
      <protection locked="0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49" fontId="10" fillId="0" borderId="74" xfId="0" applyNumberFormat="1" applyFont="1" applyBorder="1" applyAlignment="1" applyProtection="1">
      <alignment horizontal="left" vertical="center" wrapText="1"/>
      <protection locked="0"/>
    </xf>
    <xf numFmtId="49" fontId="10" fillId="0" borderId="7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8" fillId="0" borderId="62" xfId="0" applyNumberFormat="1" applyFont="1" applyBorder="1" applyAlignment="1" applyProtection="1">
      <alignment horizontal="left"/>
      <protection locked="0"/>
    </xf>
    <xf numFmtId="49" fontId="0" fillId="0" borderId="62" xfId="0" applyNumberFormat="1" applyFont="1" applyBorder="1" applyAlignment="1" applyProtection="1">
      <alignment horizontal="left"/>
      <protection locked="0"/>
    </xf>
    <xf numFmtId="49" fontId="8" fillId="0" borderId="76" xfId="0" applyNumberFormat="1" applyFont="1" applyBorder="1" applyAlignment="1" applyProtection="1">
      <alignment horizontal="left"/>
      <protection locked="0"/>
    </xf>
    <xf numFmtId="49" fontId="0" fillId="0" borderId="76" xfId="0" applyNumberFormat="1" applyBorder="1" applyAlignment="1" applyProtection="1">
      <alignment horizontal="left"/>
      <protection locked="0"/>
    </xf>
    <xf numFmtId="49" fontId="8" fillId="0" borderId="76" xfId="0" applyNumberFormat="1" applyFont="1" applyBorder="1" applyAlignment="1" applyProtection="1">
      <alignment horizontal="left" wrapText="1"/>
      <protection locked="0"/>
    </xf>
    <xf numFmtId="49" fontId="0" fillId="0" borderId="76" xfId="0" applyNumberFormat="1" applyFont="1" applyBorder="1" applyAlignment="1" applyProtection="1">
      <alignment wrapText="1"/>
      <protection locked="0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11" fillId="0" borderId="73" xfId="0" applyFont="1" applyBorder="1" applyAlignment="1" applyProtection="1">
      <alignment horizontal="center" vertical="center" wrapText="1"/>
      <protection hidden="1"/>
    </xf>
    <xf numFmtId="0" fontId="11" fillId="0" borderId="45" xfId="0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2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43" xfId="0" applyNumberFormat="1" applyFont="1" applyBorder="1" applyAlignment="1" applyProtection="1">
      <alignment horizontal="center" vertical="center"/>
      <protection hidden="1"/>
    </xf>
    <xf numFmtId="0" fontId="8" fillId="0" borderId="44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49" fontId="8" fillId="0" borderId="43" xfId="0" applyNumberFormat="1" applyFont="1" applyBorder="1" applyAlignment="1" applyProtection="1">
      <alignment horizontal="center" vertical="center"/>
      <protection hidden="1"/>
    </xf>
    <xf numFmtId="49" fontId="8" fillId="0" borderId="44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49" fontId="8" fillId="0" borderId="62" xfId="0" applyNumberFormat="1" applyFont="1" applyBorder="1" applyAlignment="1" applyProtection="1">
      <alignment horizontal="left" wrapText="1"/>
      <protection locked="0"/>
    </xf>
    <xf numFmtId="0" fontId="0" fillId="0" borderId="62" xfId="0" applyBorder="1" applyAlignment="1">
      <alignment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42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1" fontId="9" fillId="0" borderId="43" xfId="0" applyNumberFormat="1" applyFont="1" applyBorder="1" applyAlignment="1" applyProtection="1">
      <alignment horizontal="center"/>
      <protection hidden="1"/>
    </xf>
    <xf numFmtId="1" fontId="9" fillId="0" borderId="44" xfId="0" applyNumberFormat="1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1" fontId="9" fillId="0" borderId="20" xfId="0" applyNumberFormat="1" applyFont="1" applyBorder="1" applyAlignment="1" applyProtection="1">
      <alignment horizontal="center"/>
      <protection hidden="1"/>
    </xf>
    <xf numFmtId="1" fontId="9" fillId="4" borderId="24" xfId="0" applyNumberFormat="1" applyFont="1" applyFill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1" fontId="9" fillId="0" borderId="24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1" fontId="9" fillId="4" borderId="43" xfId="0" applyNumberFormat="1" applyFont="1" applyFill="1" applyBorder="1" applyAlignment="1" applyProtection="1">
      <alignment horizontal="center"/>
      <protection hidden="1"/>
    </xf>
    <xf numFmtId="1" fontId="9" fillId="4" borderId="44" xfId="0" applyNumberFormat="1" applyFont="1" applyFill="1" applyBorder="1" applyAlignment="1" applyProtection="1">
      <alignment horizontal="center"/>
      <protection hidden="1"/>
    </xf>
    <xf numFmtId="1" fontId="9" fillId="4" borderId="20" xfId="0" applyNumberFormat="1" applyFont="1" applyFill="1" applyBorder="1" applyAlignment="1" applyProtection="1">
      <alignment horizontal="center"/>
      <protection hidden="1"/>
    </xf>
    <xf numFmtId="1" fontId="9" fillId="35" borderId="24" xfId="0" applyNumberFormat="1" applyFont="1" applyFill="1" applyBorder="1" applyAlignment="1" applyProtection="1">
      <alignment horizontal="center"/>
      <protection hidden="1"/>
    </xf>
    <xf numFmtId="0" fontId="55" fillId="0" borderId="0" xfId="0" applyFont="1" applyAlignment="1" applyProtection="1">
      <alignment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49" fontId="0" fillId="0" borderId="62" xfId="0" applyNumberFormat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1" fontId="52" fillId="33" borderId="43" xfId="0" applyNumberFormat="1" applyFont="1" applyFill="1" applyBorder="1" applyAlignment="1" applyProtection="1">
      <alignment horizontal="center"/>
      <protection hidden="1"/>
    </xf>
    <xf numFmtId="1" fontId="52" fillId="33" borderId="20" xfId="0" applyNumberFormat="1" applyFont="1" applyFill="1" applyBorder="1" applyAlignment="1" applyProtection="1">
      <alignment horizontal="center"/>
      <protection hidden="1"/>
    </xf>
    <xf numFmtId="1" fontId="52" fillId="0" borderId="43" xfId="0" applyNumberFormat="1" applyFont="1" applyBorder="1" applyAlignment="1" applyProtection="1">
      <alignment horizontal="center" vertical="center"/>
      <protection locked="0"/>
    </xf>
    <xf numFmtId="1" fontId="52" fillId="0" borderId="20" xfId="0" applyNumberFormat="1" applyFont="1" applyBorder="1" applyAlignment="1" applyProtection="1">
      <alignment horizontal="center" vertical="center"/>
      <protection locked="0"/>
    </xf>
    <xf numFmtId="191" fontId="52" fillId="32" borderId="43" xfId="0" applyNumberFormat="1" applyFont="1" applyFill="1" applyBorder="1" applyAlignment="1" applyProtection="1">
      <alignment horizontal="center" vertical="center"/>
      <protection hidden="1"/>
    </xf>
    <xf numFmtId="191" fontId="52" fillId="32" borderId="20" xfId="0" applyNumberFormat="1" applyFont="1" applyFill="1" applyBorder="1" applyAlignment="1" applyProtection="1">
      <alignment horizontal="center" vertical="center"/>
      <protection hidden="1"/>
    </xf>
    <xf numFmtId="0" fontId="50" fillId="0" borderId="42" xfId="0" applyFont="1" applyBorder="1" applyAlignment="1" applyProtection="1">
      <alignment horizontal="center" textRotation="90"/>
      <protection hidden="1"/>
    </xf>
    <xf numFmtId="0" fontId="50" fillId="0" borderId="64" xfId="0" applyFont="1" applyBorder="1" applyAlignment="1" applyProtection="1">
      <alignment horizontal="center" textRotation="90"/>
      <protection hidden="1"/>
    </xf>
    <xf numFmtId="0" fontId="50" fillId="0" borderId="29" xfId="0" applyFont="1" applyBorder="1" applyAlignment="1" applyProtection="1">
      <alignment horizontal="center" textRotation="90"/>
      <protection hidden="1"/>
    </xf>
    <xf numFmtId="0" fontId="50" fillId="0" borderId="43" xfId="0" applyFont="1" applyFill="1" applyBorder="1" applyAlignment="1" applyProtection="1">
      <alignment horizontal="center" vertical="top"/>
      <protection hidden="1"/>
    </xf>
    <xf numFmtId="0" fontId="50" fillId="0" borderId="20" xfId="0" applyFont="1" applyFill="1" applyBorder="1" applyAlignment="1" applyProtection="1">
      <alignment horizontal="center" vertical="top"/>
      <protection hidden="1"/>
    </xf>
    <xf numFmtId="0" fontId="50" fillId="0" borderId="74" xfId="0" applyFont="1" applyBorder="1" applyAlignment="1" applyProtection="1">
      <alignment horizontal="center" vertical="center"/>
      <protection hidden="1"/>
    </xf>
    <xf numFmtId="0" fontId="50" fillId="0" borderId="75" xfId="0" applyFont="1" applyBorder="1" applyAlignment="1" applyProtection="1">
      <alignment horizontal="center" vertical="center"/>
      <protection hidden="1"/>
    </xf>
    <xf numFmtId="0" fontId="50" fillId="0" borderId="15" xfId="0" applyFont="1" applyBorder="1" applyAlignment="1" applyProtection="1">
      <alignment horizontal="center" vertical="center"/>
      <protection hidden="1"/>
    </xf>
    <xf numFmtId="0" fontId="50" fillId="0" borderId="72" xfId="0" applyFont="1" applyBorder="1" applyAlignment="1" applyProtection="1">
      <alignment horizontal="center" vertical="center"/>
      <protection hidden="1"/>
    </xf>
    <xf numFmtId="0" fontId="50" fillId="0" borderId="73" xfId="0" applyFont="1" applyBorder="1" applyAlignment="1" applyProtection="1">
      <alignment horizontal="center" vertical="center"/>
      <protection hidden="1"/>
    </xf>
    <xf numFmtId="0" fontId="50" fillId="0" borderId="45" xfId="0" applyFont="1" applyBorder="1" applyAlignment="1" applyProtection="1">
      <alignment horizontal="center" vertical="center"/>
      <protection hidden="1"/>
    </xf>
    <xf numFmtId="0" fontId="50" fillId="0" borderId="43" xfId="0" applyFont="1" applyBorder="1" applyAlignment="1" applyProtection="1">
      <alignment horizontal="center" vertical="center"/>
      <protection hidden="1"/>
    </xf>
    <xf numFmtId="0" fontId="50" fillId="0" borderId="44" xfId="0" applyFont="1" applyBorder="1" applyAlignment="1" applyProtection="1">
      <alignment horizontal="center" vertical="center"/>
      <protection hidden="1"/>
    </xf>
    <xf numFmtId="0" fontId="50" fillId="0" borderId="2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horizontal="center"/>
      <protection hidden="1"/>
    </xf>
    <xf numFmtId="0" fontId="50" fillId="0" borderId="43" xfId="0" applyFont="1" applyBorder="1" applyAlignment="1" applyProtection="1">
      <alignment horizontal="center" vertical="center" wrapText="1"/>
      <protection hidden="1"/>
    </xf>
    <xf numFmtId="0" fontId="50" fillId="0" borderId="44" xfId="0" applyFont="1" applyBorder="1" applyAlignment="1" applyProtection="1">
      <alignment horizontal="center" vertical="center" wrapText="1"/>
      <protection hidden="1"/>
    </xf>
    <xf numFmtId="0" fontId="50" fillId="0" borderId="20" xfId="0" applyFont="1" applyBorder="1" applyAlignment="1" applyProtection="1">
      <alignment horizontal="center" vertical="center" wrapText="1"/>
      <protection hidden="1"/>
    </xf>
    <xf numFmtId="0" fontId="50" fillId="0" borderId="36" xfId="0" applyFont="1" applyFill="1" applyBorder="1" applyAlignment="1" applyProtection="1">
      <alignment horizontal="center" vertical="top"/>
      <protection hidden="1"/>
    </xf>
    <xf numFmtId="0" fontId="50" fillId="0" borderId="0" xfId="0" applyFont="1" applyFill="1" applyBorder="1" applyAlignment="1" applyProtection="1">
      <alignment horizontal="center" vertical="top"/>
      <protection hidden="1"/>
    </xf>
    <xf numFmtId="0" fontId="50" fillId="0" borderId="42" xfId="0" applyFont="1" applyBorder="1" applyAlignment="1" applyProtection="1">
      <alignment horizontal="center" vertical="center" textRotation="90"/>
      <protection hidden="1"/>
    </xf>
    <xf numFmtId="0" fontId="50" fillId="0" borderId="64" xfId="0" applyFont="1" applyBorder="1" applyAlignment="1" applyProtection="1">
      <alignment horizontal="center"/>
      <protection hidden="1"/>
    </xf>
    <xf numFmtId="0" fontId="50" fillId="0" borderId="29" xfId="0" applyFont="1" applyBorder="1" applyAlignment="1" applyProtection="1">
      <alignment horizontal="center"/>
      <protection hidden="1"/>
    </xf>
    <xf numFmtId="0" fontId="50" fillId="0" borderId="42" xfId="0" applyFont="1" applyBorder="1" applyAlignment="1" applyProtection="1">
      <alignment horizontal="center" vertical="center"/>
      <protection hidden="1"/>
    </xf>
    <xf numFmtId="0" fontId="50" fillId="0" borderId="64" xfId="0" applyFont="1" applyBorder="1" applyAlignment="1" applyProtection="1">
      <alignment horizontal="center" vertical="center"/>
      <protection hidden="1"/>
    </xf>
    <xf numFmtId="0" fontId="50" fillId="0" borderId="29" xfId="0" applyFont="1" applyBorder="1" applyAlignment="1" applyProtection="1">
      <alignment horizontal="center" vertical="center"/>
      <protection hidden="1"/>
    </xf>
    <xf numFmtId="0" fontId="50" fillId="0" borderId="43" xfId="0" applyFont="1" applyFill="1" applyBorder="1" applyAlignment="1" applyProtection="1">
      <alignment horizontal="center" vertical="center"/>
      <protection hidden="1"/>
    </xf>
    <xf numFmtId="0" fontId="50" fillId="0" borderId="44" xfId="0" applyFont="1" applyFill="1" applyBorder="1" applyAlignment="1" applyProtection="1">
      <alignment horizontal="center" vertical="center"/>
      <protection hidden="1"/>
    </xf>
    <xf numFmtId="0" fontId="50" fillId="0" borderId="20" xfId="0" applyFont="1" applyFill="1" applyBorder="1" applyAlignment="1" applyProtection="1">
      <alignment horizontal="center" vertical="center"/>
      <protection hidden="1"/>
    </xf>
    <xf numFmtId="49" fontId="51" fillId="33" borderId="43" xfId="0" applyNumberFormat="1" applyFont="1" applyFill="1" applyBorder="1" applyAlignment="1" applyProtection="1">
      <alignment horizontal="left" vertical="top"/>
      <protection hidden="1"/>
    </xf>
    <xf numFmtId="49" fontId="51" fillId="33" borderId="44" xfId="0" applyNumberFormat="1" applyFont="1" applyFill="1" applyBorder="1" applyAlignment="1" applyProtection="1">
      <alignment horizontal="left" vertical="top"/>
      <protection hidden="1"/>
    </xf>
    <xf numFmtId="49" fontId="51" fillId="33" borderId="20" xfId="0" applyNumberFormat="1" applyFont="1" applyFill="1" applyBorder="1" applyAlignment="1" applyProtection="1">
      <alignment horizontal="left" vertical="top"/>
      <protection hidden="1"/>
    </xf>
    <xf numFmtId="0" fontId="51" fillId="0" borderId="43" xfId="0" applyFont="1" applyBorder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49" fontId="51" fillId="0" borderId="43" xfId="0" applyNumberFormat="1" applyFont="1" applyBorder="1" applyAlignment="1" applyProtection="1">
      <alignment horizontal="left" vertical="top"/>
      <protection hidden="1"/>
    </xf>
    <xf numFmtId="49" fontId="51" fillId="0" borderId="44" xfId="0" applyNumberFormat="1" applyFont="1" applyBorder="1" applyAlignment="1" applyProtection="1">
      <alignment horizontal="left" vertical="top"/>
      <protection hidden="1"/>
    </xf>
    <xf numFmtId="49" fontId="51" fillId="0" borderId="20" xfId="0" applyNumberFormat="1" applyFont="1" applyBorder="1" applyAlignment="1" applyProtection="1">
      <alignment horizontal="left" vertical="top"/>
      <protection hidden="1"/>
    </xf>
    <xf numFmtId="0" fontId="52" fillId="0" borderId="77" xfId="0" applyFont="1" applyBorder="1" applyAlignment="1" applyProtection="1">
      <alignment vertical="center"/>
      <protection hidden="1"/>
    </xf>
    <xf numFmtId="0" fontId="52" fillId="0" borderId="78" xfId="0" applyFont="1" applyBorder="1" applyAlignment="1" applyProtection="1">
      <alignment vertical="center"/>
      <protection hidden="1"/>
    </xf>
    <xf numFmtId="0" fontId="52" fillId="0" borderId="79" xfId="0" applyFont="1" applyBorder="1" applyAlignment="1" applyProtection="1">
      <alignment vertical="center"/>
      <protection hidden="1"/>
    </xf>
    <xf numFmtId="49" fontId="28" fillId="33" borderId="43" xfId="0" applyNumberFormat="1" applyFont="1" applyFill="1" applyBorder="1" applyAlignment="1" applyProtection="1">
      <alignment horizontal="left" vertical="top"/>
      <protection hidden="1"/>
    </xf>
    <xf numFmtId="49" fontId="28" fillId="33" borderId="44" xfId="0" applyNumberFormat="1" applyFont="1" applyFill="1" applyBorder="1" applyAlignment="1" applyProtection="1">
      <alignment horizontal="left" vertical="top"/>
      <protection hidden="1"/>
    </xf>
    <xf numFmtId="49" fontId="28" fillId="33" borderId="20" xfId="0" applyNumberFormat="1" applyFont="1" applyFill="1" applyBorder="1" applyAlignment="1" applyProtection="1">
      <alignment horizontal="left" vertical="top"/>
      <protection hidden="1"/>
    </xf>
    <xf numFmtId="0" fontId="52" fillId="0" borderId="43" xfId="0" applyFont="1" applyBorder="1" applyAlignment="1" applyProtection="1">
      <alignment horizontal="center" vertical="center"/>
      <protection hidden="1"/>
    </xf>
    <xf numFmtId="0" fontId="52" fillId="0" borderId="44" xfId="0" applyFont="1" applyBorder="1" applyAlignment="1" applyProtection="1">
      <alignment horizontal="center" vertical="center"/>
      <protection hidden="1"/>
    </xf>
    <xf numFmtId="0" fontId="52" fillId="0" borderId="20" xfId="0" applyFont="1" applyBorder="1" applyAlignment="1" applyProtection="1">
      <alignment horizontal="center" vertical="center"/>
      <protection hidden="1"/>
    </xf>
    <xf numFmtId="0" fontId="52" fillId="0" borderId="39" xfId="0" applyFont="1" applyBorder="1" applyAlignment="1" applyProtection="1">
      <alignment vertical="center"/>
      <protection hidden="1"/>
    </xf>
    <xf numFmtId="0" fontId="52" fillId="0" borderId="63" xfId="0" applyFont="1" applyBorder="1" applyAlignment="1" applyProtection="1">
      <alignment vertical="center"/>
      <protection hidden="1"/>
    </xf>
    <xf numFmtId="0" fontId="52" fillId="0" borderId="46" xfId="0" applyFont="1" applyBorder="1" applyAlignment="1" applyProtection="1">
      <alignment vertical="center"/>
      <protection hidden="1"/>
    </xf>
    <xf numFmtId="0" fontId="52" fillId="0" borderId="39" xfId="0" applyFont="1" applyBorder="1" applyAlignment="1" applyProtection="1">
      <alignment vertical="center" wrapText="1"/>
      <protection hidden="1"/>
    </xf>
    <xf numFmtId="0" fontId="52" fillId="0" borderId="63" xfId="0" applyFont="1" applyBorder="1" applyAlignment="1" applyProtection="1">
      <alignment vertical="center" wrapText="1"/>
      <protection hidden="1"/>
    </xf>
    <xf numFmtId="0" fontId="52" fillId="0" borderId="46" xfId="0" applyFont="1" applyBorder="1" applyAlignment="1" applyProtection="1">
      <alignment vertical="center" wrapText="1"/>
      <protection hidden="1"/>
    </xf>
    <xf numFmtId="0" fontId="52" fillId="0" borderId="37" xfId="0" applyFont="1" applyBorder="1" applyAlignment="1" applyProtection="1">
      <alignment vertical="center"/>
      <protection hidden="1"/>
    </xf>
    <xf numFmtId="0" fontId="52" fillId="0" borderId="67" xfId="0" applyFont="1" applyBorder="1" applyAlignment="1" applyProtection="1">
      <alignment vertical="center"/>
      <protection hidden="1"/>
    </xf>
    <xf numFmtId="0" fontId="52" fillId="0" borderId="68" xfId="0" applyFont="1" applyBorder="1" applyAlignment="1" applyProtection="1">
      <alignment vertical="center"/>
      <protection hidden="1"/>
    </xf>
    <xf numFmtId="0" fontId="50" fillId="0" borderId="75" xfId="0" applyFont="1" applyBorder="1" applyAlignment="1" applyProtection="1">
      <alignment horizontal="center" textRotation="90"/>
      <protection hidden="1"/>
    </xf>
    <xf numFmtId="0" fontId="50" fillId="0" borderId="0" xfId="0" applyFont="1" applyBorder="1" applyAlignment="1" applyProtection="1">
      <alignment horizontal="center" textRotation="90"/>
      <protection hidden="1"/>
    </xf>
    <xf numFmtId="0" fontId="50" fillId="0" borderId="73" xfId="0" applyFont="1" applyBorder="1" applyAlignment="1" applyProtection="1">
      <alignment horizontal="center" textRotation="90"/>
      <protection hidden="1"/>
    </xf>
    <xf numFmtId="0" fontId="50" fillId="0" borderId="43" xfId="0" applyFont="1" applyFill="1" applyBorder="1" applyAlignment="1" applyProtection="1">
      <alignment horizontal="center" vertical="center" wrapText="1"/>
      <protection hidden="1"/>
    </xf>
    <xf numFmtId="0" fontId="50" fillId="0" borderId="44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74" fillId="0" borderId="0" xfId="0" applyFont="1" applyBorder="1" applyAlignment="1" applyProtection="1">
      <alignment horizontal="center" vertical="justify"/>
      <protection locked="0"/>
    </xf>
    <xf numFmtId="0" fontId="52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/>
      <protection locked="0"/>
    </xf>
    <xf numFmtId="0" fontId="77" fillId="0" borderId="0" xfId="0" applyFont="1" applyBorder="1" applyAlignment="1" applyProtection="1">
      <alignment horizontal="left" vertical="justify"/>
      <protection locked="0"/>
    </xf>
    <xf numFmtId="0" fontId="11" fillId="0" borderId="73" xfId="0" applyNumberFormat="1" applyFont="1" applyBorder="1" applyAlignment="1" applyProtection="1">
      <alignment horizontal="left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Border="1" applyAlignment="1" applyProtection="1">
      <alignment horizontal="center" vertical="center" wrapText="1"/>
      <protection hidden="1"/>
    </xf>
    <xf numFmtId="0" fontId="13" fillId="0" borderId="42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0" fontId="13" fillId="0" borderId="80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67" xfId="0" applyNumberFormat="1" applyFont="1" applyBorder="1" applyAlignment="1" applyProtection="1">
      <alignment horizontal="center" vertical="center" wrapText="1"/>
      <protection hidden="1"/>
    </xf>
    <xf numFmtId="0" fontId="13" fillId="0" borderId="63" xfId="0" applyNumberFormat="1" applyFont="1" applyBorder="1" applyAlignment="1" applyProtection="1">
      <alignment horizontal="center" vertical="center" wrapText="1"/>
      <protection hidden="1"/>
    </xf>
    <xf numFmtId="0" fontId="13" fillId="0" borderId="78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9" xfId="0" applyNumberFormat="1" applyFont="1" applyBorder="1" applyAlignment="1" applyProtection="1">
      <alignment horizontal="center" vertical="center" wrapText="1"/>
      <protection hidden="1"/>
    </xf>
    <xf numFmtId="0" fontId="12" fillId="0" borderId="45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60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61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9"/>
  <sheetViews>
    <sheetView view="pageBreakPreview" zoomScale="75" zoomScaleSheetLayoutView="75" zoomScalePageLayoutView="0" workbookViewId="0" topLeftCell="A47">
      <selection activeCell="C85" sqref="C85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59.375" style="0" customWidth="1"/>
    <col min="4" max="4" width="6.875" style="474" customWidth="1"/>
  </cols>
  <sheetData>
    <row r="1" ht="35.25" customHeight="1"/>
    <row r="2" spans="3:4" ht="14.25">
      <c r="C2" s="475"/>
      <c r="D2" s="476"/>
    </row>
    <row r="3" spans="1:4" ht="12.75">
      <c r="A3" s="602" t="s">
        <v>246</v>
      </c>
      <c r="B3" s="604" t="s">
        <v>247</v>
      </c>
      <c r="C3" s="606" t="s">
        <v>71</v>
      </c>
      <c r="D3" s="607" t="s">
        <v>248</v>
      </c>
    </row>
    <row r="4" spans="1:4" ht="12.75">
      <c r="A4" s="603"/>
      <c r="B4" s="605"/>
      <c r="C4" s="602"/>
      <c r="D4" s="608"/>
    </row>
    <row r="5" spans="1:4" ht="14.25">
      <c r="A5" s="609" t="s">
        <v>172</v>
      </c>
      <c r="B5" s="609">
        <v>120</v>
      </c>
      <c r="C5" s="477" t="s">
        <v>249</v>
      </c>
      <c r="D5" s="478">
        <v>121</v>
      </c>
    </row>
    <row r="6" spans="1:4" ht="14.25">
      <c r="A6" s="610"/>
      <c r="B6" s="610"/>
      <c r="C6" s="477" t="s">
        <v>250</v>
      </c>
      <c r="D6" s="478">
        <v>122</v>
      </c>
    </row>
    <row r="7" spans="1:4" ht="14.25">
      <c r="A7" s="610"/>
      <c r="B7" s="610"/>
      <c r="C7" s="477" t="s">
        <v>251</v>
      </c>
      <c r="D7" s="478">
        <v>123</v>
      </c>
    </row>
    <row r="8" spans="1:4" ht="14.25">
      <c r="A8" s="610"/>
      <c r="B8" s="610"/>
      <c r="C8" s="477" t="s">
        <v>252</v>
      </c>
      <c r="D8" s="478">
        <v>124</v>
      </c>
    </row>
    <row r="9" spans="1:4" ht="14.25">
      <c r="A9" s="610"/>
      <c r="B9" s="610"/>
      <c r="C9" s="477" t="s">
        <v>253</v>
      </c>
      <c r="D9" s="478">
        <v>125</v>
      </c>
    </row>
    <row r="10" spans="1:4" ht="14.25">
      <c r="A10" s="610"/>
      <c r="B10" s="610"/>
      <c r="C10" s="477" t="s">
        <v>254</v>
      </c>
      <c r="D10" s="478">
        <v>126</v>
      </c>
    </row>
    <row r="11" spans="1:4" ht="14.25">
      <c r="A11" s="610"/>
      <c r="B11" s="610"/>
      <c r="C11" s="477" t="s">
        <v>255</v>
      </c>
      <c r="D11" s="478">
        <v>127</v>
      </c>
    </row>
    <row r="12" spans="1:4" ht="14.25">
      <c r="A12" s="610"/>
      <c r="B12" s="610"/>
      <c r="C12" s="477" t="s">
        <v>256</v>
      </c>
      <c r="D12" s="478">
        <v>128</v>
      </c>
    </row>
    <row r="13" spans="1:4" ht="14.25">
      <c r="A13" s="610"/>
      <c r="B13" s="610"/>
      <c r="C13" s="477" t="s">
        <v>257</v>
      </c>
      <c r="D13" s="478">
        <v>129</v>
      </c>
    </row>
    <row r="14" spans="1:4" ht="14.25">
      <c r="A14" s="610"/>
      <c r="B14" s="610"/>
      <c r="C14" s="477" t="s">
        <v>235</v>
      </c>
      <c r="D14" s="478">
        <v>130</v>
      </c>
    </row>
    <row r="15" spans="1:4" ht="14.25">
      <c r="A15" s="610"/>
      <c r="B15" s="610"/>
      <c r="C15" s="477" t="s">
        <v>258</v>
      </c>
      <c r="D15" s="478">
        <v>131</v>
      </c>
    </row>
    <row r="16" spans="1:4" ht="14.25">
      <c r="A16" s="610"/>
      <c r="B16" s="610"/>
      <c r="C16" s="477" t="s">
        <v>259</v>
      </c>
      <c r="D16" s="478">
        <v>132</v>
      </c>
    </row>
    <row r="17" spans="1:4" ht="14.25">
      <c r="A17" s="610"/>
      <c r="B17" s="610"/>
      <c r="C17" s="477" t="s">
        <v>260</v>
      </c>
      <c r="D17" s="478">
        <v>133</v>
      </c>
    </row>
    <row r="18" spans="1:4" ht="14.25">
      <c r="A18" s="610"/>
      <c r="B18" s="610"/>
      <c r="C18" s="477" t="s">
        <v>261</v>
      </c>
      <c r="D18" s="478">
        <v>134</v>
      </c>
    </row>
    <row r="19" spans="1:4" ht="14.25">
      <c r="A19" s="610"/>
      <c r="B19" s="610"/>
      <c r="C19" s="477" t="s">
        <v>262</v>
      </c>
      <c r="D19" s="478">
        <v>135</v>
      </c>
    </row>
    <row r="20" spans="1:4" ht="14.25">
      <c r="A20" s="610"/>
      <c r="B20" s="610"/>
      <c r="C20" s="477" t="s">
        <v>263</v>
      </c>
      <c r="D20" s="478">
        <v>136</v>
      </c>
    </row>
    <row r="21" spans="1:4" ht="14.25">
      <c r="A21" s="611"/>
      <c r="B21" s="611"/>
      <c r="C21" s="477" t="s">
        <v>264</v>
      </c>
      <c r="D21" s="478">
        <v>137</v>
      </c>
    </row>
    <row r="22" spans="1:4" ht="14.25">
      <c r="A22" s="609" t="s">
        <v>265</v>
      </c>
      <c r="B22" s="609">
        <v>140</v>
      </c>
      <c r="C22" s="477" t="s">
        <v>266</v>
      </c>
      <c r="D22" s="478">
        <v>141</v>
      </c>
    </row>
    <row r="23" spans="1:4" ht="14.25">
      <c r="A23" s="615"/>
      <c r="B23" s="615"/>
      <c r="C23" s="477" t="s">
        <v>267</v>
      </c>
      <c r="D23" s="478">
        <v>142</v>
      </c>
    </row>
    <row r="24" spans="1:4" ht="14.25">
      <c r="A24" s="615"/>
      <c r="B24" s="615"/>
      <c r="C24" s="477" t="s">
        <v>268</v>
      </c>
      <c r="D24" s="478">
        <v>143</v>
      </c>
    </row>
    <row r="25" spans="1:4" ht="14.25">
      <c r="A25" s="615"/>
      <c r="B25" s="615"/>
      <c r="C25" s="477" t="s">
        <v>269</v>
      </c>
      <c r="D25" s="478">
        <v>144</v>
      </c>
    </row>
    <row r="26" spans="1:4" ht="14.25">
      <c r="A26" s="615"/>
      <c r="B26" s="615"/>
      <c r="C26" s="477" t="s">
        <v>270</v>
      </c>
      <c r="D26" s="478">
        <v>145</v>
      </c>
    </row>
    <row r="27" spans="1:4" ht="14.25">
      <c r="A27" s="615"/>
      <c r="B27" s="615"/>
      <c r="C27" s="477" t="s">
        <v>271</v>
      </c>
      <c r="D27" s="478">
        <v>146</v>
      </c>
    </row>
    <row r="28" spans="1:4" ht="14.25">
      <c r="A28" s="615"/>
      <c r="B28" s="615"/>
      <c r="C28" s="477" t="s">
        <v>272</v>
      </c>
      <c r="D28" s="478">
        <v>147</v>
      </c>
    </row>
    <row r="29" spans="1:4" ht="14.25">
      <c r="A29" s="615"/>
      <c r="B29" s="615"/>
      <c r="C29" s="477" t="s">
        <v>273</v>
      </c>
      <c r="D29" s="478">
        <v>148</v>
      </c>
    </row>
    <row r="30" spans="1:4" ht="14.25">
      <c r="A30" s="615"/>
      <c r="B30" s="615"/>
      <c r="C30" s="477" t="s">
        <v>274</v>
      </c>
      <c r="D30" s="478">
        <v>149</v>
      </c>
    </row>
    <row r="31" spans="1:4" ht="14.25">
      <c r="A31" s="615"/>
      <c r="B31" s="615"/>
      <c r="C31" s="477" t="s">
        <v>275</v>
      </c>
      <c r="D31" s="478">
        <v>150</v>
      </c>
    </row>
    <row r="32" spans="1:4" ht="14.25">
      <c r="A32" s="615"/>
      <c r="B32" s="615"/>
      <c r="C32" s="477" t="s">
        <v>276</v>
      </c>
      <c r="D32" s="478">
        <v>151</v>
      </c>
    </row>
    <row r="33" spans="1:4" ht="14.25">
      <c r="A33" s="615"/>
      <c r="B33" s="615"/>
      <c r="C33" s="477" t="s">
        <v>277</v>
      </c>
      <c r="D33" s="478">
        <v>152</v>
      </c>
    </row>
    <row r="34" spans="1:4" ht="14.25">
      <c r="A34" s="615"/>
      <c r="B34" s="615"/>
      <c r="C34" s="477" t="s">
        <v>278</v>
      </c>
      <c r="D34" s="478">
        <v>153</v>
      </c>
    </row>
    <row r="35" spans="1:4" ht="14.25">
      <c r="A35" s="615"/>
      <c r="B35" s="615"/>
      <c r="C35" s="477" t="s">
        <v>279</v>
      </c>
      <c r="D35" s="478">
        <v>154</v>
      </c>
    </row>
    <row r="36" spans="1:4" ht="14.25">
      <c r="A36" s="612" t="s">
        <v>281</v>
      </c>
      <c r="B36" s="612">
        <v>160</v>
      </c>
      <c r="C36" s="477" t="s">
        <v>282</v>
      </c>
      <c r="D36" s="478">
        <v>161</v>
      </c>
    </row>
    <row r="37" spans="1:4" ht="14.25">
      <c r="A37" s="613"/>
      <c r="B37" s="613"/>
      <c r="C37" s="477" t="s">
        <v>283</v>
      </c>
      <c r="D37" s="478">
        <v>162</v>
      </c>
    </row>
    <row r="38" spans="1:4" ht="14.25">
      <c r="A38" s="613"/>
      <c r="B38" s="613"/>
      <c r="C38" s="477" t="s">
        <v>284</v>
      </c>
      <c r="D38" s="478">
        <v>163</v>
      </c>
    </row>
    <row r="39" spans="1:4" ht="14.25">
      <c r="A39" s="613"/>
      <c r="B39" s="613"/>
      <c r="C39" s="477" t="s">
        <v>285</v>
      </c>
      <c r="D39" s="478">
        <v>164</v>
      </c>
    </row>
    <row r="40" spans="1:4" ht="14.25">
      <c r="A40" s="613"/>
      <c r="B40" s="613"/>
      <c r="C40" s="477" t="s">
        <v>286</v>
      </c>
      <c r="D40" s="478">
        <v>165</v>
      </c>
    </row>
    <row r="41" spans="1:4" ht="14.25">
      <c r="A41" s="613"/>
      <c r="B41" s="613"/>
      <c r="C41" s="477" t="s">
        <v>287</v>
      </c>
      <c r="D41" s="478">
        <v>166</v>
      </c>
    </row>
    <row r="42" spans="1:4" ht="14.25">
      <c r="A42" s="613"/>
      <c r="B42" s="613"/>
      <c r="C42" s="477" t="s">
        <v>288</v>
      </c>
      <c r="D42" s="478">
        <v>167</v>
      </c>
    </row>
    <row r="43" spans="1:4" ht="14.25">
      <c r="A43" s="613"/>
      <c r="B43" s="613"/>
      <c r="C43" s="477" t="s">
        <v>289</v>
      </c>
      <c r="D43" s="478">
        <v>168</v>
      </c>
    </row>
    <row r="44" spans="1:4" ht="14.25">
      <c r="A44" s="613"/>
      <c r="B44" s="613"/>
      <c r="C44" s="477" t="s">
        <v>290</v>
      </c>
      <c r="D44" s="478">
        <v>169</v>
      </c>
    </row>
    <row r="45" spans="1:4" ht="14.25">
      <c r="A45" s="614"/>
      <c r="B45" s="614"/>
      <c r="C45" s="477" t="s">
        <v>291</v>
      </c>
      <c r="D45" s="478">
        <v>170</v>
      </c>
    </row>
    <row r="46" spans="1:4" ht="14.25">
      <c r="A46" s="612" t="s">
        <v>292</v>
      </c>
      <c r="B46" s="612">
        <v>180</v>
      </c>
      <c r="C46" s="477" t="s">
        <v>293</v>
      </c>
      <c r="D46" s="478">
        <v>181</v>
      </c>
    </row>
    <row r="47" spans="1:4" ht="14.25">
      <c r="A47" s="613"/>
      <c r="B47" s="613"/>
      <c r="C47" s="477" t="s">
        <v>294</v>
      </c>
      <c r="D47" s="478">
        <v>182</v>
      </c>
    </row>
    <row r="48" spans="1:4" ht="14.25">
      <c r="A48" s="613"/>
      <c r="B48" s="613"/>
      <c r="C48" s="477" t="s">
        <v>295</v>
      </c>
      <c r="D48" s="478">
        <v>183</v>
      </c>
    </row>
    <row r="49" spans="1:4" ht="14.25">
      <c r="A49" s="613"/>
      <c r="B49" s="613"/>
      <c r="C49" s="477" t="s">
        <v>296</v>
      </c>
      <c r="D49" s="478">
        <v>184</v>
      </c>
    </row>
    <row r="50" spans="1:4" ht="14.25">
      <c r="A50" s="613"/>
      <c r="B50" s="613"/>
      <c r="C50" s="477" t="s">
        <v>297</v>
      </c>
      <c r="D50" s="478">
        <v>186</v>
      </c>
    </row>
    <row r="51" spans="1:4" ht="14.25">
      <c r="A51" s="613"/>
      <c r="B51" s="613"/>
      <c r="C51" s="477" t="s">
        <v>298</v>
      </c>
      <c r="D51" s="478">
        <v>187</v>
      </c>
    </row>
    <row r="52" spans="1:4" ht="14.25">
      <c r="A52" s="613"/>
      <c r="B52" s="613"/>
      <c r="C52" s="477" t="s">
        <v>299</v>
      </c>
      <c r="D52" s="478">
        <v>188</v>
      </c>
    </row>
    <row r="53" spans="1:4" ht="14.25">
      <c r="A53" s="613"/>
      <c r="B53" s="613"/>
      <c r="C53" s="477" t="s">
        <v>300</v>
      </c>
      <c r="D53" s="478">
        <v>189</v>
      </c>
    </row>
    <row r="54" spans="1:4" ht="14.25">
      <c r="A54" s="613"/>
      <c r="B54" s="613"/>
      <c r="C54" s="477" t="s">
        <v>301</v>
      </c>
      <c r="D54" s="478">
        <v>190</v>
      </c>
    </row>
    <row r="55" spans="1:4" ht="14.25">
      <c r="A55" s="613"/>
      <c r="B55" s="613"/>
      <c r="C55" s="477" t="s">
        <v>302</v>
      </c>
      <c r="D55" s="478">
        <v>191</v>
      </c>
    </row>
    <row r="56" spans="1:4" ht="14.25">
      <c r="A56" s="613"/>
      <c r="B56" s="613"/>
      <c r="C56" s="477" t="s">
        <v>303</v>
      </c>
      <c r="D56" s="478">
        <v>192</v>
      </c>
    </row>
    <row r="57" spans="1:4" ht="14.25">
      <c r="A57" s="613"/>
      <c r="B57" s="613"/>
      <c r="C57" s="578" t="s">
        <v>816</v>
      </c>
      <c r="D57" s="478">
        <v>193</v>
      </c>
    </row>
    <row r="58" spans="1:4" ht="14.25">
      <c r="A58" s="614"/>
      <c r="B58" s="614"/>
      <c r="C58" s="477" t="s">
        <v>304</v>
      </c>
      <c r="D58" s="478">
        <v>194</v>
      </c>
    </row>
    <row r="59" spans="1:4" ht="14.25">
      <c r="A59" s="612" t="s">
        <v>305</v>
      </c>
      <c r="B59" s="612">
        <v>200</v>
      </c>
      <c r="C59" s="477" t="s">
        <v>306</v>
      </c>
      <c r="D59" s="478">
        <v>201</v>
      </c>
    </row>
    <row r="60" spans="1:4" ht="14.25">
      <c r="A60" s="617"/>
      <c r="B60" s="617"/>
      <c r="C60" s="578" t="s">
        <v>817</v>
      </c>
      <c r="D60" s="478">
        <v>202</v>
      </c>
    </row>
    <row r="61" spans="1:4" ht="14.25">
      <c r="A61" s="617"/>
      <c r="B61" s="617"/>
      <c r="C61" s="477" t="s">
        <v>307</v>
      </c>
      <c r="D61" s="478">
        <v>203</v>
      </c>
    </row>
    <row r="62" spans="1:4" ht="14.25">
      <c r="A62" s="617"/>
      <c r="B62" s="617"/>
      <c r="C62" s="477" t="s">
        <v>308</v>
      </c>
      <c r="D62" s="478">
        <v>204</v>
      </c>
    </row>
    <row r="63" spans="1:4" ht="14.25">
      <c r="A63" s="617"/>
      <c r="B63" s="617"/>
      <c r="C63" s="578" t="s">
        <v>818</v>
      </c>
      <c r="D63" s="478">
        <v>205</v>
      </c>
    </row>
    <row r="64" spans="1:4" ht="14.25">
      <c r="A64" s="617"/>
      <c r="B64" s="617"/>
      <c r="C64" s="477" t="s">
        <v>309</v>
      </c>
      <c r="D64" s="478">
        <v>206</v>
      </c>
    </row>
    <row r="65" spans="1:4" ht="14.25">
      <c r="A65" s="617"/>
      <c r="B65" s="617"/>
      <c r="C65" s="477" t="s">
        <v>310</v>
      </c>
      <c r="D65" s="478">
        <v>207</v>
      </c>
    </row>
    <row r="66" spans="1:4" ht="14.25">
      <c r="A66" s="617"/>
      <c r="B66" s="617"/>
      <c r="C66" s="477" t="s">
        <v>311</v>
      </c>
      <c r="D66" s="478">
        <v>208</v>
      </c>
    </row>
    <row r="67" spans="1:4" ht="14.25">
      <c r="A67" s="618"/>
      <c r="B67" s="618"/>
      <c r="C67" s="477" t="s">
        <v>312</v>
      </c>
      <c r="D67" s="478">
        <v>209</v>
      </c>
    </row>
    <row r="68" spans="1:4" ht="14.25">
      <c r="A68" s="612" t="s">
        <v>313</v>
      </c>
      <c r="B68" s="612">
        <v>270</v>
      </c>
      <c r="C68" s="477" t="s">
        <v>314</v>
      </c>
      <c r="D68" s="478">
        <v>271</v>
      </c>
    </row>
    <row r="69" spans="1:4" ht="14.25">
      <c r="A69" s="619"/>
      <c r="B69" s="619"/>
      <c r="C69" s="477" t="s">
        <v>315</v>
      </c>
      <c r="D69" s="478">
        <v>272</v>
      </c>
    </row>
    <row r="70" spans="1:4" ht="14.25">
      <c r="A70" s="619"/>
      <c r="B70" s="619"/>
      <c r="C70" s="477" t="s">
        <v>316</v>
      </c>
      <c r="D70" s="478">
        <v>273</v>
      </c>
    </row>
    <row r="71" spans="1:4" ht="14.25">
      <c r="A71" s="619"/>
      <c r="B71" s="619"/>
      <c r="C71" s="477" t="s">
        <v>317</v>
      </c>
      <c r="D71" s="478">
        <v>274</v>
      </c>
    </row>
    <row r="72" spans="1:4" ht="14.25">
      <c r="A72" s="620"/>
      <c r="B72" s="620"/>
      <c r="C72" s="477" t="s">
        <v>318</v>
      </c>
      <c r="D72" s="478">
        <v>275</v>
      </c>
    </row>
    <row r="73" spans="1:4" ht="14.25">
      <c r="A73" s="612" t="s">
        <v>319</v>
      </c>
      <c r="B73" s="612">
        <v>300</v>
      </c>
      <c r="C73" s="477" t="s">
        <v>320</v>
      </c>
      <c r="D73" s="478">
        <v>301</v>
      </c>
    </row>
    <row r="74" spans="1:4" ht="14.25">
      <c r="A74" s="617"/>
      <c r="B74" s="617"/>
      <c r="C74" s="477" t="s">
        <v>92</v>
      </c>
      <c r="D74" s="478">
        <v>302</v>
      </c>
    </row>
    <row r="75" spans="1:4" ht="14.25">
      <c r="A75" s="617"/>
      <c r="B75" s="617"/>
      <c r="C75" s="477" t="s">
        <v>321</v>
      </c>
      <c r="D75" s="478">
        <v>303</v>
      </c>
    </row>
    <row r="76" spans="1:4" ht="14.25">
      <c r="A76" s="617"/>
      <c r="B76" s="617"/>
      <c r="C76" s="477" t="s">
        <v>322</v>
      </c>
      <c r="D76" s="478">
        <v>304</v>
      </c>
    </row>
    <row r="77" spans="1:4" ht="14.25">
      <c r="A77" s="617"/>
      <c r="B77" s="617"/>
      <c r="C77" s="477" t="s">
        <v>323</v>
      </c>
      <c r="D77" s="478">
        <v>305</v>
      </c>
    </row>
    <row r="78" spans="1:4" ht="14.25">
      <c r="A78" s="617"/>
      <c r="B78" s="617"/>
      <c r="C78" s="477" t="s">
        <v>324</v>
      </c>
      <c r="D78" s="478">
        <v>306</v>
      </c>
    </row>
    <row r="79" spans="1:4" ht="14.25">
      <c r="A79" s="617"/>
      <c r="B79" s="617"/>
      <c r="C79" s="477" t="s">
        <v>325</v>
      </c>
      <c r="D79" s="478">
        <v>307</v>
      </c>
    </row>
    <row r="80" spans="1:4" ht="14.25">
      <c r="A80" s="618"/>
      <c r="B80" s="618"/>
      <c r="C80" s="578" t="s">
        <v>819</v>
      </c>
      <c r="D80" s="478">
        <v>310</v>
      </c>
    </row>
    <row r="81" spans="1:4" ht="14.25">
      <c r="A81" s="612" t="s">
        <v>326</v>
      </c>
      <c r="B81" s="612">
        <v>320</v>
      </c>
      <c r="C81" s="477" t="s">
        <v>327</v>
      </c>
      <c r="D81" s="478">
        <v>321</v>
      </c>
    </row>
    <row r="82" spans="1:4" ht="14.25">
      <c r="A82" s="613"/>
      <c r="B82" s="613"/>
      <c r="C82" s="477" t="s">
        <v>328</v>
      </c>
      <c r="D82" s="478">
        <v>322</v>
      </c>
    </row>
    <row r="83" spans="1:4" ht="14.25">
      <c r="A83" s="613"/>
      <c r="B83" s="613"/>
      <c r="C83" s="477" t="s">
        <v>329</v>
      </c>
      <c r="D83" s="478">
        <v>323</v>
      </c>
    </row>
    <row r="84" spans="1:4" ht="14.25">
      <c r="A84" s="613"/>
      <c r="B84" s="613"/>
      <c r="C84" s="477" t="s">
        <v>330</v>
      </c>
      <c r="D84" s="478">
        <v>324</v>
      </c>
    </row>
    <row r="85" spans="1:4" ht="14.25">
      <c r="A85" s="614"/>
      <c r="B85" s="614"/>
      <c r="C85" s="477" t="s">
        <v>331</v>
      </c>
      <c r="D85" s="478">
        <v>325</v>
      </c>
    </row>
    <row r="86" spans="1:4" ht="14.25">
      <c r="A86" s="612" t="s">
        <v>332</v>
      </c>
      <c r="B86" s="612">
        <v>350</v>
      </c>
      <c r="C86" s="477" t="s">
        <v>333</v>
      </c>
      <c r="D86" s="478">
        <v>351</v>
      </c>
    </row>
    <row r="87" spans="1:4" ht="14.25">
      <c r="A87" s="613"/>
      <c r="B87" s="613"/>
      <c r="C87" s="477" t="s">
        <v>334</v>
      </c>
      <c r="D87" s="478">
        <v>352</v>
      </c>
    </row>
    <row r="88" spans="1:4" ht="14.25">
      <c r="A88" s="613"/>
      <c r="B88" s="613"/>
      <c r="C88" s="477" t="s">
        <v>335</v>
      </c>
      <c r="D88" s="478">
        <v>353</v>
      </c>
    </row>
    <row r="89" spans="1:4" ht="14.25">
      <c r="A89" s="613"/>
      <c r="B89" s="613"/>
      <c r="C89" s="477" t="s">
        <v>336</v>
      </c>
      <c r="D89" s="478">
        <v>354</v>
      </c>
    </row>
    <row r="90" spans="1:4" ht="14.25">
      <c r="A90" s="613"/>
      <c r="B90" s="613"/>
      <c r="C90" s="477" t="s">
        <v>337</v>
      </c>
      <c r="D90" s="478">
        <v>355</v>
      </c>
    </row>
    <row r="91" spans="1:4" ht="14.25">
      <c r="A91" s="613"/>
      <c r="B91" s="613"/>
      <c r="C91" s="477" t="s">
        <v>338</v>
      </c>
      <c r="D91" s="478">
        <v>356</v>
      </c>
    </row>
    <row r="92" spans="1:4" ht="14.25">
      <c r="A92" s="613"/>
      <c r="B92" s="613"/>
      <c r="C92" s="477" t="s">
        <v>339</v>
      </c>
      <c r="D92" s="478">
        <v>357</v>
      </c>
    </row>
    <row r="93" spans="1:4" ht="14.25">
      <c r="A93" s="613"/>
      <c r="B93" s="613"/>
      <c r="C93" s="477" t="s">
        <v>340</v>
      </c>
      <c r="D93" s="478">
        <v>358</v>
      </c>
    </row>
    <row r="94" spans="1:4" ht="14.25">
      <c r="A94" s="616"/>
      <c r="B94" s="616"/>
      <c r="C94" s="477" t="s">
        <v>280</v>
      </c>
      <c r="D94" s="577">
        <v>359</v>
      </c>
    </row>
    <row r="95" spans="1:4" ht="14.25">
      <c r="A95" s="155"/>
      <c r="B95" s="155"/>
      <c r="C95" s="479"/>
      <c r="D95" s="480"/>
    </row>
    <row r="96" spans="1:4" ht="14.25">
      <c r="A96" s="155"/>
      <c r="B96" s="155"/>
      <c r="C96" s="479"/>
      <c r="D96" s="480"/>
    </row>
    <row r="97" spans="1:4" ht="14.25">
      <c r="A97" s="155"/>
      <c r="B97" s="155"/>
      <c r="C97" s="479"/>
      <c r="D97" s="480"/>
    </row>
    <row r="98" spans="1:4" ht="14.25">
      <c r="A98" s="155"/>
      <c r="B98" s="155"/>
      <c r="C98" s="479"/>
      <c r="D98" s="480"/>
    </row>
    <row r="99" spans="1:4" ht="14.25">
      <c r="A99" s="155"/>
      <c r="B99" s="155"/>
      <c r="C99" s="479"/>
      <c r="D99" s="480"/>
    </row>
    <row r="100" spans="1:4" ht="14.25">
      <c r="A100" s="155"/>
      <c r="B100" s="155"/>
      <c r="C100" s="479"/>
      <c r="D100" s="480"/>
    </row>
    <row r="101" spans="1:4" ht="14.25">
      <c r="A101" s="155"/>
      <c r="B101" s="155"/>
      <c r="C101" s="479"/>
      <c r="D101" s="480"/>
    </row>
    <row r="102" spans="1:4" ht="14.25">
      <c r="A102" s="155"/>
      <c r="B102" s="155"/>
      <c r="C102" s="479"/>
      <c r="D102" s="480"/>
    </row>
    <row r="103" spans="1:4" ht="14.25">
      <c r="A103" s="155"/>
      <c r="B103" s="155"/>
      <c r="C103" s="479"/>
      <c r="D103" s="480"/>
    </row>
    <row r="104" spans="1:4" ht="14.25">
      <c r="A104" s="155"/>
      <c r="B104" s="155"/>
      <c r="C104" s="479"/>
      <c r="D104" s="480"/>
    </row>
    <row r="105" spans="1:4" ht="14.25">
      <c r="A105" s="155"/>
      <c r="B105" s="155"/>
      <c r="C105" s="479"/>
      <c r="D105" s="480"/>
    </row>
    <row r="106" spans="1:4" ht="16.5" customHeight="1">
      <c r="A106" s="155"/>
      <c r="B106" s="155"/>
      <c r="C106" s="479"/>
      <c r="D106" s="480"/>
    </row>
    <row r="107" spans="1:4" ht="14.25">
      <c r="A107" s="155"/>
      <c r="B107" s="155"/>
      <c r="C107" s="479"/>
      <c r="D107" s="480"/>
    </row>
    <row r="108" spans="1:4" ht="14.25">
      <c r="A108" s="155"/>
      <c r="B108" s="155"/>
      <c r="C108" s="479"/>
      <c r="D108" s="480"/>
    </row>
    <row r="109" spans="1:4" ht="14.25">
      <c r="A109" s="155"/>
      <c r="B109" s="155"/>
      <c r="C109" s="479"/>
      <c r="D109" s="480"/>
    </row>
    <row r="110" spans="1:4" ht="14.25">
      <c r="A110" s="155"/>
      <c r="B110" s="155"/>
      <c r="C110" s="479"/>
      <c r="D110" s="480"/>
    </row>
    <row r="111" spans="1:4" ht="14.25">
      <c r="A111" s="155"/>
      <c r="B111" s="155"/>
      <c r="C111" s="479"/>
      <c r="D111" s="480"/>
    </row>
    <row r="112" spans="1:4" ht="14.25">
      <c r="A112" s="155"/>
      <c r="B112" s="155"/>
      <c r="C112" s="479"/>
      <c r="D112" s="480"/>
    </row>
    <row r="113" spans="1:4" ht="14.25">
      <c r="A113" s="155"/>
      <c r="B113" s="155"/>
      <c r="C113" s="479"/>
      <c r="D113" s="480"/>
    </row>
    <row r="114" spans="1:4" ht="14.25">
      <c r="A114" s="155"/>
      <c r="B114" s="155"/>
      <c r="C114" s="479"/>
      <c r="D114" s="480"/>
    </row>
    <row r="115" spans="1:4" ht="14.25">
      <c r="A115" s="155"/>
      <c r="B115" s="155"/>
      <c r="C115" s="479"/>
      <c r="D115" s="480"/>
    </row>
    <row r="116" spans="1:4" ht="14.25">
      <c r="A116" s="155"/>
      <c r="B116" s="155"/>
      <c r="C116" s="479"/>
      <c r="D116" s="480"/>
    </row>
    <row r="117" spans="1:4" ht="14.25">
      <c r="A117" s="155"/>
      <c r="B117" s="155"/>
      <c r="C117" s="479"/>
      <c r="D117" s="480"/>
    </row>
    <row r="118" spans="1:4" ht="14.25">
      <c r="A118" s="155"/>
      <c r="B118" s="155"/>
      <c r="C118" s="479"/>
      <c r="D118" s="480"/>
    </row>
    <row r="119" spans="1:4" ht="14.25">
      <c r="A119" s="155"/>
      <c r="B119" s="155"/>
      <c r="C119" s="479"/>
      <c r="D119" s="480"/>
    </row>
    <row r="120" spans="1:4" ht="14.25">
      <c r="A120" s="155"/>
      <c r="B120" s="155"/>
      <c r="C120" s="479"/>
      <c r="D120" s="480"/>
    </row>
    <row r="121" spans="1:4" ht="14.25">
      <c r="A121" s="155"/>
      <c r="B121" s="155"/>
      <c r="C121" s="479"/>
      <c r="D121" s="480"/>
    </row>
    <row r="122" spans="1:4" ht="14.25">
      <c r="A122" s="155"/>
      <c r="B122" s="155"/>
      <c r="C122" s="479"/>
      <c r="D122" s="480"/>
    </row>
    <row r="123" spans="1:4" ht="14.25">
      <c r="A123" s="155"/>
      <c r="B123" s="155"/>
      <c r="C123" s="479"/>
      <c r="D123" s="480"/>
    </row>
    <row r="124" spans="1:4" ht="14.25">
      <c r="A124" s="155"/>
      <c r="B124" s="155"/>
      <c r="C124" s="479"/>
      <c r="D124" s="480"/>
    </row>
    <row r="125" spans="1:4" ht="14.25">
      <c r="A125" s="155"/>
      <c r="B125" s="155"/>
      <c r="C125" s="479"/>
      <c r="D125" s="480"/>
    </row>
    <row r="126" spans="1:4" ht="14.25">
      <c r="A126" s="155"/>
      <c r="B126" s="155"/>
      <c r="C126" s="479"/>
      <c r="D126" s="480"/>
    </row>
    <row r="127" spans="1:4" ht="14.25">
      <c r="A127" s="155"/>
      <c r="B127" s="155"/>
      <c r="C127" s="479"/>
      <c r="D127" s="480"/>
    </row>
    <row r="128" spans="1:4" ht="14.25">
      <c r="A128" s="155"/>
      <c r="B128" s="155"/>
      <c r="C128" s="479"/>
      <c r="D128" s="480"/>
    </row>
    <row r="129" spans="1:4" ht="14.25">
      <c r="A129" s="155"/>
      <c r="B129" s="155"/>
      <c r="C129" s="479"/>
      <c r="D129" s="480"/>
    </row>
    <row r="130" spans="1:4" ht="14.25">
      <c r="A130" s="155"/>
      <c r="B130" s="155"/>
      <c r="C130" s="479"/>
      <c r="D130" s="480"/>
    </row>
    <row r="131" spans="1:4" ht="14.25">
      <c r="A131" s="155"/>
      <c r="B131" s="155"/>
      <c r="C131" s="479"/>
      <c r="D131" s="480"/>
    </row>
    <row r="132" spans="1:4" ht="14.25">
      <c r="A132" s="155"/>
      <c r="B132" s="155"/>
      <c r="C132" s="479"/>
      <c r="D132" s="480"/>
    </row>
    <row r="133" spans="1:4" ht="14.25">
      <c r="A133" s="155"/>
      <c r="B133" s="155"/>
      <c r="C133" s="479"/>
      <c r="D133" s="480"/>
    </row>
    <row r="134" spans="1:4" ht="14.25">
      <c r="A134" s="155"/>
      <c r="B134" s="155"/>
      <c r="C134" s="479"/>
      <c r="D134" s="480"/>
    </row>
    <row r="135" spans="1:4" ht="14.25">
      <c r="A135" s="155"/>
      <c r="B135" s="155"/>
      <c r="C135" s="479"/>
      <c r="D135" s="480"/>
    </row>
    <row r="136" spans="1:4" ht="14.25">
      <c r="A136" s="155"/>
      <c r="B136" s="155"/>
      <c r="C136" s="479"/>
      <c r="D136" s="480"/>
    </row>
    <row r="137" spans="1:4" ht="14.25">
      <c r="A137" s="155"/>
      <c r="B137" s="155"/>
      <c r="C137" s="479"/>
      <c r="D137" s="480"/>
    </row>
    <row r="138" spans="1:4" ht="14.25">
      <c r="A138" s="155"/>
      <c r="B138" s="155"/>
      <c r="C138" s="479"/>
      <c r="D138" s="480"/>
    </row>
    <row r="139" spans="1:4" ht="14.25">
      <c r="A139" s="155"/>
      <c r="B139" s="155"/>
      <c r="C139" s="479"/>
      <c r="D139" s="480"/>
    </row>
    <row r="140" spans="1:4" ht="14.25">
      <c r="A140" s="155"/>
      <c r="B140" s="155"/>
      <c r="C140" s="479"/>
      <c r="D140" s="480"/>
    </row>
    <row r="141" spans="1:4" ht="14.25">
      <c r="A141" s="155"/>
      <c r="B141" s="155"/>
      <c r="C141" s="479"/>
      <c r="D141" s="480"/>
    </row>
    <row r="142" spans="1:4" ht="14.25">
      <c r="A142" s="155"/>
      <c r="B142" s="155"/>
      <c r="C142" s="479"/>
      <c r="D142" s="480"/>
    </row>
    <row r="143" spans="1:4" ht="14.25">
      <c r="A143" s="155"/>
      <c r="B143" s="155"/>
      <c r="C143" s="479"/>
      <c r="D143" s="480"/>
    </row>
    <row r="144" spans="1:4" ht="12" customHeight="1">
      <c r="A144" s="155"/>
      <c r="B144" s="155"/>
      <c r="C144" s="479"/>
      <c r="D144" s="480"/>
    </row>
    <row r="145" spans="1:4" ht="14.25">
      <c r="A145" s="155"/>
      <c r="B145" s="155"/>
      <c r="C145" s="479"/>
      <c r="D145" s="480"/>
    </row>
    <row r="146" spans="1:4" ht="14.25">
      <c r="A146" s="155"/>
      <c r="B146" s="155"/>
      <c r="C146" s="479"/>
      <c r="D146" s="480"/>
    </row>
    <row r="147" spans="1:4" ht="14.25">
      <c r="A147" s="155"/>
      <c r="B147" s="155"/>
      <c r="C147" s="479"/>
      <c r="D147" s="480"/>
    </row>
    <row r="148" spans="1:4" ht="14.25">
      <c r="A148" s="155"/>
      <c r="B148" s="155"/>
      <c r="C148" s="479"/>
      <c r="D148" s="480"/>
    </row>
    <row r="149" spans="1:4" ht="14.25">
      <c r="A149" s="155"/>
      <c r="B149" s="155"/>
      <c r="C149" s="479"/>
      <c r="D149" s="480"/>
    </row>
    <row r="150" spans="1:4" ht="14.25">
      <c r="A150" s="155"/>
      <c r="B150" s="155"/>
      <c r="C150" s="479"/>
      <c r="D150" s="480"/>
    </row>
    <row r="151" spans="1:4" ht="14.25">
      <c r="A151" s="155"/>
      <c r="B151" s="155"/>
      <c r="C151" s="479"/>
      <c r="D151" s="480"/>
    </row>
    <row r="152" spans="1:4" ht="14.25">
      <c r="A152" s="155"/>
      <c r="B152" s="155"/>
      <c r="C152" s="479"/>
      <c r="D152" s="480"/>
    </row>
    <row r="153" spans="1:4" ht="14.25">
      <c r="A153" s="155"/>
      <c r="B153" s="155"/>
      <c r="C153" s="479"/>
      <c r="D153" s="480"/>
    </row>
    <row r="154" spans="1:4" ht="14.25">
      <c r="A154" s="155"/>
      <c r="B154" s="155"/>
      <c r="C154" s="479"/>
      <c r="D154" s="480"/>
    </row>
    <row r="155" spans="1:4" ht="14.25">
      <c r="A155" s="155"/>
      <c r="B155" s="155"/>
      <c r="C155" s="479"/>
      <c r="D155" s="480"/>
    </row>
    <row r="156" spans="1:4" ht="14.25">
      <c r="A156" s="155"/>
      <c r="B156" s="155"/>
      <c r="C156" s="479"/>
      <c r="D156" s="480"/>
    </row>
    <row r="157" spans="1:4" ht="14.25">
      <c r="A157" s="155"/>
      <c r="B157" s="155"/>
      <c r="C157" s="479"/>
      <c r="D157" s="480"/>
    </row>
    <row r="158" spans="1:4" ht="14.25">
      <c r="A158" s="155"/>
      <c r="B158" s="155"/>
      <c r="C158" s="479"/>
      <c r="D158" s="480"/>
    </row>
    <row r="159" spans="1:4" ht="14.25">
      <c r="A159" s="155"/>
      <c r="B159" s="155"/>
      <c r="C159" s="479"/>
      <c r="D159" s="480"/>
    </row>
    <row r="160" spans="1:4" ht="14.25">
      <c r="A160" s="155"/>
      <c r="B160" s="155"/>
      <c r="C160" s="479"/>
      <c r="D160" s="480"/>
    </row>
    <row r="161" spans="1:4" ht="14.25">
      <c r="A161" s="155"/>
      <c r="B161" s="155"/>
      <c r="C161" s="479"/>
      <c r="D161" s="480"/>
    </row>
    <row r="162" spans="1:4" ht="14.25">
      <c r="A162" s="155"/>
      <c r="B162" s="155"/>
      <c r="C162" s="479"/>
      <c r="D162" s="480"/>
    </row>
    <row r="163" spans="1:4" ht="14.25">
      <c r="A163" s="155"/>
      <c r="B163" s="155"/>
      <c r="C163" s="479"/>
      <c r="D163" s="480"/>
    </row>
    <row r="164" spans="1:4" ht="14.25">
      <c r="A164" s="155"/>
      <c r="B164" s="155"/>
      <c r="C164" s="479"/>
      <c r="D164" s="480"/>
    </row>
    <row r="165" spans="1:4" ht="14.25">
      <c r="A165" s="155"/>
      <c r="B165" s="155"/>
      <c r="C165" s="479"/>
      <c r="D165" s="480"/>
    </row>
    <row r="166" spans="1:4" ht="14.25">
      <c r="A166" s="155"/>
      <c r="B166" s="155"/>
      <c r="C166" s="479"/>
      <c r="D166" s="480"/>
    </row>
    <row r="167" spans="1:4" ht="14.25">
      <c r="A167" s="155"/>
      <c r="B167" s="155"/>
      <c r="C167" s="479"/>
      <c r="D167" s="480"/>
    </row>
    <row r="168" spans="1:4" ht="14.25">
      <c r="A168" s="155"/>
      <c r="B168" s="155"/>
      <c r="C168" s="479"/>
      <c r="D168" s="480"/>
    </row>
    <row r="169" spans="1:4" ht="14.25">
      <c r="A169" s="155"/>
      <c r="B169" s="155"/>
      <c r="C169" s="479"/>
      <c r="D169" s="480"/>
    </row>
    <row r="170" spans="1:4" ht="14.25">
      <c r="A170" s="155"/>
      <c r="B170" s="155"/>
      <c r="C170" s="479"/>
      <c r="D170" s="480"/>
    </row>
    <row r="171" spans="1:4" ht="14.25">
      <c r="A171" s="155"/>
      <c r="B171" s="155"/>
      <c r="C171" s="479"/>
      <c r="D171" s="480"/>
    </row>
    <row r="172" spans="1:4" ht="14.25">
      <c r="A172" s="155"/>
      <c r="B172" s="155"/>
      <c r="C172" s="479"/>
      <c r="D172" s="480"/>
    </row>
    <row r="173" spans="1:4" ht="14.25">
      <c r="A173" s="155"/>
      <c r="B173" s="155"/>
      <c r="C173" s="479"/>
      <c r="D173" s="480"/>
    </row>
    <row r="174" spans="1:4" ht="14.25">
      <c r="A174" s="155"/>
      <c r="B174" s="155"/>
      <c r="C174" s="479"/>
      <c r="D174" s="480"/>
    </row>
    <row r="175" spans="1:4" ht="14.25">
      <c r="A175" s="155"/>
      <c r="B175" s="155"/>
      <c r="C175" s="479"/>
      <c r="D175" s="480"/>
    </row>
    <row r="176" spans="1:4" ht="14.25">
      <c r="A176" s="155"/>
      <c r="B176" s="155"/>
      <c r="C176" s="479"/>
      <c r="D176" s="480"/>
    </row>
    <row r="177" spans="1:4" ht="14.25">
      <c r="A177" s="155"/>
      <c r="B177" s="155"/>
      <c r="C177" s="479"/>
      <c r="D177" s="480"/>
    </row>
    <row r="178" spans="1:4" ht="14.25">
      <c r="A178" s="155"/>
      <c r="B178" s="155"/>
      <c r="C178" s="479"/>
      <c r="D178" s="480"/>
    </row>
    <row r="179" spans="1:4" ht="14.25">
      <c r="A179" s="155"/>
      <c r="B179" s="155"/>
      <c r="C179" s="479"/>
      <c r="D179" s="480"/>
    </row>
    <row r="180" spans="1:4" ht="14.25">
      <c r="A180" s="155"/>
      <c r="B180" s="155"/>
      <c r="C180" s="479"/>
      <c r="D180" s="480"/>
    </row>
    <row r="181" spans="1:4" ht="14.25">
      <c r="A181" s="155"/>
      <c r="B181" s="155"/>
      <c r="C181" s="479"/>
      <c r="D181" s="480"/>
    </row>
    <row r="182" spans="1:4" ht="14.25">
      <c r="A182" s="155"/>
      <c r="B182" s="155"/>
      <c r="C182" s="479"/>
      <c r="D182" s="480"/>
    </row>
    <row r="183" spans="1:4" ht="14.25">
      <c r="A183" s="155"/>
      <c r="B183" s="155"/>
      <c r="C183" s="479"/>
      <c r="D183" s="480"/>
    </row>
    <row r="184" spans="1:4" ht="14.25">
      <c r="A184" s="155"/>
      <c r="B184" s="155"/>
      <c r="C184" s="479"/>
      <c r="D184" s="480"/>
    </row>
    <row r="185" spans="1:4" ht="14.25">
      <c r="A185" s="155"/>
      <c r="B185" s="155"/>
      <c r="C185" s="479"/>
      <c r="D185" s="480"/>
    </row>
    <row r="186" spans="1:4" ht="14.25">
      <c r="A186" s="155"/>
      <c r="B186" s="155"/>
      <c r="C186" s="479"/>
      <c r="D186" s="480"/>
    </row>
    <row r="187" spans="1:4" ht="14.25">
      <c r="A187" s="155"/>
      <c r="B187" s="155"/>
      <c r="C187" s="479"/>
      <c r="D187" s="480"/>
    </row>
    <row r="188" spans="1:4" ht="14.25">
      <c r="A188" s="155"/>
      <c r="B188" s="155"/>
      <c r="C188" s="479"/>
      <c r="D188" s="480"/>
    </row>
    <row r="189" spans="1:4" ht="14.25">
      <c r="A189" s="155"/>
      <c r="B189" s="155"/>
      <c r="C189" s="479"/>
      <c r="D189" s="480"/>
    </row>
    <row r="190" spans="1:4" ht="14.25">
      <c r="A190" s="155"/>
      <c r="B190" s="155"/>
      <c r="C190" s="479"/>
      <c r="D190" s="480"/>
    </row>
    <row r="191" spans="1:4" ht="14.25">
      <c r="A191" s="155"/>
      <c r="B191" s="155"/>
      <c r="C191" s="479"/>
      <c r="D191" s="480"/>
    </row>
    <row r="192" spans="1:4" ht="14.25">
      <c r="A192" s="155"/>
      <c r="B192" s="155"/>
      <c r="C192" s="479"/>
      <c r="D192" s="480"/>
    </row>
    <row r="193" spans="1:4" ht="14.25">
      <c r="A193" s="155"/>
      <c r="B193" s="155"/>
      <c r="C193" s="479"/>
      <c r="D193" s="480"/>
    </row>
    <row r="194" spans="1:4" ht="14.25">
      <c r="A194" s="155"/>
      <c r="B194" s="155"/>
      <c r="C194" s="479"/>
      <c r="D194" s="480"/>
    </row>
    <row r="195" spans="1:4" ht="14.25">
      <c r="A195" s="155"/>
      <c r="B195" s="155"/>
      <c r="C195" s="479"/>
      <c r="D195" s="480"/>
    </row>
    <row r="196" spans="1:4" ht="14.25">
      <c r="A196" s="155"/>
      <c r="B196" s="155"/>
      <c r="C196" s="479"/>
      <c r="D196" s="480"/>
    </row>
    <row r="197" spans="1:4" ht="14.25">
      <c r="A197" s="155"/>
      <c r="B197" s="155"/>
      <c r="C197" s="479"/>
      <c r="D197" s="480"/>
    </row>
    <row r="198" spans="1:4" ht="14.25">
      <c r="A198" s="155"/>
      <c r="B198" s="155"/>
      <c r="C198" s="479"/>
      <c r="D198" s="480"/>
    </row>
    <row r="199" spans="1:4" ht="14.25">
      <c r="A199" s="155"/>
      <c r="B199" s="155"/>
      <c r="C199" s="479"/>
      <c r="D199" s="480"/>
    </row>
    <row r="200" spans="1:4" ht="14.25">
      <c r="A200" s="155"/>
      <c r="B200" s="155"/>
      <c r="C200" s="479"/>
      <c r="D200" s="480"/>
    </row>
    <row r="201" spans="1:4" ht="14.25">
      <c r="A201" s="155"/>
      <c r="B201" s="155"/>
      <c r="C201" s="479"/>
      <c r="D201" s="480"/>
    </row>
    <row r="202" spans="1:4" ht="14.25">
      <c r="A202" s="155"/>
      <c r="B202" s="155"/>
      <c r="C202" s="479"/>
      <c r="D202" s="480"/>
    </row>
    <row r="203" spans="1:4" ht="14.25">
      <c r="A203" s="155"/>
      <c r="B203" s="155"/>
      <c r="C203" s="479"/>
      <c r="D203" s="480"/>
    </row>
    <row r="204" spans="1:4" ht="14.25">
      <c r="A204" s="155"/>
      <c r="B204" s="155"/>
      <c r="C204" s="479"/>
      <c r="D204" s="480"/>
    </row>
    <row r="205" spans="1:4" ht="14.25">
      <c r="A205" s="155"/>
      <c r="B205" s="155"/>
      <c r="C205" s="479"/>
      <c r="D205" s="480"/>
    </row>
    <row r="206" spans="1:4" ht="14.25">
      <c r="A206" s="155"/>
      <c r="B206" s="155"/>
      <c r="C206" s="479"/>
      <c r="D206" s="480"/>
    </row>
    <row r="207" spans="1:4" ht="14.25">
      <c r="A207" s="155"/>
      <c r="B207" s="155"/>
      <c r="C207" s="479"/>
      <c r="D207" s="480"/>
    </row>
    <row r="208" spans="1:4" ht="14.25">
      <c r="A208" s="155"/>
      <c r="B208" s="155"/>
      <c r="C208" s="479"/>
      <c r="D208" s="480"/>
    </row>
    <row r="209" spans="1:4" ht="14.25">
      <c r="A209" s="155"/>
      <c r="B209" s="155"/>
      <c r="C209" s="479"/>
      <c r="D209" s="480"/>
    </row>
    <row r="210" spans="1:4" ht="14.25">
      <c r="A210" s="155"/>
      <c r="B210" s="155"/>
      <c r="C210" s="479"/>
      <c r="D210" s="480"/>
    </row>
    <row r="211" spans="1:4" ht="14.25">
      <c r="A211" s="155"/>
      <c r="B211" s="155"/>
      <c r="C211" s="479"/>
      <c r="D211" s="480"/>
    </row>
    <row r="212" spans="1:4" ht="14.25">
      <c r="A212" s="155"/>
      <c r="B212" s="155"/>
      <c r="C212" s="479"/>
      <c r="D212" s="480"/>
    </row>
    <row r="213" spans="1:4" ht="14.25">
      <c r="A213" s="155"/>
      <c r="B213" s="155"/>
      <c r="C213" s="479"/>
      <c r="D213" s="480"/>
    </row>
    <row r="214" spans="1:4" ht="14.25">
      <c r="A214" s="155"/>
      <c r="B214" s="155"/>
      <c r="C214" s="479"/>
      <c r="D214" s="480"/>
    </row>
    <row r="215" spans="1:4" ht="14.25">
      <c r="A215" s="155"/>
      <c r="B215" s="155"/>
      <c r="C215" s="479"/>
      <c r="D215" s="480"/>
    </row>
    <row r="216" spans="1:4" ht="14.25">
      <c r="A216" s="155"/>
      <c r="B216" s="155"/>
      <c r="C216" s="479"/>
      <c r="D216" s="480"/>
    </row>
    <row r="217" spans="1:4" ht="14.25">
      <c r="A217" s="155"/>
      <c r="B217" s="155"/>
      <c r="C217" s="479"/>
      <c r="D217" s="480"/>
    </row>
    <row r="218" spans="1:4" ht="14.25">
      <c r="A218" s="155"/>
      <c r="B218" s="155"/>
      <c r="C218" s="479"/>
      <c r="D218" s="480"/>
    </row>
    <row r="219" spans="1:4" ht="14.25">
      <c r="A219" s="155"/>
      <c r="B219" s="155"/>
      <c r="C219" s="479"/>
      <c r="D219" s="480"/>
    </row>
    <row r="220" spans="1:4" ht="14.25">
      <c r="A220" s="155"/>
      <c r="B220" s="155"/>
      <c r="C220" s="479"/>
      <c r="D220" s="480"/>
    </row>
    <row r="221" spans="1:4" ht="14.25">
      <c r="A221" s="155"/>
      <c r="B221" s="155"/>
      <c r="C221" s="479"/>
      <c r="D221" s="480"/>
    </row>
    <row r="222" spans="1:4" ht="14.25">
      <c r="A222" s="155"/>
      <c r="B222" s="155"/>
      <c r="C222" s="479"/>
      <c r="D222" s="480"/>
    </row>
    <row r="223" spans="1:4" ht="14.25">
      <c r="A223" s="155"/>
      <c r="B223" s="155"/>
      <c r="C223" s="479"/>
      <c r="D223" s="480"/>
    </row>
    <row r="224" spans="1:4" ht="14.25">
      <c r="A224" s="155"/>
      <c r="B224" s="155"/>
      <c r="C224" s="479"/>
      <c r="D224" s="480"/>
    </row>
    <row r="225" spans="1:4" ht="14.25">
      <c r="A225" s="155"/>
      <c r="B225" s="155"/>
      <c r="C225" s="479"/>
      <c r="D225" s="480"/>
    </row>
    <row r="226" spans="1:4" ht="14.25">
      <c r="A226" s="155"/>
      <c r="B226" s="155"/>
      <c r="C226" s="479"/>
      <c r="D226" s="480"/>
    </row>
    <row r="227" spans="1:4" ht="14.25">
      <c r="A227" s="155"/>
      <c r="B227" s="155"/>
      <c r="C227" s="479"/>
      <c r="D227" s="480"/>
    </row>
    <row r="228" spans="1:4" ht="14.25">
      <c r="A228" s="155"/>
      <c r="B228" s="155"/>
      <c r="C228" s="479"/>
      <c r="D228" s="480"/>
    </row>
    <row r="229" spans="1:4" ht="14.25">
      <c r="A229" s="155"/>
      <c r="B229" s="155"/>
      <c r="C229" s="479"/>
      <c r="D229" s="480"/>
    </row>
    <row r="230" spans="1:4" ht="14.25">
      <c r="A230" s="155"/>
      <c r="B230" s="155"/>
      <c r="C230" s="479"/>
      <c r="D230" s="480"/>
    </row>
    <row r="231" spans="1:4" ht="14.25">
      <c r="A231" s="155"/>
      <c r="B231" s="155"/>
      <c r="C231" s="479"/>
      <c r="D231" s="480"/>
    </row>
    <row r="232" spans="1:4" ht="14.25">
      <c r="A232" s="155"/>
      <c r="B232" s="155"/>
      <c r="C232" s="479"/>
      <c r="D232" s="480"/>
    </row>
    <row r="233" spans="1:4" ht="14.25">
      <c r="A233" s="155"/>
      <c r="B233" s="155"/>
      <c r="C233" s="479"/>
      <c r="D233" s="480"/>
    </row>
    <row r="234" spans="1:4" ht="14.25">
      <c r="A234" s="155"/>
      <c r="B234" s="155"/>
      <c r="C234" s="479"/>
      <c r="D234" s="480"/>
    </row>
    <row r="235" spans="1:4" ht="14.25">
      <c r="A235" s="155"/>
      <c r="B235" s="155"/>
      <c r="C235" s="479"/>
      <c r="D235" s="480"/>
    </row>
    <row r="236" spans="1:4" ht="14.25">
      <c r="A236" s="155"/>
      <c r="B236" s="155"/>
      <c r="C236" s="479"/>
      <c r="D236" s="480"/>
    </row>
    <row r="237" spans="1:4" ht="14.25">
      <c r="A237" s="155"/>
      <c r="B237" s="155"/>
      <c r="C237" s="479"/>
      <c r="D237" s="480"/>
    </row>
    <row r="238" spans="1:4" ht="14.25">
      <c r="A238" s="155"/>
      <c r="B238" s="155"/>
      <c r="C238" s="479"/>
      <c r="D238" s="480"/>
    </row>
    <row r="239" spans="1:4" ht="14.25">
      <c r="A239" s="155"/>
      <c r="B239" s="155"/>
      <c r="C239" s="479"/>
      <c r="D239" s="480"/>
    </row>
    <row r="240" spans="1:4" ht="14.25">
      <c r="A240" s="155"/>
      <c r="B240" s="155"/>
      <c r="C240" s="479"/>
      <c r="D240" s="480"/>
    </row>
    <row r="241" spans="1:4" ht="14.25">
      <c r="A241" s="155"/>
      <c r="B241" s="155"/>
      <c r="C241" s="479"/>
      <c r="D241" s="480"/>
    </row>
    <row r="242" spans="1:4" ht="14.25">
      <c r="A242" s="155"/>
      <c r="B242" s="155"/>
      <c r="C242" s="479"/>
      <c r="D242" s="480"/>
    </row>
    <row r="243" spans="1:4" ht="14.25">
      <c r="A243" s="155"/>
      <c r="B243" s="155"/>
      <c r="C243" s="479"/>
      <c r="D243" s="480"/>
    </row>
    <row r="244" spans="1:4" ht="14.25">
      <c r="A244" s="155"/>
      <c r="B244" s="155"/>
      <c r="C244" s="479"/>
      <c r="D244" s="480"/>
    </row>
    <row r="245" spans="1:4" ht="14.25">
      <c r="A245" s="155"/>
      <c r="B245" s="155"/>
      <c r="C245" s="479"/>
      <c r="D245" s="480"/>
    </row>
    <row r="246" spans="1:4" ht="14.25">
      <c r="A246" s="155"/>
      <c r="B246" s="155"/>
      <c r="C246" s="479"/>
      <c r="D246" s="480"/>
    </row>
    <row r="247" spans="1:4" ht="14.25">
      <c r="A247" s="155"/>
      <c r="B247" s="155"/>
      <c r="C247" s="479"/>
      <c r="D247" s="480"/>
    </row>
    <row r="248" spans="1:4" ht="14.25">
      <c r="A248" s="155"/>
      <c r="B248" s="155"/>
      <c r="C248" s="479"/>
      <c r="D248" s="480"/>
    </row>
    <row r="249" spans="1:4" ht="14.25">
      <c r="A249" s="155"/>
      <c r="B249" s="155"/>
      <c r="C249" s="479"/>
      <c r="D249" s="480"/>
    </row>
    <row r="250" spans="1:4" ht="14.25">
      <c r="A250" s="155"/>
      <c r="B250" s="155"/>
      <c r="C250" s="479"/>
      <c r="D250" s="480"/>
    </row>
    <row r="251" spans="1:4" ht="14.25">
      <c r="A251" s="155"/>
      <c r="B251" s="155"/>
      <c r="C251" s="479"/>
      <c r="D251" s="480"/>
    </row>
    <row r="252" spans="1:4" ht="14.25">
      <c r="A252" s="155"/>
      <c r="B252" s="155"/>
      <c r="C252" s="479"/>
      <c r="D252" s="480"/>
    </row>
    <row r="253" spans="1:4" ht="14.25">
      <c r="A253" s="155"/>
      <c r="B253" s="155"/>
      <c r="C253" s="479"/>
      <c r="D253" s="480"/>
    </row>
    <row r="254" spans="1:4" ht="14.25">
      <c r="A254" s="155"/>
      <c r="B254" s="155"/>
      <c r="C254" s="479"/>
      <c r="D254" s="480"/>
    </row>
    <row r="255" spans="1:4" ht="14.25">
      <c r="A255" s="155"/>
      <c r="B255" s="155"/>
      <c r="C255" s="479"/>
      <c r="D255" s="480"/>
    </row>
    <row r="256" spans="1:4" ht="14.25">
      <c r="A256" s="155"/>
      <c r="B256" s="155"/>
      <c r="C256" s="479"/>
      <c r="D256" s="480"/>
    </row>
    <row r="257" spans="1:4" ht="14.25">
      <c r="A257" s="155"/>
      <c r="B257" s="155"/>
      <c r="C257" s="479"/>
      <c r="D257" s="480"/>
    </row>
    <row r="258" spans="1:4" ht="14.25">
      <c r="A258" s="155"/>
      <c r="B258" s="155"/>
      <c r="C258" s="479"/>
      <c r="D258" s="480"/>
    </row>
    <row r="259" spans="1:4" ht="14.25">
      <c r="A259" s="155"/>
      <c r="B259" s="155"/>
      <c r="C259" s="479"/>
      <c r="D259" s="480"/>
    </row>
    <row r="260" spans="1:4" ht="14.25">
      <c r="A260" s="155"/>
      <c r="B260" s="155"/>
      <c r="C260" s="479"/>
      <c r="D260" s="480"/>
    </row>
    <row r="261" spans="1:4" ht="14.25">
      <c r="A261" s="155"/>
      <c r="B261" s="155"/>
      <c r="C261" s="479"/>
      <c r="D261" s="480"/>
    </row>
    <row r="262" spans="1:4" ht="14.25">
      <c r="A262" s="155"/>
      <c r="B262" s="155"/>
      <c r="C262" s="479"/>
      <c r="D262" s="480"/>
    </row>
    <row r="263" spans="1:4" ht="14.25">
      <c r="A263" s="155"/>
      <c r="B263" s="155"/>
      <c r="C263" s="479"/>
      <c r="D263" s="480"/>
    </row>
    <row r="264" spans="1:4" ht="14.25">
      <c r="A264" s="155"/>
      <c r="B264" s="155"/>
      <c r="C264" s="479"/>
      <c r="D264" s="480"/>
    </row>
    <row r="265" spans="1:4" ht="14.25">
      <c r="A265" s="155"/>
      <c r="B265" s="155"/>
      <c r="C265" s="479"/>
      <c r="D265" s="480"/>
    </row>
    <row r="266" spans="1:4" ht="14.25">
      <c r="A266" s="155"/>
      <c r="B266" s="155"/>
      <c r="C266" s="479"/>
      <c r="D266" s="480"/>
    </row>
    <row r="267" spans="1:4" ht="14.25">
      <c r="A267" s="155"/>
      <c r="B267" s="155"/>
      <c r="C267" s="479"/>
      <c r="D267" s="480"/>
    </row>
    <row r="268" spans="1:4" ht="14.25">
      <c r="A268" s="155"/>
      <c r="B268" s="155"/>
      <c r="C268" s="479"/>
      <c r="D268" s="480"/>
    </row>
    <row r="269" spans="1:4" ht="14.25">
      <c r="A269" s="155"/>
      <c r="B269" s="155"/>
      <c r="C269" s="479"/>
      <c r="D269" s="480"/>
    </row>
    <row r="270" spans="1:4" ht="14.25">
      <c r="A270" s="155"/>
      <c r="B270" s="155"/>
      <c r="C270" s="479"/>
      <c r="D270" s="480"/>
    </row>
    <row r="271" spans="1:4" ht="14.25">
      <c r="A271" s="155"/>
      <c r="B271" s="155"/>
      <c r="C271" s="479"/>
      <c r="D271" s="480"/>
    </row>
    <row r="272" spans="1:4" ht="14.25">
      <c r="A272" s="155"/>
      <c r="B272" s="155"/>
      <c r="C272" s="479"/>
      <c r="D272" s="480"/>
    </row>
    <row r="273" spans="1:4" ht="14.25">
      <c r="A273" s="155"/>
      <c r="B273" s="155"/>
      <c r="C273" s="479"/>
      <c r="D273" s="480"/>
    </row>
    <row r="274" spans="1:4" ht="14.25">
      <c r="A274" s="155"/>
      <c r="B274" s="155"/>
      <c r="C274" s="479"/>
      <c r="D274" s="480"/>
    </row>
    <row r="275" spans="1:4" ht="14.25">
      <c r="A275" s="155"/>
      <c r="B275" s="155"/>
      <c r="C275" s="479"/>
      <c r="D275" s="480"/>
    </row>
    <row r="276" spans="1:4" ht="14.25">
      <c r="A276" s="155"/>
      <c r="B276" s="155"/>
      <c r="C276" s="479"/>
      <c r="D276" s="480"/>
    </row>
    <row r="277" spans="1:4" ht="14.25">
      <c r="A277" s="155"/>
      <c r="B277" s="155"/>
      <c r="C277" s="479"/>
      <c r="D277" s="480"/>
    </row>
    <row r="278" spans="1:4" ht="14.25">
      <c r="A278" s="155"/>
      <c r="B278" s="155"/>
      <c r="C278" s="479"/>
      <c r="D278" s="480"/>
    </row>
    <row r="279" spans="1:4" ht="14.25">
      <c r="A279" s="155"/>
      <c r="B279" s="155"/>
      <c r="C279" s="479"/>
      <c r="D279" s="480"/>
    </row>
    <row r="280" spans="1:4" ht="14.25">
      <c r="A280" s="155"/>
      <c r="B280" s="155"/>
      <c r="C280" s="479"/>
      <c r="D280" s="480"/>
    </row>
    <row r="281" spans="1:4" ht="14.25">
      <c r="A281" s="155"/>
      <c r="B281" s="155"/>
      <c r="C281" s="479"/>
      <c r="D281" s="480"/>
    </row>
    <row r="282" spans="1:4" ht="14.25">
      <c r="A282" s="155"/>
      <c r="B282" s="155"/>
      <c r="C282" s="479"/>
      <c r="D282" s="480"/>
    </row>
    <row r="283" spans="1:4" ht="14.25">
      <c r="A283" s="155"/>
      <c r="B283" s="155"/>
      <c r="C283" s="479"/>
      <c r="D283" s="480"/>
    </row>
    <row r="284" spans="1:4" ht="14.25">
      <c r="A284" s="155"/>
      <c r="B284" s="155"/>
      <c r="C284" s="479"/>
      <c r="D284" s="480"/>
    </row>
    <row r="285" spans="1:4" ht="14.25">
      <c r="A285" s="155"/>
      <c r="B285" s="155"/>
      <c r="C285" s="479"/>
      <c r="D285" s="480"/>
    </row>
    <row r="286" spans="1:4" ht="14.25">
      <c r="A286" s="155"/>
      <c r="B286" s="155"/>
      <c r="C286" s="479"/>
      <c r="D286" s="480"/>
    </row>
    <row r="287" spans="1:4" ht="14.25">
      <c r="A287" s="155"/>
      <c r="B287" s="155"/>
      <c r="C287" s="479"/>
      <c r="D287" s="480"/>
    </row>
    <row r="288" spans="1:4" ht="14.25">
      <c r="A288" s="155"/>
      <c r="B288" s="155"/>
      <c r="C288" s="479"/>
      <c r="D288" s="480"/>
    </row>
    <row r="289" spans="1:4" ht="14.25">
      <c r="A289" s="155"/>
      <c r="B289" s="155"/>
      <c r="C289" s="479"/>
      <c r="D289" s="480"/>
    </row>
    <row r="290" spans="1:4" ht="14.25">
      <c r="A290" s="155"/>
      <c r="B290" s="155"/>
      <c r="C290" s="479"/>
      <c r="D290" s="480"/>
    </row>
    <row r="291" spans="1:4" ht="14.25">
      <c r="A291" s="155"/>
      <c r="B291" s="155"/>
      <c r="C291" s="479"/>
      <c r="D291" s="480"/>
    </row>
    <row r="292" spans="1:4" ht="14.25">
      <c r="A292" s="155"/>
      <c r="B292" s="155"/>
      <c r="C292" s="479"/>
      <c r="D292" s="480"/>
    </row>
    <row r="293" spans="1:4" ht="14.25">
      <c r="A293" s="155"/>
      <c r="B293" s="155"/>
      <c r="C293" s="479"/>
      <c r="D293" s="480"/>
    </row>
    <row r="294" spans="1:4" ht="14.25">
      <c r="A294" s="155"/>
      <c r="B294" s="155"/>
      <c r="C294" s="479"/>
      <c r="D294" s="480"/>
    </row>
    <row r="295" spans="1:4" ht="14.25">
      <c r="A295" s="155"/>
      <c r="B295" s="155"/>
      <c r="C295" s="479"/>
      <c r="D295" s="480"/>
    </row>
    <row r="296" spans="1:4" ht="14.25">
      <c r="A296" s="155"/>
      <c r="B296" s="155"/>
      <c r="C296" s="479"/>
      <c r="D296" s="480"/>
    </row>
    <row r="297" spans="1:4" ht="14.25">
      <c r="A297" s="155"/>
      <c r="B297" s="155"/>
      <c r="C297" s="479"/>
      <c r="D297" s="480"/>
    </row>
    <row r="298" spans="1:4" ht="14.25">
      <c r="A298" s="155"/>
      <c r="B298" s="155"/>
      <c r="C298" s="479"/>
      <c r="D298" s="480"/>
    </row>
    <row r="299" spans="1:4" ht="14.25">
      <c r="A299" s="155"/>
      <c r="B299" s="155"/>
      <c r="C299" s="479"/>
      <c r="D299" s="480"/>
    </row>
    <row r="300" spans="1:4" ht="14.25">
      <c r="A300" s="155"/>
      <c r="B300" s="155"/>
      <c r="C300" s="155"/>
      <c r="D300" s="481"/>
    </row>
    <row r="301" spans="1:4" ht="14.25">
      <c r="A301" s="155"/>
      <c r="B301" s="155"/>
      <c r="C301" s="155"/>
      <c r="D301" s="481"/>
    </row>
    <row r="302" spans="1:4" ht="14.25">
      <c r="A302" s="155"/>
      <c r="B302" s="155"/>
      <c r="C302" s="155"/>
      <c r="D302" s="481"/>
    </row>
    <row r="303" spans="1:4" ht="14.25">
      <c r="A303" s="155"/>
      <c r="B303" s="155"/>
      <c r="C303" s="155"/>
      <c r="D303" s="481"/>
    </row>
    <row r="304" spans="1:4" ht="14.25">
      <c r="A304" s="155"/>
      <c r="B304" s="155"/>
      <c r="C304" s="155"/>
      <c r="D304" s="481"/>
    </row>
    <row r="305" spans="1:4" ht="14.25">
      <c r="A305" s="155"/>
      <c r="B305" s="155"/>
      <c r="C305" s="155"/>
      <c r="D305" s="481"/>
    </row>
    <row r="306" spans="1:4" ht="14.25">
      <c r="A306" s="155"/>
      <c r="B306" s="155"/>
      <c r="C306" s="155"/>
      <c r="D306" s="481"/>
    </row>
    <row r="307" spans="1:4" ht="14.25">
      <c r="A307" s="155"/>
      <c r="B307" s="155"/>
      <c r="C307" s="155"/>
      <c r="D307" s="481"/>
    </row>
    <row r="308" spans="1:4" ht="14.25">
      <c r="A308" s="155"/>
      <c r="B308" s="155"/>
      <c r="C308" s="155"/>
      <c r="D308" s="481"/>
    </row>
    <row r="309" spans="1:4" ht="14.25">
      <c r="A309" s="155"/>
      <c r="B309" s="155"/>
      <c r="C309" s="155"/>
      <c r="D309" s="481"/>
    </row>
    <row r="310" spans="1:4" ht="14.25">
      <c r="A310" s="155"/>
      <c r="B310" s="155"/>
      <c r="C310" s="155"/>
      <c r="D310" s="481"/>
    </row>
    <row r="311" spans="1:4" ht="14.25">
      <c r="A311" s="155"/>
      <c r="B311" s="155"/>
      <c r="C311" s="155"/>
      <c r="D311" s="481"/>
    </row>
    <row r="312" spans="1:4" ht="14.25">
      <c r="A312" s="155"/>
      <c r="B312" s="155"/>
      <c r="C312" s="155"/>
      <c r="D312" s="481"/>
    </row>
    <row r="313" spans="1:4" ht="14.25">
      <c r="A313" s="155"/>
      <c r="B313" s="155"/>
      <c r="C313" s="155"/>
      <c r="D313" s="481"/>
    </row>
    <row r="314" spans="1:4" ht="14.25">
      <c r="A314" s="155"/>
      <c r="B314" s="155"/>
      <c r="C314" s="155"/>
      <c r="D314" s="481"/>
    </row>
    <row r="315" spans="1:4" ht="14.25">
      <c r="A315" s="155"/>
      <c r="B315" s="155"/>
      <c r="C315" s="155"/>
      <c r="D315" s="481"/>
    </row>
    <row r="316" spans="1:4" ht="14.25">
      <c r="A316" s="155"/>
      <c r="B316" s="155"/>
      <c r="C316" s="155"/>
      <c r="D316" s="481"/>
    </row>
    <row r="317" spans="1:4" ht="14.25">
      <c r="A317" s="155"/>
      <c r="B317" s="155"/>
      <c r="C317" s="155"/>
      <c r="D317" s="481"/>
    </row>
    <row r="318" spans="1:4" ht="14.25">
      <c r="A318" s="155"/>
      <c r="B318" s="155"/>
      <c r="C318" s="155"/>
      <c r="D318" s="481"/>
    </row>
    <row r="319" spans="1:4" ht="14.25">
      <c r="A319" s="155"/>
      <c r="B319" s="155"/>
      <c r="C319" s="155"/>
      <c r="D319" s="481"/>
    </row>
    <row r="320" spans="1:4" ht="14.25">
      <c r="A320" s="155"/>
      <c r="B320" s="155"/>
      <c r="C320" s="155"/>
      <c r="D320" s="481"/>
    </row>
    <row r="321" spans="1:4" ht="14.25">
      <c r="A321" s="155"/>
      <c r="B321" s="155"/>
      <c r="C321" s="155"/>
      <c r="D321" s="481"/>
    </row>
    <row r="322" spans="1:4" ht="14.25">
      <c r="A322" s="155"/>
      <c r="B322" s="155"/>
      <c r="C322" s="155"/>
      <c r="D322" s="481"/>
    </row>
    <row r="323" spans="1:4" ht="14.25">
      <c r="A323" s="155"/>
      <c r="B323" s="155"/>
      <c r="C323" s="155"/>
      <c r="D323" s="481"/>
    </row>
    <row r="324" spans="1:4" ht="14.25">
      <c r="A324" s="155"/>
      <c r="B324" s="155"/>
      <c r="C324" s="155"/>
      <c r="D324" s="481"/>
    </row>
    <row r="325" spans="1:4" ht="14.25">
      <c r="A325" s="155"/>
      <c r="B325" s="155"/>
      <c r="C325" s="155"/>
      <c r="D325" s="481"/>
    </row>
    <row r="326" spans="1:4" ht="14.25">
      <c r="A326" s="155"/>
      <c r="B326" s="155"/>
      <c r="C326" s="155"/>
      <c r="D326" s="481"/>
    </row>
    <row r="327" spans="1:4" ht="14.25">
      <c r="A327" s="155"/>
      <c r="B327" s="155"/>
      <c r="C327" s="155"/>
      <c r="D327" s="481"/>
    </row>
    <row r="328" spans="1:4" ht="14.25">
      <c r="A328" s="155"/>
      <c r="B328" s="155"/>
      <c r="C328" s="155"/>
      <c r="D328" s="481"/>
    </row>
    <row r="329" spans="1:4" ht="14.25">
      <c r="A329" s="155"/>
      <c r="B329" s="155"/>
      <c r="C329" s="155"/>
      <c r="D329" s="481"/>
    </row>
    <row r="330" spans="1:4" ht="14.25">
      <c r="A330" s="155"/>
      <c r="B330" s="155"/>
      <c r="C330" s="155"/>
      <c r="D330" s="481"/>
    </row>
    <row r="331" spans="1:4" ht="14.25">
      <c r="A331" s="155"/>
      <c r="B331" s="155"/>
      <c r="C331" s="155"/>
      <c r="D331" s="481"/>
    </row>
    <row r="332" spans="1:4" ht="14.25">
      <c r="A332" s="155"/>
      <c r="B332" s="155"/>
      <c r="C332" s="155"/>
      <c r="D332" s="481"/>
    </row>
    <row r="333" spans="1:4" ht="14.25">
      <c r="A333" s="155"/>
      <c r="B333" s="155"/>
      <c r="C333" s="155"/>
      <c r="D333" s="481"/>
    </row>
    <row r="334" spans="1:4" ht="14.25">
      <c r="A334" s="155"/>
      <c r="B334" s="155"/>
      <c r="C334" s="155"/>
      <c r="D334" s="481"/>
    </row>
    <row r="335" spans="1:4" ht="14.25">
      <c r="A335" s="155"/>
      <c r="B335" s="155"/>
      <c r="C335" s="155"/>
      <c r="D335" s="481"/>
    </row>
    <row r="336" spans="1:4" ht="14.25">
      <c r="A336" s="155"/>
      <c r="B336" s="155"/>
      <c r="C336" s="155"/>
      <c r="D336" s="481"/>
    </row>
    <row r="337" spans="1:4" ht="14.25">
      <c r="A337" s="155"/>
      <c r="B337" s="155"/>
      <c r="C337" s="155"/>
      <c r="D337" s="481"/>
    </row>
    <row r="338" spans="1:4" ht="14.25">
      <c r="A338" s="155"/>
      <c r="B338" s="155"/>
      <c r="C338" s="155"/>
      <c r="D338" s="481"/>
    </row>
    <row r="339" spans="1:4" ht="14.25">
      <c r="A339" s="155"/>
      <c r="B339" s="155"/>
      <c r="C339" s="155"/>
      <c r="D339" s="481"/>
    </row>
    <row r="340" spans="1:4" ht="14.25">
      <c r="A340" s="155"/>
      <c r="B340" s="155"/>
      <c r="C340" s="155"/>
      <c r="D340" s="481"/>
    </row>
    <row r="341" spans="1:4" ht="14.25">
      <c r="A341" s="155"/>
      <c r="B341" s="155"/>
      <c r="C341" s="155"/>
      <c r="D341" s="481"/>
    </row>
    <row r="342" spans="1:4" ht="14.25">
      <c r="A342" s="155"/>
      <c r="B342" s="155"/>
      <c r="C342" s="155"/>
      <c r="D342" s="481"/>
    </row>
    <row r="343" spans="1:4" ht="14.25">
      <c r="A343" s="155"/>
      <c r="B343" s="155"/>
      <c r="C343" s="155"/>
      <c r="D343" s="481"/>
    </row>
    <row r="344" spans="1:4" ht="14.25">
      <c r="A344" s="155"/>
      <c r="B344" s="155"/>
      <c r="C344" s="155"/>
      <c r="D344" s="481"/>
    </row>
    <row r="345" spans="1:4" ht="14.25">
      <c r="A345" s="155"/>
      <c r="B345" s="155"/>
      <c r="C345" s="155"/>
      <c r="D345" s="481"/>
    </row>
    <row r="346" spans="1:4" ht="14.25">
      <c r="A346" s="155"/>
      <c r="B346" s="155"/>
      <c r="C346" s="155"/>
      <c r="D346" s="481"/>
    </row>
    <row r="347" spans="1:4" ht="14.25">
      <c r="A347" s="155"/>
      <c r="B347" s="155"/>
      <c r="C347" s="155"/>
      <c r="D347" s="481"/>
    </row>
    <row r="348" spans="1:4" ht="14.25">
      <c r="A348" s="155"/>
      <c r="B348" s="155"/>
      <c r="C348" s="155"/>
      <c r="D348" s="481"/>
    </row>
    <row r="349" spans="1:4" ht="14.25">
      <c r="A349" s="155"/>
      <c r="B349" s="155"/>
      <c r="C349" s="155"/>
      <c r="D349" s="481"/>
    </row>
    <row r="350" spans="1:4" ht="14.25">
      <c r="A350" s="155"/>
      <c r="B350" s="155"/>
      <c r="C350" s="155"/>
      <c r="D350" s="481"/>
    </row>
    <row r="351" spans="1:4" ht="14.25">
      <c r="A351" s="155"/>
      <c r="B351" s="155"/>
      <c r="C351" s="155"/>
      <c r="D351" s="481"/>
    </row>
    <row r="352" spans="1:4" ht="14.25">
      <c r="A352" s="155"/>
      <c r="B352" s="155"/>
      <c r="C352" s="155"/>
      <c r="D352" s="481"/>
    </row>
    <row r="353" spans="1:4" ht="14.25">
      <c r="A353" s="155"/>
      <c r="B353" s="155"/>
      <c r="C353" s="155"/>
      <c r="D353" s="481"/>
    </row>
    <row r="354" spans="1:4" ht="14.25">
      <c r="A354" s="155"/>
      <c r="B354" s="155"/>
      <c r="C354" s="155"/>
      <c r="D354" s="481"/>
    </row>
    <row r="355" spans="1:4" ht="14.25">
      <c r="A355" s="155"/>
      <c r="B355" s="155"/>
      <c r="C355" s="155"/>
      <c r="D355" s="481"/>
    </row>
    <row r="356" spans="1:4" ht="14.25">
      <c r="A356" s="155"/>
      <c r="B356" s="155"/>
      <c r="C356" s="155"/>
      <c r="D356" s="481"/>
    </row>
    <row r="357" spans="1:4" ht="14.25">
      <c r="A357" s="155"/>
      <c r="B357" s="155"/>
      <c r="C357" s="155"/>
      <c r="D357" s="481"/>
    </row>
    <row r="358" spans="1:4" ht="14.25">
      <c r="A358" s="155"/>
      <c r="B358" s="155"/>
      <c r="C358" s="155"/>
      <c r="D358" s="481"/>
    </row>
    <row r="359" spans="1:4" ht="14.25">
      <c r="A359" s="155"/>
      <c r="B359" s="155"/>
      <c r="C359" s="155"/>
      <c r="D359" s="481"/>
    </row>
  </sheetData>
  <sheetProtection/>
  <mergeCells count="22">
    <mergeCell ref="A86:A94"/>
    <mergeCell ref="B86:B94"/>
    <mergeCell ref="A81:A85"/>
    <mergeCell ref="B81:B85"/>
    <mergeCell ref="A59:A67"/>
    <mergeCell ref="B59:B67"/>
    <mergeCell ref="A68:A72"/>
    <mergeCell ref="B68:B72"/>
    <mergeCell ref="A73:A80"/>
    <mergeCell ref="B73:B80"/>
    <mergeCell ref="A36:A45"/>
    <mergeCell ref="B36:B45"/>
    <mergeCell ref="A46:A58"/>
    <mergeCell ref="B46:B58"/>
    <mergeCell ref="A22:A35"/>
    <mergeCell ref="B22:B35"/>
    <mergeCell ref="A3:A4"/>
    <mergeCell ref="B3:B4"/>
    <mergeCell ref="C3:C4"/>
    <mergeCell ref="D3:D4"/>
    <mergeCell ref="A5:A21"/>
    <mergeCell ref="B5:B2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75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8.75390625" style="0" customWidth="1"/>
    <col min="2" max="2" width="93.25390625" style="0" customWidth="1"/>
  </cols>
  <sheetData>
    <row r="1" spans="1:2" ht="30.75" thickBot="1">
      <c r="A1" s="138" t="s">
        <v>106</v>
      </c>
      <c r="B1" s="139" t="s">
        <v>876</v>
      </c>
    </row>
    <row r="2" spans="1:2" ht="24" thickBot="1">
      <c r="A2" s="140" t="s">
        <v>107</v>
      </c>
      <c r="B2" s="141" t="s">
        <v>5</v>
      </c>
    </row>
    <row r="3" spans="1:2" ht="23.25">
      <c r="A3" s="142" t="s">
        <v>764</v>
      </c>
      <c r="B3" s="143" t="s">
        <v>762</v>
      </c>
    </row>
    <row r="4" spans="1:2" ht="46.5" customHeight="1" thickBot="1">
      <c r="A4" s="144" t="s">
        <v>765</v>
      </c>
      <c r="B4" s="145" t="s">
        <v>766</v>
      </c>
    </row>
    <row r="5" spans="1:2" ht="23.25">
      <c r="A5" s="482"/>
      <c r="B5" s="146"/>
    </row>
    <row r="6" spans="1:4" ht="24" thickBot="1">
      <c r="A6" s="483"/>
      <c r="B6" s="147"/>
      <c r="D6" s="156"/>
    </row>
    <row r="7" spans="1:4" ht="12" customHeight="1" thickBot="1">
      <c r="A7" s="171"/>
      <c r="B7" s="166"/>
      <c r="D7" s="156"/>
    </row>
    <row r="8" spans="1:4" ht="23.25">
      <c r="A8" s="168" t="s">
        <v>111</v>
      </c>
      <c r="B8" s="169" t="s">
        <v>236</v>
      </c>
      <c r="D8" s="156"/>
    </row>
    <row r="9" spans="1:4" ht="24" thickBot="1">
      <c r="A9" s="170" t="s">
        <v>112</v>
      </c>
      <c r="B9" s="147" t="s">
        <v>237</v>
      </c>
      <c r="D9" s="156"/>
    </row>
    <row r="10" spans="1:2" ht="23.25">
      <c r="A10" s="410" t="s">
        <v>115</v>
      </c>
      <c r="B10" s="167" t="s">
        <v>863</v>
      </c>
    </row>
    <row r="11" spans="1:2" ht="24" customHeight="1" thickBot="1">
      <c r="A11" s="411" t="s">
        <v>116</v>
      </c>
      <c r="B11" s="148" t="s">
        <v>866</v>
      </c>
    </row>
    <row r="12" spans="1:2" ht="12.75" customHeight="1" thickBot="1">
      <c r="A12" s="149"/>
      <c r="B12" s="150"/>
    </row>
    <row r="13" spans="1:2" ht="12.75" customHeight="1" thickBot="1">
      <c r="A13" s="149"/>
      <c r="B13" s="150"/>
    </row>
    <row r="14" spans="1:2" ht="24" thickBot="1">
      <c r="A14" s="425" t="s">
        <v>173</v>
      </c>
      <c r="B14" s="151" t="s">
        <v>233</v>
      </c>
    </row>
    <row r="15" spans="1:6" ht="23.25">
      <c r="A15" s="426" t="s">
        <v>113</v>
      </c>
      <c r="B15" s="186" t="s">
        <v>864</v>
      </c>
      <c r="E15" s="156"/>
      <c r="F15" s="156"/>
    </row>
    <row r="16" spans="1:2" ht="9.75" customHeight="1" thickBot="1">
      <c r="A16" s="178"/>
      <c r="B16" s="179"/>
    </row>
    <row r="17" spans="1:6" ht="23.25">
      <c r="A17" s="484"/>
      <c r="B17" s="180"/>
      <c r="F17" s="156"/>
    </row>
    <row r="18" spans="1:2" ht="24" thickBot="1">
      <c r="A18" s="485"/>
      <c r="B18" s="181"/>
    </row>
    <row r="19" spans="1:2" ht="24" thickBot="1">
      <c r="A19" s="183" t="s">
        <v>108</v>
      </c>
      <c r="B19" s="152" t="s">
        <v>867</v>
      </c>
    </row>
    <row r="20" spans="1:2" ht="13.5" customHeight="1" thickBot="1">
      <c r="A20" s="182"/>
      <c r="B20" s="153"/>
    </row>
    <row r="21" spans="1:2" ht="24" thickBot="1">
      <c r="A21" s="184" t="s">
        <v>109</v>
      </c>
      <c r="B21" s="185" t="s">
        <v>865</v>
      </c>
    </row>
    <row r="22" spans="1:2" s="155" customFormat="1" ht="23.25">
      <c r="A22" s="154"/>
      <c r="B22" s="212"/>
    </row>
    <row r="23" spans="1:2" ht="12.75">
      <c r="A23" s="213"/>
      <c r="B23" s="213"/>
    </row>
    <row r="24" spans="1:2" ht="20.25">
      <c r="A24" s="214" t="s">
        <v>809</v>
      </c>
      <c r="B24" s="213"/>
    </row>
  </sheetData>
  <sheetProtection/>
  <protectedRanges>
    <protectedRange sqref="B2 B16 B19 B7" name="данні для навчаних планів_1"/>
    <protectedRange sqref="B15" name="данні для навчаних планів_1_1"/>
    <protectedRange sqref="B4 B6" name="данні для навчаних планів_1_2"/>
    <protectedRange sqref="B11 B8:B9" name="данні для навчаних планів_1_3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13"/>
  <sheetViews>
    <sheetView showZeros="0" view="pageBreakPreview" zoomScale="65" zoomScaleNormal="50" zoomScaleSheetLayoutView="65" zoomScalePageLayoutView="0" workbookViewId="0" topLeftCell="A1">
      <selection activeCell="U11" sqref="U11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6" width="4.375" style="39" customWidth="1"/>
    <col min="17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7" width="4.375" style="8" customWidth="1"/>
    <col min="28" max="28" width="5.00390625" style="6" customWidth="1"/>
    <col min="29" max="29" width="5.125" style="6" customWidth="1"/>
    <col min="30" max="30" width="4.375" style="6" customWidth="1"/>
    <col min="31" max="31" width="5.75390625" style="6" customWidth="1"/>
    <col min="32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215"/>
      <c r="B1" s="216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7"/>
      <c r="O1" s="218"/>
      <c r="P1" s="218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20"/>
      <c r="AC1" s="220"/>
      <c r="AD1" s="220"/>
      <c r="AE1" s="220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21"/>
      <c r="AR1" s="222"/>
      <c r="AS1" s="756" t="str">
        <f>'Основні дані'!B1</f>
        <v>120124Б_3роки</v>
      </c>
      <c r="AT1" s="756"/>
      <c r="AU1" s="756"/>
      <c r="AV1" s="756"/>
      <c r="AW1" s="756"/>
      <c r="AX1" s="756"/>
      <c r="AY1" s="756"/>
      <c r="AZ1" s="756"/>
      <c r="BA1" s="222"/>
    </row>
    <row r="2" spans="1:53" ht="15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7"/>
      <c r="N2" s="217"/>
      <c r="O2" s="218"/>
      <c r="P2" s="218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20"/>
      <c r="AC2" s="220"/>
      <c r="AD2" s="220"/>
      <c r="AE2" s="220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23" t="str">
        <f>'Основні дані'!A24</f>
        <v>Форма Б1у-18  м1</v>
      </c>
      <c r="AX2" s="223"/>
      <c r="AY2" s="223"/>
      <c r="AZ2" s="223"/>
      <c r="BA2" s="215"/>
    </row>
    <row r="3" spans="1:57" s="318" customFormat="1" ht="22.5" customHeight="1">
      <c r="A3" s="744" t="s">
        <v>144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295"/>
      <c r="BC3" s="295"/>
      <c r="BD3" s="295"/>
      <c r="BE3" s="295"/>
    </row>
    <row r="4" spans="1:70" s="320" customFormat="1" ht="31.5" customHeight="1">
      <c r="A4" s="745" t="s">
        <v>29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45"/>
      <c r="AO4" s="745"/>
      <c r="AP4" s="745"/>
      <c r="AQ4" s="745"/>
      <c r="AR4" s="745"/>
      <c r="AS4" s="745"/>
      <c r="AT4" s="745"/>
      <c r="AU4" s="745"/>
      <c r="AV4" s="745"/>
      <c r="AW4" s="745"/>
      <c r="AX4" s="745"/>
      <c r="AY4" s="745"/>
      <c r="AZ4" s="745"/>
      <c r="BA4" s="745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</row>
    <row r="5" spans="1:66" s="318" customFormat="1" ht="43.5" customHeight="1">
      <c r="A5" s="746" t="s">
        <v>21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6"/>
      <c r="AK5" s="746"/>
      <c r="AL5" s="746"/>
      <c r="AM5" s="746"/>
      <c r="AN5" s="746"/>
      <c r="AO5" s="746"/>
      <c r="AP5" s="746"/>
      <c r="AQ5" s="746"/>
      <c r="AR5" s="746"/>
      <c r="AS5" s="746"/>
      <c r="AT5" s="746"/>
      <c r="AU5" s="746"/>
      <c r="AV5" s="746"/>
      <c r="AW5" s="746"/>
      <c r="AX5" s="746"/>
      <c r="AY5" s="746"/>
      <c r="AZ5" s="746"/>
      <c r="BA5" s="746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</row>
    <row r="6" spans="1:53" s="329" customFormat="1" ht="28.5" customHeight="1">
      <c r="A6" s="322"/>
      <c r="B6" s="286" t="s">
        <v>0</v>
      </c>
      <c r="C6" s="287"/>
      <c r="D6" s="288"/>
      <c r="E6" s="288"/>
      <c r="F6" s="288"/>
      <c r="G6" s="288"/>
      <c r="H6" s="288"/>
      <c r="I6" s="288"/>
      <c r="J6" s="288"/>
      <c r="K6" s="288"/>
      <c r="L6" s="288"/>
      <c r="M6" s="323"/>
      <c r="N6" s="323"/>
      <c r="O6" s="323"/>
      <c r="P6" s="323"/>
      <c r="Q6" s="324"/>
      <c r="R6" s="324"/>
      <c r="S6" s="324"/>
      <c r="T6" s="324"/>
      <c r="U6" s="324"/>
      <c r="V6" s="324"/>
      <c r="W6" s="324"/>
      <c r="X6" s="324"/>
      <c r="Y6" s="325"/>
      <c r="Z6" s="325"/>
      <c r="AA6" s="325"/>
      <c r="AB6" s="325"/>
      <c r="AC6" s="325"/>
      <c r="AD6" s="325"/>
      <c r="AE6" s="326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8"/>
      <c r="AS6" s="328"/>
      <c r="AT6" s="328"/>
      <c r="AU6" s="328"/>
      <c r="AV6" s="328"/>
      <c r="AW6" s="328"/>
      <c r="AX6" s="328"/>
      <c r="AY6" s="328"/>
      <c r="AZ6" s="328"/>
      <c r="BA6" s="328"/>
    </row>
    <row r="7" spans="1:63" s="329" customFormat="1" ht="34.5" customHeight="1">
      <c r="A7" s="330"/>
      <c r="B7" s="289" t="s">
        <v>30</v>
      </c>
      <c r="C7" s="290"/>
      <c r="D7" s="290"/>
      <c r="E7" s="290"/>
      <c r="F7" s="290"/>
      <c r="G7" s="290"/>
      <c r="H7" s="287"/>
      <c r="I7" s="290"/>
      <c r="J7" s="290"/>
      <c r="K7" s="290"/>
      <c r="L7" s="289" t="s">
        <v>36</v>
      </c>
      <c r="N7" s="453"/>
      <c r="O7" s="453"/>
      <c r="P7" s="636" t="str">
        <f>'Основні дані'!B14</f>
        <v>першого (бакалаврського) рівня</v>
      </c>
      <c r="Q7" s="637"/>
      <c r="R7" s="637"/>
      <c r="S7" s="637"/>
      <c r="T7" s="637"/>
      <c r="U7" s="637"/>
      <c r="V7" s="637"/>
      <c r="W7" s="637"/>
      <c r="X7" s="637"/>
      <c r="Y7" s="454" t="s">
        <v>37</v>
      </c>
      <c r="Z7" s="454"/>
      <c r="AA7" s="454"/>
      <c r="AB7" s="454"/>
      <c r="AC7" s="641" t="str">
        <f>'Основні дані'!B8</f>
        <v>14</v>
      </c>
      <c r="AD7" s="642"/>
      <c r="AE7" s="643" t="str">
        <f>'Основні дані'!B9</f>
        <v>Електрична інженерія</v>
      </c>
      <c r="AF7" s="644"/>
      <c r="AG7" s="644"/>
      <c r="AH7" s="644"/>
      <c r="AI7" s="644"/>
      <c r="AJ7" s="644"/>
      <c r="AK7" s="644"/>
      <c r="AL7" s="644"/>
      <c r="AM7" s="644"/>
      <c r="AN7" s="644"/>
      <c r="AO7" s="644"/>
      <c r="AP7" s="644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F7" s="331"/>
      <c r="BG7" s="331"/>
      <c r="BH7" s="331"/>
      <c r="BI7" s="331"/>
      <c r="BJ7" s="331"/>
      <c r="BK7" s="331"/>
    </row>
    <row r="8" spans="1:63" s="329" customFormat="1" ht="18">
      <c r="A8" s="322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9"/>
      <c r="N8" s="456"/>
      <c r="O8" s="457"/>
      <c r="P8" s="638" t="s">
        <v>175</v>
      </c>
      <c r="Q8" s="639"/>
      <c r="R8" s="639"/>
      <c r="S8" s="639"/>
      <c r="T8" s="639"/>
      <c r="U8" s="639"/>
      <c r="V8" s="639"/>
      <c r="W8" s="639"/>
      <c r="X8" s="639"/>
      <c r="Y8" s="458"/>
      <c r="Z8" s="458"/>
      <c r="AA8" s="458"/>
      <c r="AB8" s="287"/>
      <c r="AC8" s="287"/>
      <c r="AD8" s="458" t="s">
        <v>38</v>
      </c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459"/>
      <c r="AX8" s="459"/>
      <c r="AY8" s="459"/>
      <c r="AZ8" s="459"/>
      <c r="BA8" s="287"/>
      <c r="BF8" s="331"/>
      <c r="BG8" s="331"/>
      <c r="BH8" s="331"/>
      <c r="BI8" s="331"/>
      <c r="BJ8" s="331"/>
      <c r="BK8" s="331"/>
    </row>
    <row r="9" spans="1:63" s="329" customFormat="1" ht="53.25" customHeight="1">
      <c r="A9" s="322"/>
      <c r="B9" s="291" t="s">
        <v>20</v>
      </c>
      <c r="C9" s="292"/>
      <c r="D9" s="292"/>
      <c r="E9" s="292"/>
      <c r="F9" s="724" t="s">
        <v>174</v>
      </c>
      <c r="G9" s="724"/>
      <c r="H9" s="724"/>
      <c r="I9" s="724"/>
      <c r="J9" s="724"/>
      <c r="K9" s="724"/>
      <c r="L9" s="724"/>
      <c r="M9" s="292"/>
      <c r="N9" s="454" t="s">
        <v>114</v>
      </c>
      <c r="O9" s="290"/>
      <c r="P9" s="290"/>
      <c r="Q9" s="287"/>
      <c r="R9" s="460"/>
      <c r="S9" s="461"/>
      <c r="T9" s="461"/>
      <c r="U9" s="461"/>
      <c r="V9" s="294"/>
      <c r="W9" s="294"/>
      <c r="X9" s="293" t="s">
        <v>28</v>
      </c>
      <c r="Y9" s="709" t="str">
        <f>'Основні дані'!B10</f>
        <v>142</v>
      </c>
      <c r="Z9" s="710"/>
      <c r="AA9" s="710"/>
      <c r="AB9" s="710"/>
      <c r="AC9" s="643" t="str">
        <f>'Основні дані'!B11</f>
        <v>Енергетичне машинобудування</v>
      </c>
      <c r="AD9" s="644"/>
      <c r="AE9" s="644"/>
      <c r="AF9" s="644"/>
      <c r="AG9" s="644"/>
      <c r="AH9" s="644"/>
      <c r="AI9" s="644"/>
      <c r="AJ9" s="644"/>
      <c r="AK9" s="644"/>
      <c r="AL9" s="644"/>
      <c r="AM9" s="644"/>
      <c r="AN9" s="644"/>
      <c r="AO9" s="287"/>
      <c r="AP9" s="454" t="s">
        <v>6</v>
      </c>
      <c r="AQ9" s="287"/>
      <c r="AR9" s="287"/>
      <c r="AS9" s="287"/>
      <c r="AT9" s="287"/>
      <c r="AU9" s="643" t="str">
        <f>'Основні дані'!B15</f>
        <v>бакалавр з енергетичного машинобудування</v>
      </c>
      <c r="AV9" s="645"/>
      <c r="AW9" s="645"/>
      <c r="AX9" s="645"/>
      <c r="AY9" s="645"/>
      <c r="AZ9" s="645"/>
      <c r="BA9" s="294"/>
      <c r="BF9" s="332"/>
      <c r="BG9" s="332"/>
      <c r="BH9" s="332"/>
      <c r="BI9" s="332"/>
      <c r="BJ9" s="332"/>
      <c r="BK9" s="332"/>
    </row>
    <row r="10" spans="1:63" s="329" customFormat="1" ht="31.5" customHeight="1">
      <c r="A10" s="322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93"/>
      <c r="M10" s="293"/>
      <c r="N10" s="454"/>
      <c r="O10" s="462"/>
      <c r="P10" s="462"/>
      <c r="Q10" s="287"/>
      <c r="R10" s="462"/>
      <c r="S10" s="463"/>
      <c r="T10" s="463"/>
      <c r="U10" s="464"/>
      <c r="V10" s="464"/>
      <c r="W10" s="464"/>
      <c r="X10" s="293"/>
      <c r="Y10" s="711">
        <f>'Основні дані'!B17</f>
        <v>0</v>
      </c>
      <c r="Z10" s="712"/>
      <c r="AA10" s="712"/>
      <c r="AB10" s="712"/>
      <c r="AC10" s="713">
        <f>'Основні дані'!B18</f>
        <v>0</v>
      </c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14"/>
      <c r="AO10" s="465"/>
      <c r="AP10" s="454" t="s">
        <v>39</v>
      </c>
      <c r="AQ10" s="287"/>
      <c r="AR10" s="287"/>
      <c r="AS10" s="287"/>
      <c r="AT10" s="287"/>
      <c r="AU10" s="287"/>
      <c r="AV10" s="454" t="s">
        <v>807</v>
      </c>
      <c r="AW10" s="459"/>
      <c r="AX10" s="287"/>
      <c r="AY10" s="287"/>
      <c r="AZ10" s="287"/>
      <c r="BA10" s="287"/>
      <c r="BF10" s="333"/>
      <c r="BG10" s="333"/>
      <c r="BH10" s="333"/>
      <c r="BI10" s="333"/>
      <c r="BJ10" s="333"/>
      <c r="BK10" s="333"/>
    </row>
    <row r="11" spans="1:63" s="329" customFormat="1" ht="54.75" customHeight="1">
      <c r="A11" s="322"/>
      <c r="B11" s="294" t="s">
        <v>341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454"/>
      <c r="O11" s="453"/>
      <c r="P11" s="453"/>
      <c r="Q11" s="287"/>
      <c r="R11" s="453"/>
      <c r="S11" s="287"/>
      <c r="T11" s="287"/>
      <c r="U11" s="287"/>
      <c r="V11" s="466"/>
      <c r="W11" s="287"/>
      <c r="X11" s="293"/>
      <c r="Y11" s="467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54" t="s">
        <v>40</v>
      </c>
      <c r="AQ11" s="287"/>
      <c r="AR11" s="287"/>
      <c r="AS11" s="287"/>
      <c r="AT11" s="737" t="s">
        <v>808</v>
      </c>
      <c r="AU11" s="738"/>
      <c r="AV11" s="738"/>
      <c r="AW11" s="738"/>
      <c r="AX11" s="738"/>
      <c r="AY11" s="738"/>
      <c r="AZ11" s="738"/>
      <c r="BA11" s="738"/>
      <c r="BB11" s="333"/>
      <c r="BF11" s="333"/>
      <c r="BG11" s="333"/>
      <c r="BH11" s="333"/>
      <c r="BI11" s="333"/>
      <c r="BJ11" s="333"/>
      <c r="BK11" s="333"/>
    </row>
    <row r="12" spans="1:63" s="329" customFormat="1" ht="21" customHeight="1">
      <c r="A12" s="322"/>
      <c r="B12" s="294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459"/>
      <c r="O12" s="454" t="s">
        <v>4</v>
      </c>
      <c r="P12" s="287"/>
      <c r="Q12" s="287"/>
      <c r="R12" s="287"/>
      <c r="S12" s="287"/>
      <c r="T12" s="468"/>
      <c r="U12" s="709" t="str">
        <f>'Основні дані'!B2</f>
        <v>денна</v>
      </c>
      <c r="V12" s="760"/>
      <c r="W12" s="459"/>
      <c r="X12" s="466"/>
      <c r="Y12" s="46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459"/>
      <c r="AX12" s="459"/>
      <c r="AY12" s="459"/>
      <c r="AZ12" s="459"/>
      <c r="BA12" s="459"/>
      <c r="BB12" s="333"/>
      <c r="BF12" s="333"/>
      <c r="BG12" s="333"/>
      <c r="BH12" s="333"/>
      <c r="BI12" s="333"/>
      <c r="BJ12" s="333"/>
      <c r="BK12" s="333"/>
    </row>
    <row r="13" spans="1:66" ht="21" customHeight="1">
      <c r="A13" s="221"/>
      <c r="B13" s="294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459"/>
      <c r="O13" s="289"/>
      <c r="P13" s="469"/>
      <c r="Q13" s="453"/>
      <c r="R13" s="453"/>
      <c r="S13" s="453"/>
      <c r="T13" s="453"/>
      <c r="U13" s="287"/>
      <c r="V13" s="287"/>
      <c r="W13" s="287"/>
      <c r="X13" s="466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94"/>
      <c r="BB13" s="86"/>
      <c r="BF13" s="86"/>
      <c r="BG13" s="86"/>
      <c r="BH13" s="86"/>
      <c r="BI13" s="86"/>
      <c r="BJ13" s="86"/>
      <c r="BK13" s="86"/>
      <c r="BL13" s="4"/>
      <c r="BM13" s="4"/>
      <c r="BN13" s="4"/>
    </row>
    <row r="14" spans="1:53" ht="20.25">
      <c r="A14" s="725" t="s">
        <v>22</v>
      </c>
      <c r="B14" s="725"/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25"/>
      <c r="AT14" s="725"/>
      <c r="AU14" s="725"/>
      <c r="AV14" s="725"/>
      <c r="AW14" s="725"/>
      <c r="AX14" s="228"/>
      <c r="AY14" s="215"/>
      <c r="AZ14" s="215"/>
      <c r="BA14" s="215"/>
    </row>
    <row r="15" spans="1:66" ht="17.25" customHeight="1" thickBot="1">
      <c r="A15" s="215"/>
      <c r="B15" s="215"/>
      <c r="C15" s="215"/>
      <c r="D15" s="215"/>
      <c r="E15" s="215"/>
      <c r="F15" s="229"/>
      <c r="G15" s="229"/>
      <c r="H15" s="229"/>
      <c r="I15" s="229"/>
      <c r="J15" s="229"/>
      <c r="K15" s="229"/>
      <c r="L15" s="229"/>
      <c r="M15" s="229"/>
      <c r="N15" s="229"/>
      <c r="O15" s="230"/>
      <c r="P15" s="230"/>
      <c r="Q15" s="224"/>
      <c r="R15" s="224"/>
      <c r="S15" s="224"/>
      <c r="T15" s="224"/>
      <c r="U15" s="226"/>
      <c r="V15" s="226"/>
      <c r="W15" s="226"/>
      <c r="X15" s="226"/>
      <c r="Y15" s="219"/>
      <c r="Z15" s="219"/>
      <c r="AA15" s="219"/>
      <c r="AB15" s="227"/>
      <c r="AC15" s="220"/>
      <c r="AD15" s="220"/>
      <c r="AE15" s="220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28"/>
      <c r="AY15" s="215"/>
      <c r="AZ15" s="215"/>
      <c r="BA15" s="215"/>
      <c r="BB15" s="381"/>
      <c r="BC15" s="626">
        <f>SUM(BC16:BJ16)</f>
        <v>146</v>
      </c>
      <c r="BD15" s="627"/>
      <c r="BE15" s="627"/>
      <c r="BF15" s="627"/>
      <c r="BG15" s="628"/>
      <c r="BH15" s="628"/>
      <c r="BI15" s="628"/>
      <c r="BJ15" s="629"/>
      <c r="BK15" s="382"/>
      <c r="BL15" s="382"/>
      <c r="BM15" s="382"/>
      <c r="BN15" s="215"/>
    </row>
    <row r="16" spans="1:66" s="12" customFormat="1" ht="21" customHeight="1" thickBot="1">
      <c r="A16" s="726" t="s">
        <v>7</v>
      </c>
      <c r="B16" s="728" t="s">
        <v>8</v>
      </c>
      <c r="C16" s="729"/>
      <c r="D16" s="729"/>
      <c r="E16" s="730"/>
      <c r="F16" s="731" t="s">
        <v>9</v>
      </c>
      <c r="G16" s="732"/>
      <c r="H16" s="732"/>
      <c r="I16" s="732"/>
      <c r="J16" s="734" t="s">
        <v>10</v>
      </c>
      <c r="K16" s="735"/>
      <c r="L16" s="735"/>
      <c r="M16" s="735"/>
      <c r="N16" s="736"/>
      <c r="O16" s="734" t="s">
        <v>11</v>
      </c>
      <c r="P16" s="735"/>
      <c r="Q16" s="735"/>
      <c r="R16" s="736"/>
      <c r="S16" s="623" t="s">
        <v>12</v>
      </c>
      <c r="T16" s="624"/>
      <c r="U16" s="624"/>
      <c r="V16" s="624"/>
      <c r="W16" s="625"/>
      <c r="X16" s="623" t="s">
        <v>13</v>
      </c>
      <c r="Y16" s="624"/>
      <c r="Z16" s="624"/>
      <c r="AA16" s="625"/>
      <c r="AB16" s="623" t="s">
        <v>14</v>
      </c>
      <c r="AC16" s="624"/>
      <c r="AD16" s="624"/>
      <c r="AE16" s="625"/>
      <c r="AF16" s="623" t="s">
        <v>15</v>
      </c>
      <c r="AG16" s="624"/>
      <c r="AH16" s="624"/>
      <c r="AI16" s="625"/>
      <c r="AJ16" s="623" t="s">
        <v>16</v>
      </c>
      <c r="AK16" s="624"/>
      <c r="AL16" s="624"/>
      <c r="AM16" s="624"/>
      <c r="AN16" s="625"/>
      <c r="AO16" s="623" t="s">
        <v>17</v>
      </c>
      <c r="AP16" s="624"/>
      <c r="AQ16" s="624"/>
      <c r="AR16" s="625"/>
      <c r="AS16" s="623" t="s">
        <v>18</v>
      </c>
      <c r="AT16" s="624"/>
      <c r="AU16" s="624"/>
      <c r="AV16" s="624"/>
      <c r="AW16" s="625"/>
      <c r="AX16" s="646" t="s">
        <v>19</v>
      </c>
      <c r="AY16" s="647"/>
      <c r="AZ16" s="647"/>
      <c r="BA16" s="648"/>
      <c r="BB16" s="383"/>
      <c r="BC16" s="640">
        <f>SUM(BC18:BD23)</f>
        <v>52</v>
      </c>
      <c r="BD16" s="640"/>
      <c r="BE16" s="640">
        <f>SUM(BE18:BF23)</f>
        <v>52</v>
      </c>
      <c r="BF16" s="640"/>
      <c r="BG16" s="621">
        <f>SUM(BG18:BH23)</f>
        <v>42</v>
      </c>
      <c r="BH16" s="622"/>
      <c r="BI16" s="621">
        <f>SUM(BI18:BJ23)</f>
        <v>0</v>
      </c>
      <c r="BJ16" s="622"/>
      <c r="BK16" s="384"/>
      <c r="BL16" s="384"/>
      <c r="BM16" s="384"/>
      <c r="BN16" s="385"/>
    </row>
    <row r="17" spans="1:66" s="13" customFormat="1" ht="27" customHeight="1" thickBot="1">
      <c r="A17" s="727"/>
      <c r="B17" s="231">
        <v>1</v>
      </c>
      <c r="C17" s="232">
        <f aca="true" t="shared" si="0" ref="C17:BA17">B17+1</f>
        <v>2</v>
      </c>
      <c r="D17" s="232">
        <f t="shared" si="0"/>
        <v>3</v>
      </c>
      <c r="E17" s="233">
        <f t="shared" si="0"/>
        <v>4</v>
      </c>
      <c r="F17" s="231">
        <f t="shared" si="0"/>
        <v>5</v>
      </c>
      <c r="G17" s="232">
        <f t="shared" si="0"/>
        <v>6</v>
      </c>
      <c r="H17" s="232">
        <f t="shared" si="0"/>
        <v>7</v>
      </c>
      <c r="I17" s="234">
        <f t="shared" si="0"/>
        <v>8</v>
      </c>
      <c r="J17" s="231">
        <f t="shared" si="0"/>
        <v>9</v>
      </c>
      <c r="K17" s="235">
        <f t="shared" si="0"/>
        <v>10</v>
      </c>
      <c r="L17" s="232">
        <f t="shared" si="0"/>
        <v>11</v>
      </c>
      <c r="M17" s="232">
        <f t="shared" si="0"/>
        <v>12</v>
      </c>
      <c r="N17" s="233">
        <f t="shared" si="0"/>
        <v>13</v>
      </c>
      <c r="O17" s="236">
        <f t="shared" si="0"/>
        <v>14</v>
      </c>
      <c r="P17" s="232">
        <f t="shared" si="0"/>
        <v>15</v>
      </c>
      <c r="Q17" s="232">
        <f t="shared" si="0"/>
        <v>16</v>
      </c>
      <c r="R17" s="233">
        <f t="shared" si="0"/>
        <v>17</v>
      </c>
      <c r="S17" s="231">
        <f t="shared" si="0"/>
        <v>18</v>
      </c>
      <c r="T17" s="235">
        <f t="shared" si="0"/>
        <v>19</v>
      </c>
      <c r="U17" s="232">
        <f t="shared" si="0"/>
        <v>20</v>
      </c>
      <c r="V17" s="232">
        <f t="shared" si="0"/>
        <v>21</v>
      </c>
      <c r="W17" s="233">
        <f t="shared" si="0"/>
        <v>22</v>
      </c>
      <c r="X17" s="231">
        <f t="shared" si="0"/>
        <v>23</v>
      </c>
      <c r="Y17" s="235">
        <f t="shared" si="0"/>
        <v>24</v>
      </c>
      <c r="Z17" s="232">
        <f t="shared" si="0"/>
        <v>25</v>
      </c>
      <c r="AA17" s="233">
        <f t="shared" si="0"/>
        <v>26</v>
      </c>
      <c r="AB17" s="231">
        <f t="shared" si="0"/>
        <v>27</v>
      </c>
      <c r="AC17" s="237">
        <f t="shared" si="0"/>
        <v>28</v>
      </c>
      <c r="AD17" s="232">
        <f t="shared" si="0"/>
        <v>29</v>
      </c>
      <c r="AE17" s="233">
        <f t="shared" si="0"/>
        <v>30</v>
      </c>
      <c r="AF17" s="231">
        <f t="shared" si="0"/>
        <v>31</v>
      </c>
      <c r="AG17" s="237">
        <f t="shared" si="0"/>
        <v>32</v>
      </c>
      <c r="AH17" s="232">
        <f t="shared" si="0"/>
        <v>33</v>
      </c>
      <c r="AI17" s="233">
        <f t="shared" si="0"/>
        <v>34</v>
      </c>
      <c r="AJ17" s="231">
        <f t="shared" si="0"/>
        <v>35</v>
      </c>
      <c r="AK17" s="237">
        <f t="shared" si="0"/>
        <v>36</v>
      </c>
      <c r="AL17" s="232">
        <f t="shared" si="0"/>
        <v>37</v>
      </c>
      <c r="AM17" s="232">
        <f t="shared" si="0"/>
        <v>38</v>
      </c>
      <c r="AN17" s="233">
        <f t="shared" si="0"/>
        <v>39</v>
      </c>
      <c r="AO17" s="236">
        <f t="shared" si="0"/>
        <v>40</v>
      </c>
      <c r="AP17" s="232">
        <f t="shared" si="0"/>
        <v>41</v>
      </c>
      <c r="AQ17" s="232">
        <f t="shared" si="0"/>
        <v>42</v>
      </c>
      <c r="AR17" s="233">
        <f t="shared" si="0"/>
        <v>43</v>
      </c>
      <c r="AS17" s="231">
        <f t="shared" si="0"/>
        <v>44</v>
      </c>
      <c r="AT17" s="237">
        <f t="shared" si="0"/>
        <v>45</v>
      </c>
      <c r="AU17" s="232">
        <f t="shared" si="0"/>
        <v>46</v>
      </c>
      <c r="AV17" s="232">
        <f t="shared" si="0"/>
        <v>47</v>
      </c>
      <c r="AW17" s="233">
        <f t="shared" si="0"/>
        <v>48</v>
      </c>
      <c r="AX17" s="236">
        <f t="shared" si="0"/>
        <v>49</v>
      </c>
      <c r="AY17" s="232">
        <f t="shared" si="0"/>
        <v>50</v>
      </c>
      <c r="AZ17" s="232">
        <f t="shared" si="0"/>
        <v>51</v>
      </c>
      <c r="BA17" s="233">
        <f t="shared" si="0"/>
        <v>52</v>
      </c>
      <c r="BB17" s="395"/>
      <c r="BC17" s="388">
        <v>1</v>
      </c>
      <c r="BD17" s="388">
        <v>2</v>
      </c>
      <c r="BE17" s="388">
        <v>3</v>
      </c>
      <c r="BF17" s="388">
        <v>4</v>
      </c>
      <c r="BG17" s="388">
        <v>5</v>
      </c>
      <c r="BH17" s="388">
        <v>6</v>
      </c>
      <c r="BI17" s="388">
        <v>7</v>
      </c>
      <c r="BJ17" s="388">
        <v>8</v>
      </c>
      <c r="BK17" s="386" t="s">
        <v>163</v>
      </c>
      <c r="BL17" s="665" t="s">
        <v>164</v>
      </c>
      <c r="BM17" s="665"/>
      <c r="BN17" s="387"/>
    </row>
    <row r="18" spans="1:66" s="15" customFormat="1" ht="22.5" customHeight="1">
      <c r="A18" s="238" t="s">
        <v>61</v>
      </c>
      <c r="B18" s="402" t="s">
        <v>171</v>
      </c>
      <c r="C18" s="403" t="s">
        <v>171</v>
      </c>
      <c r="D18" s="403" t="s">
        <v>171</v>
      </c>
      <c r="E18" s="403" t="s">
        <v>171</v>
      </c>
      <c r="F18" s="403" t="s">
        <v>171</v>
      </c>
      <c r="G18" s="403" t="s">
        <v>171</v>
      </c>
      <c r="H18" s="403" t="s">
        <v>171</v>
      </c>
      <c r="I18" s="403" t="s">
        <v>171</v>
      </c>
      <c r="J18" s="403" t="s">
        <v>171</v>
      </c>
      <c r="K18" s="403" t="s">
        <v>171</v>
      </c>
      <c r="L18" s="403" t="s">
        <v>171</v>
      </c>
      <c r="M18" s="403" t="s">
        <v>171</v>
      </c>
      <c r="N18" s="403" t="s">
        <v>171</v>
      </c>
      <c r="O18" s="403" t="s">
        <v>171</v>
      </c>
      <c r="P18" s="403" t="s">
        <v>171</v>
      </c>
      <c r="Q18" s="403" t="s">
        <v>171</v>
      </c>
      <c r="R18" s="575" t="s">
        <v>104</v>
      </c>
      <c r="S18" s="239" t="s">
        <v>25</v>
      </c>
      <c r="T18" s="239" t="s">
        <v>31</v>
      </c>
      <c r="U18" s="239" t="s">
        <v>31</v>
      </c>
      <c r="V18" s="239" t="s">
        <v>31</v>
      </c>
      <c r="W18" s="576" t="s">
        <v>25</v>
      </c>
      <c r="X18" s="403" t="s">
        <v>171</v>
      </c>
      <c r="Y18" s="403" t="s">
        <v>171</v>
      </c>
      <c r="Z18" s="403" t="s">
        <v>171</v>
      </c>
      <c r="AA18" s="403" t="s">
        <v>171</v>
      </c>
      <c r="AB18" s="403" t="s">
        <v>171</v>
      </c>
      <c r="AC18" s="403" t="s">
        <v>171</v>
      </c>
      <c r="AD18" s="403" t="s">
        <v>171</v>
      </c>
      <c r="AE18" s="403" t="s">
        <v>171</v>
      </c>
      <c r="AF18" s="403" t="s">
        <v>171</v>
      </c>
      <c r="AG18" s="403" t="s">
        <v>171</v>
      </c>
      <c r="AH18" s="403" t="s">
        <v>171</v>
      </c>
      <c r="AI18" s="403" t="s">
        <v>171</v>
      </c>
      <c r="AJ18" s="403" t="s">
        <v>171</v>
      </c>
      <c r="AK18" s="403" t="s">
        <v>171</v>
      </c>
      <c r="AL18" s="403" t="s">
        <v>171</v>
      </c>
      <c r="AM18" s="403" t="s">
        <v>171</v>
      </c>
      <c r="AN18" s="575" t="s">
        <v>104</v>
      </c>
      <c r="AO18" s="239" t="s">
        <v>31</v>
      </c>
      <c r="AP18" s="239" t="s">
        <v>31</v>
      </c>
      <c r="AQ18" s="239" t="s">
        <v>31</v>
      </c>
      <c r="AR18" s="239" t="s">
        <v>25</v>
      </c>
      <c r="AS18" s="239" t="s">
        <v>25</v>
      </c>
      <c r="AT18" s="239" t="s">
        <v>25</v>
      </c>
      <c r="AU18" s="239" t="s">
        <v>25</v>
      </c>
      <c r="AV18" s="239" t="s">
        <v>25</v>
      </c>
      <c r="AW18" s="239" t="s">
        <v>25</v>
      </c>
      <c r="AX18" s="239" t="s">
        <v>25</v>
      </c>
      <c r="AY18" s="239" t="s">
        <v>25</v>
      </c>
      <c r="AZ18" s="239" t="s">
        <v>25</v>
      </c>
      <c r="BA18" s="240" t="s">
        <v>25</v>
      </c>
      <c r="BB18" s="398" t="s">
        <v>165</v>
      </c>
      <c r="BC18" s="388">
        <f>COUNTIF(B18:W18,BL18)</f>
        <v>16</v>
      </c>
      <c r="BD18" s="388">
        <f>COUNTIF(X18:BA18,BL18)</f>
        <v>16</v>
      </c>
      <c r="BE18" s="388">
        <f>COUNTIF(B19:W19,BL18)</f>
        <v>16</v>
      </c>
      <c r="BF18" s="388">
        <f>COUNTIF(X19:BA19,BL18)</f>
        <v>16</v>
      </c>
      <c r="BG18" s="388">
        <f>COUNTIF(B20:W20,BL18)</f>
        <v>16</v>
      </c>
      <c r="BH18" s="388">
        <f>COUNTIF(X20:BA20,BL18)</f>
        <v>10</v>
      </c>
      <c r="BI18" s="388">
        <f>COUNTIF(B21:W21,BL18)</f>
        <v>0</v>
      </c>
      <c r="BJ18" s="388">
        <f>COUNTIF(X21:BA21,BL18)</f>
        <v>0</v>
      </c>
      <c r="BK18" s="388">
        <f aca="true" t="shared" si="1" ref="BK18:BK23">SUM(BC18:BJ18)</f>
        <v>90</v>
      </c>
      <c r="BL18" s="389" t="str">
        <f>F26</f>
        <v>Т</v>
      </c>
      <c r="BM18" s="388"/>
      <c r="BN18" s="390"/>
    </row>
    <row r="19" spans="1:66" s="15" customFormat="1" ht="18">
      <c r="A19" s="241" t="s">
        <v>62</v>
      </c>
      <c r="B19" s="404" t="s">
        <v>171</v>
      </c>
      <c r="C19" s="401" t="s">
        <v>171</v>
      </c>
      <c r="D19" s="401" t="s">
        <v>171</v>
      </c>
      <c r="E19" s="401" t="s">
        <v>171</v>
      </c>
      <c r="F19" s="401" t="s">
        <v>171</v>
      </c>
      <c r="G19" s="401" t="s">
        <v>171</v>
      </c>
      <c r="H19" s="401" t="s">
        <v>171</v>
      </c>
      <c r="I19" s="401" t="s">
        <v>171</v>
      </c>
      <c r="J19" s="401" t="s">
        <v>171</v>
      </c>
      <c r="K19" s="401" t="s">
        <v>171</v>
      </c>
      <c r="L19" s="401" t="s">
        <v>171</v>
      </c>
      <c r="M19" s="401" t="s">
        <v>171</v>
      </c>
      <c r="N19" s="401" t="s">
        <v>171</v>
      </c>
      <c r="O19" s="401" t="s">
        <v>171</v>
      </c>
      <c r="P19" s="401" t="s">
        <v>171</v>
      </c>
      <c r="Q19" s="401" t="s">
        <v>171</v>
      </c>
      <c r="R19" s="564" t="s">
        <v>104</v>
      </c>
      <c r="S19" s="242" t="s">
        <v>25</v>
      </c>
      <c r="T19" s="242" t="s">
        <v>31</v>
      </c>
      <c r="U19" s="242" t="s">
        <v>31</v>
      </c>
      <c r="V19" s="242" t="s">
        <v>31</v>
      </c>
      <c r="W19" s="565" t="s">
        <v>25</v>
      </c>
      <c r="X19" s="401" t="s">
        <v>171</v>
      </c>
      <c r="Y19" s="401" t="s">
        <v>171</v>
      </c>
      <c r="Z19" s="401" t="s">
        <v>171</v>
      </c>
      <c r="AA19" s="401" t="s">
        <v>171</v>
      </c>
      <c r="AB19" s="401" t="s">
        <v>171</v>
      </c>
      <c r="AC19" s="401" t="s">
        <v>171</v>
      </c>
      <c r="AD19" s="401" t="s">
        <v>171</v>
      </c>
      <c r="AE19" s="401" t="s">
        <v>171</v>
      </c>
      <c r="AF19" s="401" t="s">
        <v>171</v>
      </c>
      <c r="AG19" s="401" t="s">
        <v>171</v>
      </c>
      <c r="AH19" s="401" t="s">
        <v>171</v>
      </c>
      <c r="AI19" s="401" t="s">
        <v>171</v>
      </c>
      <c r="AJ19" s="401" t="s">
        <v>171</v>
      </c>
      <c r="AK19" s="401" t="s">
        <v>171</v>
      </c>
      <c r="AL19" s="401" t="s">
        <v>171</v>
      </c>
      <c r="AM19" s="401" t="s">
        <v>171</v>
      </c>
      <c r="AN19" s="564" t="s">
        <v>104</v>
      </c>
      <c r="AO19" s="242" t="s">
        <v>31</v>
      </c>
      <c r="AP19" s="242" t="s">
        <v>31</v>
      </c>
      <c r="AQ19" s="242" t="s">
        <v>31</v>
      </c>
      <c r="AR19" s="242" t="s">
        <v>25</v>
      </c>
      <c r="AS19" s="242" t="s">
        <v>25</v>
      </c>
      <c r="AT19" s="242" t="s">
        <v>25</v>
      </c>
      <c r="AU19" s="242" t="s">
        <v>25</v>
      </c>
      <c r="AV19" s="242" t="s">
        <v>25</v>
      </c>
      <c r="AW19" s="242" t="s">
        <v>25</v>
      </c>
      <c r="AX19" s="242" t="s">
        <v>25</v>
      </c>
      <c r="AY19" s="242" t="s">
        <v>25</v>
      </c>
      <c r="AZ19" s="242" t="s">
        <v>25</v>
      </c>
      <c r="BA19" s="243" t="s">
        <v>25</v>
      </c>
      <c r="BB19" s="399" t="s">
        <v>166</v>
      </c>
      <c r="BC19" s="388">
        <f>COUNTIF(B18:W18,BL19)+COUNTIF(B18:W18,BM19)+COUNTIF(B18:W18,BN19)</f>
        <v>4</v>
      </c>
      <c r="BD19" s="388">
        <f>COUNTIF(X18:BA18,BL19)+COUNTIF(X18:BA18,BM19)+COUNTIF(X18:BA18,BN19)</f>
        <v>4</v>
      </c>
      <c r="BE19" s="388">
        <f>COUNTIF(B19:W19,BL19)+COUNTIF(B19:W19,BM19)+COUNTIF(B19:W19,BN19)</f>
        <v>4</v>
      </c>
      <c r="BF19" s="388">
        <f>COUNTIF(X19:BA19,BL19)+COUNTIF(X19:BA19,BM19)+COUNTIF(X19:BA19,BN19)</f>
        <v>4</v>
      </c>
      <c r="BG19" s="388">
        <f>COUNTIF(B20:W20,BL19)+COUNTIF(B20:W20,BM19)+COUNTIF(B20:W20,BN19)</f>
        <v>4</v>
      </c>
      <c r="BH19" s="388">
        <f>COUNTIF(X20:BA20,BL19)+COUNTIF(X20:BA20,BM19)+COUNTIF(X20:BA20,BN19)</f>
        <v>2</v>
      </c>
      <c r="BI19" s="388">
        <f>COUNTIF(B21:W21,BL19)+COUNTIF(B21:W21,BM19)+COUNTIF(B21:W21,BN19)</f>
        <v>0</v>
      </c>
      <c r="BJ19" s="388">
        <f>COUNTIF(X21:BA21,BL19)+COUNTIF(X21:AQ21,BM19)+COUNTIF(X21:AQ21,BN19)</f>
        <v>0</v>
      </c>
      <c r="BK19" s="388">
        <f t="shared" si="1"/>
        <v>22</v>
      </c>
      <c r="BL19" s="389" t="str">
        <f>N26</f>
        <v>С</v>
      </c>
      <c r="BM19" s="388" t="str">
        <f>AH26</f>
        <v>З</v>
      </c>
      <c r="BN19" s="390">
        <f>N28</f>
        <v>0</v>
      </c>
    </row>
    <row r="20" spans="1:66" s="16" customFormat="1" ht="20.25" customHeight="1" thickBot="1">
      <c r="A20" s="570" t="s">
        <v>63</v>
      </c>
      <c r="B20" s="405" t="s">
        <v>171</v>
      </c>
      <c r="C20" s="406" t="s">
        <v>171</v>
      </c>
      <c r="D20" s="406" t="s">
        <v>171</v>
      </c>
      <c r="E20" s="406" t="s">
        <v>171</v>
      </c>
      <c r="F20" s="406" t="s">
        <v>171</v>
      </c>
      <c r="G20" s="406" t="s">
        <v>171</v>
      </c>
      <c r="H20" s="406" t="s">
        <v>171</v>
      </c>
      <c r="I20" s="406" t="s">
        <v>171</v>
      </c>
      <c r="J20" s="406" t="s">
        <v>171</v>
      </c>
      <c r="K20" s="406" t="s">
        <v>171</v>
      </c>
      <c r="L20" s="406" t="s">
        <v>171</v>
      </c>
      <c r="M20" s="406" t="s">
        <v>171</v>
      </c>
      <c r="N20" s="406" t="s">
        <v>171</v>
      </c>
      <c r="O20" s="406" t="s">
        <v>171</v>
      </c>
      <c r="P20" s="406" t="s">
        <v>171</v>
      </c>
      <c r="Q20" s="406" t="s">
        <v>171</v>
      </c>
      <c r="R20" s="566" t="s">
        <v>104</v>
      </c>
      <c r="S20" s="244" t="s">
        <v>25</v>
      </c>
      <c r="T20" s="244" t="s">
        <v>31</v>
      </c>
      <c r="U20" s="244" t="s">
        <v>31</v>
      </c>
      <c r="V20" s="244" t="s">
        <v>31</v>
      </c>
      <c r="W20" s="567" t="s">
        <v>25</v>
      </c>
      <c r="X20" s="406" t="s">
        <v>171</v>
      </c>
      <c r="Y20" s="406" t="s">
        <v>171</v>
      </c>
      <c r="Z20" s="406" t="s">
        <v>171</v>
      </c>
      <c r="AA20" s="406" t="s">
        <v>171</v>
      </c>
      <c r="AB20" s="406" t="s">
        <v>171</v>
      </c>
      <c r="AC20" s="406" t="s">
        <v>171</v>
      </c>
      <c r="AD20" s="406" t="s">
        <v>171</v>
      </c>
      <c r="AE20" s="406" t="s">
        <v>171</v>
      </c>
      <c r="AF20" s="406" t="s">
        <v>171</v>
      </c>
      <c r="AG20" s="406" t="s">
        <v>171</v>
      </c>
      <c r="AH20" s="568" t="s">
        <v>31</v>
      </c>
      <c r="AI20" s="568" t="s">
        <v>31</v>
      </c>
      <c r="AJ20" s="569" t="s">
        <v>26</v>
      </c>
      <c r="AK20" s="569" t="s">
        <v>26</v>
      </c>
      <c r="AL20" s="569" t="s">
        <v>26</v>
      </c>
      <c r="AM20" s="569" t="s">
        <v>26</v>
      </c>
      <c r="AN20" s="245" t="s">
        <v>32</v>
      </c>
      <c r="AO20" s="245" t="s">
        <v>32</v>
      </c>
      <c r="AP20" s="245" t="s">
        <v>78</v>
      </c>
      <c r="AQ20" s="245" t="s">
        <v>78</v>
      </c>
      <c r="AR20" s="244"/>
      <c r="AS20" s="244"/>
      <c r="AT20" s="244"/>
      <c r="AU20" s="244"/>
      <c r="AV20" s="244"/>
      <c r="AW20" s="244"/>
      <c r="AX20" s="244"/>
      <c r="AY20" s="244"/>
      <c r="AZ20" s="244"/>
      <c r="BA20" s="246"/>
      <c r="BB20" s="400" t="s">
        <v>167</v>
      </c>
      <c r="BC20" s="388">
        <f>COUNTIF(B18:W18,BL20)</f>
        <v>0</v>
      </c>
      <c r="BD20" s="388">
        <f>COUNTIF(X18:BA18,BL20)</f>
        <v>0</v>
      </c>
      <c r="BE20" s="388">
        <f>COUNTIF(B19:W19,BL20)</f>
        <v>0</v>
      </c>
      <c r="BF20" s="388">
        <f>COUNTIF(X19:BA19,BL20)</f>
        <v>0</v>
      </c>
      <c r="BG20" s="388">
        <f>COUNTIF(B20:W20,BL20)</f>
        <v>0</v>
      </c>
      <c r="BH20" s="388">
        <f>COUNTIF(X20:BA20,BL20)</f>
        <v>4</v>
      </c>
      <c r="BI20" s="388">
        <f>COUNTIF(B21:W21,BL20)</f>
        <v>0</v>
      </c>
      <c r="BJ20" s="388">
        <f>COUNTIF(X21:AQ21,BL20)</f>
        <v>0</v>
      </c>
      <c r="BK20" s="388">
        <f t="shared" si="1"/>
        <v>4</v>
      </c>
      <c r="BL20" s="392" t="str">
        <f>V26</f>
        <v>П</v>
      </c>
      <c r="BM20" s="392"/>
      <c r="BN20" s="393"/>
    </row>
    <row r="21" spans="1:66" s="16" customFormat="1" ht="21" customHeight="1">
      <c r="A21" s="57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572"/>
      <c r="R21" s="573"/>
      <c r="S21" s="573"/>
      <c r="T21" s="573"/>
      <c r="U21" s="573"/>
      <c r="V21" s="573"/>
      <c r="W21" s="573"/>
      <c r="X21" s="572"/>
      <c r="Y21" s="572"/>
      <c r="Z21" s="572"/>
      <c r="AA21" s="572"/>
      <c r="AB21" s="572"/>
      <c r="AC21" s="572"/>
      <c r="AD21" s="572"/>
      <c r="AE21" s="572"/>
      <c r="AF21" s="572"/>
      <c r="AG21" s="572"/>
      <c r="AH21" s="573"/>
      <c r="AI21" s="573"/>
      <c r="AJ21" s="573"/>
      <c r="AK21" s="573"/>
      <c r="AL21" s="573"/>
      <c r="AM21" s="573"/>
      <c r="AN21" s="574"/>
      <c r="AO21" s="574"/>
      <c r="AP21" s="574"/>
      <c r="AQ21" s="574"/>
      <c r="AR21" s="573"/>
      <c r="AS21" s="573"/>
      <c r="AT21" s="573"/>
      <c r="AU21" s="573"/>
      <c r="AV21" s="573"/>
      <c r="AW21" s="573"/>
      <c r="AX21" s="573"/>
      <c r="AY21" s="573"/>
      <c r="AZ21" s="573"/>
      <c r="BA21" s="573"/>
      <c r="BB21" s="400" t="s">
        <v>168</v>
      </c>
      <c r="BC21" s="388">
        <f>COUNTIF(B18:W18,BL21)</f>
        <v>0</v>
      </c>
      <c r="BD21" s="388">
        <f>COUNTIF(X18:BA18,BL21)</f>
        <v>0</v>
      </c>
      <c r="BE21" s="388">
        <f>COUNTIF(B19:W19,BL21)</f>
        <v>0</v>
      </c>
      <c r="BF21" s="388">
        <f>COUNTIF(X19:BA19,BL21)</f>
        <v>0</v>
      </c>
      <c r="BG21" s="388">
        <f>COUNTIF(B20:W20,BL21)</f>
        <v>0</v>
      </c>
      <c r="BH21" s="388">
        <f>COUNTIF(X20:BA20,BL21)</f>
        <v>2</v>
      </c>
      <c r="BI21" s="388">
        <f>COUNTIF(B21:W21,BL21)</f>
        <v>0</v>
      </c>
      <c r="BJ21" s="388">
        <f>COUNTIF(X21:AQ21,BL21)</f>
        <v>0</v>
      </c>
      <c r="BK21" s="388">
        <f t="shared" si="1"/>
        <v>2</v>
      </c>
      <c r="BL21" s="392" t="str">
        <f>AB26</f>
        <v>Д</v>
      </c>
      <c r="BM21" s="391"/>
      <c r="BN21" s="394"/>
    </row>
    <row r="22" spans="1:66" s="17" customFormat="1" ht="15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8"/>
      <c r="AT22" s="248"/>
      <c r="AU22" s="248"/>
      <c r="AV22" s="248"/>
      <c r="AW22" s="248"/>
      <c r="AX22" s="248"/>
      <c r="AY22" s="248"/>
      <c r="AZ22" s="248"/>
      <c r="BA22" s="248"/>
      <c r="BB22" s="396" t="s">
        <v>169</v>
      </c>
      <c r="BC22" s="388">
        <f>COUNTIF(B18:W18,BL22)</f>
        <v>2</v>
      </c>
      <c r="BD22" s="388">
        <f>COUNTIF(X18:BA18,BL22)</f>
        <v>10</v>
      </c>
      <c r="BE22" s="388">
        <f>COUNTIF(B19:W19,BL22)</f>
        <v>2</v>
      </c>
      <c r="BF22" s="388">
        <f>COUNTIF(X19:BA19,BL22)</f>
        <v>10</v>
      </c>
      <c r="BG22" s="388">
        <f>COUNTIF(B20:W20,BL22)</f>
        <v>2</v>
      </c>
      <c r="BH22" s="388">
        <f>COUNTIF(X20:BA20,BL22)</f>
        <v>0</v>
      </c>
      <c r="BI22" s="388">
        <f>COUNTIF(B21:W21,BL22)</f>
        <v>0</v>
      </c>
      <c r="BJ22" s="388">
        <f>COUNTIF(X21:AQ21,BL22)</f>
        <v>0</v>
      </c>
      <c r="BK22" s="388">
        <f t="shared" si="1"/>
        <v>26</v>
      </c>
      <c r="BL22" s="392" t="str">
        <f>AP26</f>
        <v>К</v>
      </c>
      <c r="BM22" s="391"/>
      <c r="BN22" s="394"/>
    </row>
    <row r="23" spans="1:66" s="20" customFormat="1" ht="15">
      <c r="A23" s="249"/>
      <c r="B23" s="249"/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396" t="s">
        <v>170</v>
      </c>
      <c r="BC23" s="388">
        <f>COUNTIF(B18:W18,BL23)</f>
        <v>0</v>
      </c>
      <c r="BD23" s="388">
        <f>COUNTIF(X18:BA18,BL23)</f>
        <v>0</v>
      </c>
      <c r="BE23" s="388">
        <f>-COUNTIF(B19:W19,BL23)</f>
        <v>0</v>
      </c>
      <c r="BF23" s="388">
        <f>COUNTIF(X19:BA19,BL23)</f>
        <v>0</v>
      </c>
      <c r="BG23" s="388">
        <f>COUNTIF(B20:W20,BL23)</f>
        <v>0</v>
      </c>
      <c r="BH23" s="388">
        <f>COUNTIF(X20:BA20,BL23)</f>
        <v>2</v>
      </c>
      <c r="BI23" s="388">
        <f>COUNTIF(B21:W21,BL23)</f>
        <v>0</v>
      </c>
      <c r="BJ23" s="388">
        <f>COUNTIF(X21:AQ21,BL23)</f>
        <v>0</v>
      </c>
      <c r="BK23" s="388">
        <f t="shared" si="1"/>
        <v>2</v>
      </c>
      <c r="BL23" s="392" t="str">
        <f>AU26</f>
        <v>А</v>
      </c>
      <c r="BM23" s="391"/>
      <c r="BN23" s="394"/>
    </row>
    <row r="24" spans="1:66" s="20" customFormat="1" ht="15">
      <c r="A24" s="249"/>
      <c r="B24" s="249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408" t="s">
        <v>1</v>
      </c>
      <c r="BC24" s="409">
        <f>SUM(BC18:BC23)</f>
        <v>22</v>
      </c>
      <c r="BD24" s="409">
        <f aca="true" t="shared" si="2" ref="BD24:BJ24">SUM(BD18:BD23)</f>
        <v>30</v>
      </c>
      <c r="BE24" s="409">
        <f t="shared" si="2"/>
        <v>22</v>
      </c>
      <c r="BF24" s="409">
        <f t="shared" si="2"/>
        <v>30</v>
      </c>
      <c r="BG24" s="409">
        <f t="shared" si="2"/>
        <v>22</v>
      </c>
      <c r="BH24" s="409">
        <f t="shared" si="2"/>
        <v>20</v>
      </c>
      <c r="BI24" s="409">
        <f t="shared" si="2"/>
        <v>0</v>
      </c>
      <c r="BJ24" s="409">
        <f t="shared" si="2"/>
        <v>0</v>
      </c>
      <c r="BK24" s="409">
        <f>SUM(BK18:BK23)</f>
        <v>146</v>
      </c>
      <c r="BL24" s="18"/>
      <c r="BM24" s="18"/>
      <c r="BN24" s="18"/>
    </row>
    <row r="25" spans="1:66" s="20" customFormat="1" ht="15.75" thickBot="1">
      <c r="A25" s="249"/>
      <c r="B25" s="249"/>
      <c r="C25" s="249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19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s="20" customFormat="1" ht="21" thickBot="1">
      <c r="A26" s="251" t="s">
        <v>23</v>
      </c>
      <c r="B26" s="247"/>
      <c r="C26" s="247"/>
      <c r="D26" s="225"/>
      <c r="E26" s="225"/>
      <c r="F26" s="397" t="s">
        <v>171</v>
      </c>
      <c r="G26" s="248" t="s">
        <v>64</v>
      </c>
      <c r="H26" s="248"/>
      <c r="I26" s="248"/>
      <c r="J26" s="248"/>
      <c r="K26" s="248"/>
      <c r="L26" s="248"/>
      <c r="M26" s="248"/>
      <c r="N26" s="252" t="s">
        <v>31</v>
      </c>
      <c r="O26" s="248" t="s">
        <v>65</v>
      </c>
      <c r="P26" s="248"/>
      <c r="Q26" s="248"/>
      <c r="R26" s="225"/>
      <c r="S26" s="225"/>
      <c r="T26" s="248"/>
      <c r="U26" s="248"/>
      <c r="V26" s="252" t="s">
        <v>26</v>
      </c>
      <c r="W26" s="248" t="s">
        <v>33</v>
      </c>
      <c r="X26" s="248"/>
      <c r="Y26" s="248"/>
      <c r="Z26" s="225"/>
      <c r="AA26" s="225"/>
      <c r="AB26" s="252" t="s">
        <v>32</v>
      </c>
      <c r="AC26" s="439" t="s">
        <v>66</v>
      </c>
      <c r="AD26" s="248"/>
      <c r="AE26" s="248"/>
      <c r="AF26" s="248"/>
      <c r="AG26" s="225"/>
      <c r="AH26" s="252" t="s">
        <v>104</v>
      </c>
      <c r="AI26" s="248" t="s">
        <v>105</v>
      </c>
      <c r="AJ26" s="248"/>
      <c r="AK26" s="248"/>
      <c r="AL26" s="248"/>
      <c r="AM26" s="248"/>
      <c r="AN26" s="248"/>
      <c r="AO26" s="248"/>
      <c r="AP26" s="252" t="s">
        <v>25</v>
      </c>
      <c r="AQ26" s="248" t="s">
        <v>24</v>
      </c>
      <c r="AR26" s="248"/>
      <c r="AS26" s="248"/>
      <c r="AT26" s="253"/>
      <c r="AU26" s="252" t="s">
        <v>78</v>
      </c>
      <c r="AV26" s="248" t="s">
        <v>118</v>
      </c>
      <c r="AW26" s="250"/>
      <c r="AX26" s="250"/>
      <c r="AY26" s="250"/>
      <c r="AZ26" s="250"/>
      <c r="BA26" s="250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6.5" customHeight="1">
      <c r="A27" s="249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25"/>
      <c r="AP27" s="225"/>
      <c r="AQ27" s="225"/>
      <c r="AR27" s="225"/>
      <c r="AS27" s="225"/>
      <c r="AT27" s="254"/>
      <c r="AU27" s="250"/>
      <c r="AV27" s="250"/>
      <c r="AW27" s="250"/>
      <c r="AX27" s="250"/>
      <c r="AY27" s="250"/>
      <c r="AZ27" s="250"/>
      <c r="BA27" s="250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8" customHeight="1">
      <c r="A28" s="249"/>
      <c r="B28" s="249"/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523"/>
      <c r="O28" s="407"/>
      <c r="P28" s="221"/>
      <c r="Q28" s="221"/>
      <c r="R28" s="221"/>
      <c r="S28" s="221"/>
      <c r="T28" s="221"/>
      <c r="U28" s="221"/>
      <c r="V28" s="221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5"/>
      <c r="AO28" s="255"/>
      <c r="AP28" s="255"/>
      <c r="AQ28" s="255"/>
      <c r="AR28" s="255"/>
      <c r="AS28" s="225"/>
      <c r="AT28" s="225"/>
      <c r="AU28" s="225"/>
      <c r="AV28" s="225"/>
      <c r="AW28" s="225"/>
      <c r="AX28" s="225"/>
      <c r="AY28" s="225"/>
      <c r="AZ28" s="225"/>
      <c r="BA28" s="225"/>
      <c r="BK28" s="18"/>
      <c r="BL28" s="18"/>
      <c r="BM28" s="18"/>
      <c r="BN28" s="18"/>
    </row>
    <row r="29" spans="1:66" s="20" customFormat="1" ht="15.75" customHeight="1">
      <c r="A29" s="249"/>
      <c r="B29" s="249"/>
      <c r="C29" s="249"/>
      <c r="D29" s="250"/>
      <c r="E29" s="250"/>
      <c r="F29" s="250"/>
      <c r="G29" s="250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56"/>
      <c r="X29" s="225"/>
      <c r="Y29" s="225"/>
      <c r="Z29" s="225"/>
      <c r="AA29" s="225"/>
      <c r="AB29" s="225"/>
      <c r="AC29" s="225"/>
      <c r="AD29" s="225"/>
      <c r="AE29" s="225"/>
      <c r="AF29" s="225"/>
      <c r="AG29" s="257"/>
      <c r="AH29" s="257"/>
      <c r="AI29" s="257"/>
      <c r="AJ29" s="257"/>
      <c r="AK29" s="225"/>
      <c r="AL29" s="258"/>
      <c r="AM29" s="258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K29" s="18"/>
      <c r="BL29" s="18"/>
      <c r="BM29" s="18"/>
      <c r="BN29" s="18"/>
    </row>
    <row r="30" spans="1:66" s="20" customFormat="1" ht="21" customHeight="1">
      <c r="A30" s="249"/>
      <c r="B30" s="249"/>
      <c r="C30" s="249"/>
      <c r="D30" s="250"/>
      <c r="E30" s="250"/>
      <c r="F30" s="250"/>
      <c r="G30" s="250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57"/>
      <c r="AH30" s="257"/>
      <c r="AI30" s="257"/>
      <c r="AJ30" s="257"/>
      <c r="AK30" s="225"/>
      <c r="AL30" s="259"/>
      <c r="AM30" s="259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K30" s="18"/>
      <c r="BL30" s="18"/>
      <c r="BM30" s="18"/>
      <c r="BN30" s="18"/>
    </row>
    <row r="31" spans="1:66" s="20" customFormat="1" ht="20.25">
      <c r="A31" s="249"/>
      <c r="B31" s="249"/>
      <c r="C31" s="249"/>
      <c r="D31" s="250"/>
      <c r="E31" s="253" t="s">
        <v>41</v>
      </c>
      <c r="F31" s="250"/>
      <c r="G31" s="250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733" t="s">
        <v>67</v>
      </c>
      <c r="AD31" s="733"/>
      <c r="AE31" s="733"/>
      <c r="AF31" s="733"/>
      <c r="AG31" s="733"/>
      <c r="AH31" s="261"/>
      <c r="AI31" s="261"/>
      <c r="AJ31" s="261"/>
      <c r="AK31" s="225"/>
      <c r="AL31" s="259"/>
      <c r="AM31" s="259"/>
      <c r="AN31" s="225"/>
      <c r="AO31" s="225"/>
      <c r="AP31" s="225"/>
      <c r="AQ31" s="225"/>
      <c r="AR31" s="260" t="s">
        <v>117</v>
      </c>
      <c r="AS31" s="225"/>
      <c r="AT31" s="225"/>
      <c r="AU31" s="225"/>
      <c r="AV31" s="225"/>
      <c r="AW31" s="225"/>
      <c r="AX31" s="225"/>
      <c r="AY31" s="225"/>
      <c r="AZ31" s="225"/>
      <c r="BA31" s="225"/>
      <c r="BK31" s="18"/>
      <c r="BL31" s="18"/>
      <c r="BM31" s="18"/>
      <c r="BN31" s="18"/>
    </row>
    <row r="32" spans="1:66" s="20" customFormat="1" ht="18">
      <c r="A32" s="249"/>
      <c r="B32" s="249"/>
      <c r="C32" s="249"/>
      <c r="D32" s="250"/>
      <c r="E32" s="250"/>
      <c r="F32" s="250"/>
      <c r="G32" s="250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61"/>
      <c r="AH32" s="261"/>
      <c r="AI32" s="261"/>
      <c r="AJ32" s="261"/>
      <c r="AK32" s="259"/>
      <c r="AL32" s="259"/>
      <c r="AM32" s="259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55"/>
      <c r="AY32" s="250"/>
      <c r="AZ32" s="250"/>
      <c r="BA32" s="250"/>
      <c r="BB32" s="1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66" s="20" customFormat="1" ht="18.75" thickBot="1">
      <c r="A33" s="249"/>
      <c r="B33" s="249"/>
      <c r="C33" s="249"/>
      <c r="D33" s="250"/>
      <c r="E33" s="250"/>
      <c r="F33" s="250"/>
      <c r="G33" s="250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61"/>
      <c r="AH33" s="261"/>
      <c r="AI33" s="261"/>
      <c r="AJ33" s="261"/>
      <c r="AK33" s="250"/>
      <c r="AL33" s="250"/>
      <c r="AM33" s="250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0"/>
      <c r="AZ33" s="250"/>
      <c r="BA33" s="250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27.75" customHeight="1" thickBot="1">
      <c r="A34" s="681" t="s">
        <v>7</v>
      </c>
      <c r="B34" s="683"/>
      <c r="C34" s="740" t="s">
        <v>64</v>
      </c>
      <c r="D34" s="740"/>
      <c r="E34" s="740"/>
      <c r="F34" s="740"/>
      <c r="G34" s="740" t="s">
        <v>34</v>
      </c>
      <c r="H34" s="740"/>
      <c r="I34" s="740"/>
      <c r="J34" s="740" t="s">
        <v>33</v>
      </c>
      <c r="K34" s="740"/>
      <c r="L34" s="740"/>
      <c r="M34" s="740" t="s">
        <v>118</v>
      </c>
      <c r="N34" s="740"/>
      <c r="O34" s="740"/>
      <c r="P34" s="681" t="s">
        <v>68</v>
      </c>
      <c r="Q34" s="682"/>
      <c r="R34" s="682"/>
      <c r="S34" s="682"/>
      <c r="T34" s="739" t="s">
        <v>24</v>
      </c>
      <c r="U34" s="739"/>
      <c r="V34" s="739"/>
      <c r="W34" s="739" t="s">
        <v>1</v>
      </c>
      <c r="X34" s="739"/>
      <c r="Y34" s="739"/>
      <c r="Z34" s="225"/>
      <c r="AA34" s="225"/>
      <c r="AB34" s="697" t="s">
        <v>2</v>
      </c>
      <c r="AC34" s="698"/>
      <c r="AD34" s="698"/>
      <c r="AE34" s="699"/>
      <c r="AF34" s="715" t="s">
        <v>27</v>
      </c>
      <c r="AG34" s="716"/>
      <c r="AH34" s="717"/>
      <c r="AI34" s="681" t="s">
        <v>3</v>
      </c>
      <c r="AJ34" s="682"/>
      <c r="AK34" s="683"/>
      <c r="AL34" s="250"/>
      <c r="AM34" s="250"/>
      <c r="AN34" s="703" t="s">
        <v>119</v>
      </c>
      <c r="AO34" s="704"/>
      <c r="AP34" s="704"/>
      <c r="AQ34" s="704"/>
      <c r="AR34" s="705"/>
      <c r="AS34" s="703" t="s">
        <v>69</v>
      </c>
      <c r="AT34" s="704"/>
      <c r="AU34" s="704"/>
      <c r="AV34" s="704"/>
      <c r="AW34" s="705"/>
      <c r="AX34" s="681" t="s">
        <v>3</v>
      </c>
      <c r="AY34" s="682"/>
      <c r="AZ34" s="683"/>
      <c r="BA34" s="225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30.75" customHeight="1" thickBot="1">
      <c r="A35" s="721"/>
      <c r="B35" s="723"/>
      <c r="C35" s="741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21"/>
      <c r="Q35" s="722"/>
      <c r="R35" s="722"/>
      <c r="S35" s="722"/>
      <c r="T35" s="739"/>
      <c r="U35" s="739"/>
      <c r="V35" s="739"/>
      <c r="W35" s="739"/>
      <c r="X35" s="739"/>
      <c r="Y35" s="739"/>
      <c r="Z35" s="225"/>
      <c r="AA35" s="225"/>
      <c r="AB35" s="700"/>
      <c r="AC35" s="701"/>
      <c r="AD35" s="701"/>
      <c r="AE35" s="702"/>
      <c r="AF35" s="718"/>
      <c r="AG35" s="719"/>
      <c r="AH35" s="720"/>
      <c r="AI35" s="721"/>
      <c r="AJ35" s="722"/>
      <c r="AK35" s="723"/>
      <c r="AL35" s="250"/>
      <c r="AM35" s="250"/>
      <c r="AN35" s="706" t="s">
        <v>120</v>
      </c>
      <c r="AO35" s="707"/>
      <c r="AP35" s="707"/>
      <c r="AQ35" s="707"/>
      <c r="AR35" s="708"/>
      <c r="AS35" s="684">
        <f>1.5*BK21</f>
        <v>3</v>
      </c>
      <c r="AT35" s="685"/>
      <c r="AU35" s="685"/>
      <c r="AV35" s="685"/>
      <c r="AW35" s="686"/>
      <c r="AX35" s="630">
        <f>BH17</f>
        <v>6</v>
      </c>
      <c r="AY35" s="631"/>
      <c r="AZ35" s="632"/>
      <c r="BA35" s="225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18.75" thickBot="1">
      <c r="A36" s="749" t="s">
        <v>61</v>
      </c>
      <c r="B36" s="749"/>
      <c r="C36" s="750">
        <f>BC18+BD18</f>
        <v>32</v>
      </c>
      <c r="D36" s="750"/>
      <c r="E36" s="750"/>
      <c r="F36" s="750"/>
      <c r="G36" s="750">
        <f>BC19+BD19</f>
        <v>8</v>
      </c>
      <c r="H36" s="750"/>
      <c r="I36" s="750"/>
      <c r="J36" s="750">
        <f>BC20+BD20</f>
        <v>0</v>
      </c>
      <c r="K36" s="750"/>
      <c r="L36" s="750"/>
      <c r="M36" s="750">
        <f>BC23+BD23</f>
        <v>0</v>
      </c>
      <c r="N36" s="750"/>
      <c r="O36" s="750"/>
      <c r="P36" s="742">
        <f>BC21+BD21</f>
        <v>0</v>
      </c>
      <c r="Q36" s="743"/>
      <c r="R36" s="743"/>
      <c r="S36" s="743"/>
      <c r="T36" s="750">
        <f>BC22+BD22</f>
        <v>12</v>
      </c>
      <c r="U36" s="750"/>
      <c r="V36" s="750"/>
      <c r="W36" s="755">
        <f>SUM(C36:V36)</f>
        <v>52</v>
      </c>
      <c r="X36" s="755"/>
      <c r="Y36" s="755"/>
      <c r="Z36" s="250"/>
      <c r="AA36" s="250"/>
      <c r="AB36" s="692" t="s">
        <v>94</v>
      </c>
      <c r="AC36" s="693"/>
      <c r="AD36" s="693"/>
      <c r="AE36" s="694"/>
      <c r="AF36" s="689">
        <f>BK20</f>
        <v>4</v>
      </c>
      <c r="AG36" s="690"/>
      <c r="AH36" s="691"/>
      <c r="AI36" s="689">
        <f>BH17</f>
        <v>6</v>
      </c>
      <c r="AJ36" s="690"/>
      <c r="AK36" s="691"/>
      <c r="AL36" s="250"/>
      <c r="AM36" s="250"/>
      <c r="AN36" s="666" t="s">
        <v>121</v>
      </c>
      <c r="AO36" s="667"/>
      <c r="AP36" s="667"/>
      <c r="AQ36" s="667"/>
      <c r="AR36" s="668"/>
      <c r="AS36" s="669"/>
      <c r="AT36" s="670"/>
      <c r="AU36" s="670"/>
      <c r="AV36" s="670"/>
      <c r="AW36" s="671"/>
      <c r="AX36" s="672">
        <f>BH17</f>
        <v>6</v>
      </c>
      <c r="AY36" s="673"/>
      <c r="AZ36" s="674"/>
      <c r="BA36" s="250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24.75" customHeight="1" thickBot="1">
      <c r="A37" s="749" t="s">
        <v>62</v>
      </c>
      <c r="B37" s="749"/>
      <c r="C37" s="750">
        <f>BE18+BF18</f>
        <v>32</v>
      </c>
      <c r="D37" s="750"/>
      <c r="E37" s="750"/>
      <c r="F37" s="750"/>
      <c r="G37" s="750">
        <f>BE19+BF19</f>
        <v>8</v>
      </c>
      <c r="H37" s="750"/>
      <c r="I37" s="750"/>
      <c r="J37" s="750">
        <f>BE20+BF20</f>
        <v>0</v>
      </c>
      <c r="K37" s="750"/>
      <c r="L37" s="750"/>
      <c r="M37" s="750">
        <f>BE23+BF23</f>
        <v>0</v>
      </c>
      <c r="N37" s="750"/>
      <c r="O37" s="750"/>
      <c r="P37" s="742">
        <f>BE21+BF21</f>
        <v>0</v>
      </c>
      <c r="Q37" s="743"/>
      <c r="R37" s="743"/>
      <c r="S37" s="743"/>
      <c r="T37" s="750">
        <f>BE22+BF22</f>
        <v>12</v>
      </c>
      <c r="U37" s="750"/>
      <c r="V37" s="750"/>
      <c r="W37" s="755">
        <f>SUM(C37:V37)</f>
        <v>52</v>
      </c>
      <c r="X37" s="755"/>
      <c r="Y37" s="755"/>
      <c r="Z37" s="262"/>
      <c r="AA37" s="225"/>
      <c r="AB37" s="687"/>
      <c r="AC37" s="687"/>
      <c r="AD37" s="687"/>
      <c r="AE37" s="687"/>
      <c r="AF37" s="688"/>
      <c r="AG37" s="688"/>
      <c r="AH37" s="688"/>
      <c r="AI37" s="664"/>
      <c r="AJ37" s="664"/>
      <c r="AK37" s="664"/>
      <c r="AL37" s="260"/>
      <c r="AM37" s="225"/>
      <c r="AN37" s="658" t="s">
        <v>122</v>
      </c>
      <c r="AO37" s="659"/>
      <c r="AP37" s="659"/>
      <c r="AQ37" s="659"/>
      <c r="AR37" s="660"/>
      <c r="AS37" s="652">
        <f>1.5*BK23</f>
        <v>3</v>
      </c>
      <c r="AT37" s="653"/>
      <c r="AU37" s="653"/>
      <c r="AV37" s="653"/>
      <c r="AW37" s="654"/>
      <c r="AX37" s="675"/>
      <c r="AY37" s="676"/>
      <c r="AZ37" s="677"/>
      <c r="BA37" s="250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18.75" thickBot="1">
      <c r="A38" s="757" t="s">
        <v>63</v>
      </c>
      <c r="B38" s="758"/>
      <c r="C38" s="750">
        <f>BG18+BH18</f>
        <v>26</v>
      </c>
      <c r="D38" s="750"/>
      <c r="E38" s="750"/>
      <c r="F38" s="750"/>
      <c r="G38" s="742">
        <f>BG19+BH19</f>
        <v>6</v>
      </c>
      <c r="H38" s="743"/>
      <c r="I38" s="747"/>
      <c r="J38" s="742">
        <f>BG20+BH20</f>
        <v>4</v>
      </c>
      <c r="K38" s="743"/>
      <c r="L38" s="747"/>
      <c r="M38" s="742">
        <f>BG23+BH23</f>
        <v>2</v>
      </c>
      <c r="N38" s="743"/>
      <c r="O38" s="747"/>
      <c r="P38" s="742">
        <f>BG21+BH21</f>
        <v>2</v>
      </c>
      <c r="Q38" s="743"/>
      <c r="R38" s="743"/>
      <c r="S38" s="747"/>
      <c r="T38" s="750">
        <f>BG22+BH22</f>
        <v>2</v>
      </c>
      <c r="U38" s="750"/>
      <c r="V38" s="750"/>
      <c r="W38" s="755">
        <f>SUM(C38:V38)</f>
        <v>42</v>
      </c>
      <c r="X38" s="755"/>
      <c r="Y38" s="755"/>
      <c r="Z38" s="263"/>
      <c r="AA38" s="264"/>
      <c r="AB38" s="687"/>
      <c r="AC38" s="687"/>
      <c r="AD38" s="687"/>
      <c r="AE38" s="687"/>
      <c r="AF38" s="695"/>
      <c r="AG38" s="695"/>
      <c r="AH38" s="695"/>
      <c r="AI38" s="696"/>
      <c r="AJ38" s="696"/>
      <c r="AK38" s="696"/>
      <c r="AL38" s="260"/>
      <c r="AM38" s="225"/>
      <c r="AN38" s="661"/>
      <c r="AO38" s="662"/>
      <c r="AP38" s="662"/>
      <c r="AQ38" s="662"/>
      <c r="AR38" s="663"/>
      <c r="AS38" s="655"/>
      <c r="AT38" s="656"/>
      <c r="AU38" s="656"/>
      <c r="AV38" s="656"/>
      <c r="AW38" s="657"/>
      <c r="AX38" s="675"/>
      <c r="AY38" s="676"/>
      <c r="AZ38" s="677"/>
      <c r="BA38" s="250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18.75" customHeight="1" thickBot="1">
      <c r="A39" s="757" t="s">
        <v>70</v>
      </c>
      <c r="B39" s="758"/>
      <c r="C39" s="752">
        <f>SUM(C36:F38)</f>
        <v>90</v>
      </c>
      <c r="D39" s="753"/>
      <c r="E39" s="753"/>
      <c r="F39" s="754"/>
      <c r="G39" s="752">
        <f>SUM(G36:H38)</f>
        <v>22</v>
      </c>
      <c r="H39" s="753"/>
      <c r="I39" s="754"/>
      <c r="J39" s="752">
        <f>SUM(J36:L38)</f>
        <v>4</v>
      </c>
      <c r="K39" s="753"/>
      <c r="L39" s="754"/>
      <c r="M39" s="752">
        <f>SUM(M36:O38)</f>
        <v>2</v>
      </c>
      <c r="N39" s="753"/>
      <c r="O39" s="754"/>
      <c r="P39" s="752">
        <f>SUM(P35:S38)</f>
        <v>2</v>
      </c>
      <c r="Q39" s="753"/>
      <c r="R39" s="753"/>
      <c r="S39" s="754"/>
      <c r="T39" s="748">
        <f>SUM(T36:V38)</f>
        <v>26</v>
      </c>
      <c r="U39" s="748"/>
      <c r="V39" s="748"/>
      <c r="W39" s="748">
        <f>SUM(W36:Y38)</f>
        <v>146</v>
      </c>
      <c r="X39" s="748"/>
      <c r="Y39" s="748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633" t="s">
        <v>123</v>
      </c>
      <c r="AO39" s="634"/>
      <c r="AP39" s="634"/>
      <c r="AQ39" s="634"/>
      <c r="AR39" s="635"/>
      <c r="AS39" s="649"/>
      <c r="AT39" s="650"/>
      <c r="AU39" s="650"/>
      <c r="AV39" s="650"/>
      <c r="AW39" s="651"/>
      <c r="AX39" s="678"/>
      <c r="AY39" s="679"/>
      <c r="AZ39" s="680"/>
      <c r="BA39" s="250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">
      <c r="A40" s="759"/>
      <c r="B40" s="759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751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50"/>
      <c r="BA40" s="250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5">
      <c r="A41" s="18"/>
      <c r="B41" s="18"/>
      <c r="C41" s="18"/>
      <c r="D41" s="19"/>
      <c r="E41" s="19"/>
      <c r="F41" s="19"/>
      <c r="G41" s="19"/>
      <c r="H41" s="19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2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</row>
    <row r="46" spans="1:66" s="22" customFormat="1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1"/>
      <c r="N46" s="11"/>
      <c r="O46" s="21"/>
      <c r="P46" s="21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9"/>
      <c r="AC46" s="6"/>
      <c r="AD46" s="6"/>
      <c r="AE46" s="6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22" customFormat="1" ht="16.5" customHeight="1">
      <c r="A47" s="99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45"/>
      <c r="S47" s="45"/>
      <c r="T47" s="45"/>
      <c r="U47" s="45"/>
      <c r="V47" s="101"/>
      <c r="W47" s="101"/>
      <c r="X47" s="101"/>
      <c r="Y47" s="101"/>
      <c r="Z47" s="101"/>
      <c r="AA47" s="101"/>
      <c r="AB47" s="101"/>
      <c r="AC47" s="101"/>
      <c r="AD47" s="100"/>
      <c r="AE47" s="100"/>
      <c r="AF47" s="31"/>
      <c r="AG47" s="31"/>
      <c r="AH47" s="31"/>
      <c r="AI47" s="31"/>
      <c r="AJ47" s="31"/>
      <c r="AK47" s="31"/>
      <c r="AL47" s="31"/>
      <c r="AM47" s="31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23" customFormat="1" ht="15.7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03"/>
      <c r="S48" s="103"/>
      <c r="T48" s="103"/>
      <c r="U48" s="103"/>
      <c r="V48" s="104"/>
      <c r="W48" s="104"/>
      <c r="X48" s="102"/>
      <c r="Y48" s="102"/>
      <c r="Z48" s="102"/>
      <c r="AA48" s="102"/>
      <c r="AB48" s="102"/>
      <c r="AC48" s="102"/>
      <c r="AD48" s="100"/>
      <c r="AE48" s="100"/>
      <c r="AF48" s="105"/>
      <c r="AG48" s="105"/>
      <c r="AH48" s="105"/>
      <c r="AI48" s="105"/>
      <c r="AJ48" s="105"/>
      <c r="AK48" s="105"/>
      <c r="AL48" s="105"/>
      <c r="AM48" s="10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E48" s="52"/>
      <c r="BF48" s="52"/>
      <c r="BG48" s="52"/>
      <c r="BH48" s="52"/>
      <c r="BI48" s="52"/>
      <c r="BJ48" s="52"/>
      <c r="BK48" s="52"/>
      <c r="BM48" s="52"/>
      <c r="BN48" s="52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0"/>
      <c r="Y49" s="100"/>
      <c r="Z49" s="100"/>
      <c r="AA49" s="100"/>
      <c r="AB49" s="100"/>
      <c r="AC49" s="100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E49" s="53"/>
      <c r="BF49" s="53"/>
      <c r="BG49" s="53"/>
      <c r="BH49" s="53"/>
      <c r="BI49" s="53"/>
      <c r="BJ49" s="53"/>
      <c r="BK49" s="53"/>
      <c r="BM49" s="53"/>
      <c r="BN49" s="53"/>
    </row>
    <row r="50" spans="1:66" s="23" customFormat="1" ht="1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</row>
    <row r="51" spans="1:66" s="31" customFormat="1" ht="21" customHeight="1">
      <c r="A51" s="88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55"/>
      <c r="BE51" s="55"/>
      <c r="BF51" s="56"/>
      <c r="BG51" s="56"/>
      <c r="BH51" s="56"/>
      <c r="BI51" s="56"/>
      <c r="BJ51" s="56"/>
      <c r="BK51" s="55"/>
      <c r="BL51" s="55"/>
      <c r="BM51" s="55"/>
      <c r="BN51" s="55"/>
    </row>
    <row r="52" spans="1:66" s="24" customFormat="1" ht="21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</row>
    <row r="53" spans="1:66" s="24" customFormat="1" ht="21" customHeight="1">
      <c r="A53" s="89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3"/>
      <c r="S53" s="93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3"/>
      <c r="AI56" s="3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60" customFormat="1" ht="21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106"/>
      <c r="S58" s="98"/>
      <c r="T58" s="106"/>
      <c r="U58" s="98"/>
      <c r="V58" s="106"/>
      <c r="W58" s="98"/>
      <c r="X58" s="106"/>
      <c r="Y58" s="98"/>
      <c r="Z58" s="106"/>
      <c r="AA58" s="98"/>
      <c r="AB58" s="106"/>
      <c r="AC58" s="98"/>
      <c r="AD58" s="106"/>
      <c r="AE58" s="98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79"/>
      <c r="BA58" s="79"/>
      <c r="BB58" s="79"/>
      <c r="BC58" s="79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</row>
    <row r="59" spans="1:66" s="24" customFormat="1" ht="21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</row>
    <row r="60" spans="1:66" s="24" customFormat="1" ht="21" customHeight="1">
      <c r="A60" s="89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  <c r="S60" s="93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9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3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96"/>
      <c r="BA61" s="96"/>
      <c r="BB61" s="96"/>
      <c r="BC61" s="96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8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3"/>
      <c r="S63" s="93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36.75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3"/>
      <c r="AK67" s="3"/>
      <c r="AL67" s="3"/>
      <c r="AM67" s="3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21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3"/>
      <c r="AG68" s="3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35.25" customHeight="1">
      <c r="A70" s="89"/>
      <c r="B70" s="92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3"/>
      <c r="S70" s="93"/>
      <c r="T70" s="79"/>
      <c r="U70" s="79"/>
      <c r="V70" s="79"/>
      <c r="W70" s="79"/>
      <c r="X70" s="79"/>
      <c r="Y70" s="87"/>
      <c r="Z70" s="79"/>
      <c r="AA70" s="87"/>
      <c r="AB70" s="79"/>
      <c r="AC70" s="87"/>
      <c r="AD70" s="79"/>
      <c r="AE70" s="87"/>
      <c r="AF70" s="79"/>
      <c r="AG70" s="87"/>
      <c r="AH70" s="79"/>
      <c r="AI70" s="87"/>
      <c r="AJ70" s="79"/>
      <c r="AK70" s="87"/>
      <c r="AL70" s="79"/>
      <c r="AM70" s="87"/>
      <c r="AN70" s="79"/>
      <c r="AO70" s="87"/>
      <c r="AP70" s="87"/>
      <c r="AQ70" s="87"/>
      <c r="AR70" s="79"/>
      <c r="AS70" s="87"/>
      <c r="AT70" s="87"/>
      <c r="AU70" s="87"/>
      <c r="AV70" s="79"/>
      <c r="AW70" s="87"/>
      <c r="AX70" s="87"/>
      <c r="AY70" s="87"/>
      <c r="AZ70" s="79"/>
      <c r="BA70" s="87"/>
      <c r="BB70" s="87"/>
      <c r="BC70" s="8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21" customHeight="1">
      <c r="A71" s="89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93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70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57"/>
      <c r="BM76" s="57"/>
      <c r="BN76" s="57"/>
      <c r="BO76" s="57"/>
      <c r="BP76" s="57"/>
      <c r="BQ76" s="57"/>
      <c r="BR76" s="57"/>
    </row>
    <row r="77" spans="1:66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</row>
    <row r="78" spans="1:66" s="60" customFormat="1" ht="21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107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</row>
    <row r="79" spans="1:66" s="24" customFormat="1" ht="21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</row>
    <row r="80" spans="1:66" s="24" customFormat="1" ht="21" customHeight="1">
      <c r="A80" s="8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3"/>
      <c r="S80" s="93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87"/>
      <c r="Y81" s="87"/>
      <c r="Z81" s="87"/>
      <c r="AA81" s="87"/>
      <c r="AB81" s="87"/>
      <c r="AC81" s="87"/>
      <c r="AD81" s="87"/>
      <c r="AE81" s="87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3"/>
      <c r="AI82" s="3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60" customFormat="1" ht="21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107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</row>
    <row r="86" spans="1:66" s="5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25"/>
      <c r="S86" s="118"/>
      <c r="T86" s="125"/>
      <c r="U86" s="118"/>
      <c r="V86" s="125"/>
      <c r="W86" s="118"/>
      <c r="X86" s="125"/>
      <c r="Y86" s="118"/>
      <c r="Z86" s="125"/>
      <c r="AA86" s="118"/>
      <c r="AB86" s="125"/>
      <c r="AC86" s="118"/>
      <c r="AD86" s="125"/>
      <c r="AE86" s="118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24" customFormat="1" ht="21" customHeight="1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126"/>
      <c r="Z87" s="126"/>
      <c r="AA87" s="118"/>
      <c r="AB87" s="118"/>
      <c r="AC87" s="118"/>
      <c r="AD87" s="118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</row>
    <row r="88" spans="1:66" s="24" customFormat="1" ht="21" customHeight="1">
      <c r="A88" s="77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5" customFormat="1" ht="21" customHeight="1">
      <c r="A90" s="77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79"/>
      <c r="Q90" s="79"/>
      <c r="R90" s="79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2:31" s="25" customFormat="1" ht="15.75" customHeight="1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26"/>
      <c r="T91" s="26"/>
      <c r="U91" s="26"/>
      <c r="V91" s="26"/>
      <c r="W91" s="26"/>
      <c r="X91" s="26"/>
      <c r="Y91" s="26"/>
      <c r="Z91" s="26"/>
      <c r="AA91" s="26"/>
      <c r="AB91" s="27"/>
      <c r="AC91" s="27"/>
      <c r="AD91" s="27"/>
      <c r="AE91" s="27"/>
    </row>
    <row r="92" spans="1:65" s="24" customFormat="1" ht="15.75" customHeight="1">
      <c r="A92" s="25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8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2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</row>
    <row r="93" spans="1:65" s="24" customFormat="1" ht="18.75" customHeight="1">
      <c r="A93" s="2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30"/>
      <c r="V93" s="118"/>
      <c r="W93" s="127"/>
      <c r="X93" s="127"/>
      <c r="Y93" s="127"/>
      <c r="Z93" s="127"/>
      <c r="AA93" s="127"/>
      <c r="AB93" s="127"/>
      <c r="AC93" s="127"/>
      <c r="AD93" s="127"/>
      <c r="AE93" s="127"/>
      <c r="AF93" s="55"/>
      <c r="AG93" s="55"/>
      <c r="AH93" s="55"/>
      <c r="AI93" s="55"/>
      <c r="AJ93" s="55"/>
      <c r="AK93" s="95"/>
      <c r="AL93" s="95"/>
      <c r="AM93" s="95"/>
      <c r="AN93" s="128"/>
      <c r="AO93" s="128"/>
      <c r="AP93" s="12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</row>
    <row r="94" spans="1:65" s="24" customFormat="1" ht="18" customHeight="1">
      <c r="A94" s="32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9"/>
      <c r="W94" s="129"/>
      <c r="X94" s="129"/>
      <c r="Y94" s="129"/>
      <c r="Z94" s="129"/>
      <c r="AA94" s="129"/>
      <c r="AB94" s="129"/>
      <c r="AC94" s="129"/>
      <c r="AD94" s="129"/>
      <c r="AE94" s="129"/>
      <c r="AF94" s="130"/>
      <c r="AG94" s="130"/>
      <c r="AH94" s="130"/>
      <c r="AI94" s="130"/>
      <c r="AJ94" s="130"/>
      <c r="AK94" s="131"/>
      <c r="AL94" s="131"/>
      <c r="AM94" s="131"/>
      <c r="AN94" s="56"/>
      <c r="AO94" s="56"/>
      <c r="AP94" s="56"/>
      <c r="AS94" s="11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65"/>
      <c r="BF94" s="65"/>
      <c r="BG94" s="65"/>
      <c r="BH94" s="65"/>
      <c r="BI94" s="65"/>
      <c r="BJ94" s="65"/>
      <c r="BK94" s="65"/>
      <c r="BL94" s="65"/>
      <c r="BM94" s="65"/>
    </row>
    <row r="95" spans="1:65" s="24" customFormat="1" ht="18" customHeight="1">
      <c r="A95" s="32"/>
      <c r="S95" s="33"/>
      <c r="V95" s="120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5.75" customHeight="1">
      <c r="A96" s="32"/>
      <c r="S96" s="33"/>
      <c r="AS96" s="116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32"/>
      <c r="BF96" s="132"/>
      <c r="BG96" s="132"/>
      <c r="BH96" s="132"/>
      <c r="BI96" s="132"/>
      <c r="BJ96" s="132"/>
      <c r="BK96" s="132"/>
      <c r="BL96" s="132"/>
      <c r="BM96" s="132"/>
    </row>
    <row r="97" spans="1:66" s="24" customFormat="1" ht="18" customHeight="1">
      <c r="A97" s="32"/>
      <c r="B97" s="62"/>
      <c r="C97" s="117"/>
      <c r="D97" s="117"/>
      <c r="E97" s="117"/>
      <c r="F97" s="117"/>
      <c r="G97" s="117"/>
      <c r="H97" s="117"/>
      <c r="I97" s="117"/>
      <c r="J97" s="64"/>
      <c r="K97" s="64"/>
      <c r="L97" s="64"/>
      <c r="M97" s="64"/>
      <c r="N97" s="121"/>
      <c r="O97" s="62"/>
      <c r="P97" s="133"/>
      <c r="Q97" s="133"/>
      <c r="R97" s="133"/>
      <c r="S97" s="133"/>
      <c r="T97" s="122"/>
      <c r="U97" s="10"/>
      <c r="AS97" s="37"/>
      <c r="AT97" s="32"/>
      <c r="AU97" s="36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8"/>
      <c r="BL97" s="4"/>
      <c r="BM97" s="4"/>
      <c r="BN97" s="4"/>
    </row>
    <row r="98" spans="1:66" s="24" customFormat="1" ht="16.5" customHeight="1">
      <c r="A98" s="32"/>
      <c r="B98" s="62"/>
      <c r="C98" s="117"/>
      <c r="D98" s="117"/>
      <c r="E98" s="117"/>
      <c r="F98" s="64"/>
      <c r="G98" s="64"/>
      <c r="H98" s="64"/>
      <c r="I98" s="64"/>
      <c r="J98" s="64"/>
      <c r="K98" s="64"/>
      <c r="L98" s="65"/>
      <c r="M98" s="64"/>
      <c r="N98" s="66"/>
      <c r="O98" s="67"/>
      <c r="P98" s="10"/>
      <c r="Q98" s="10"/>
      <c r="R98" s="42"/>
      <c r="S98" s="68"/>
      <c r="T98" s="83"/>
      <c r="U98" s="10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</row>
    <row r="99" spans="1:66" s="24" customFormat="1" ht="15" customHeight="1">
      <c r="A99" s="32"/>
      <c r="B99" s="69"/>
      <c r="C99" s="1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6"/>
      <c r="O99" s="42"/>
      <c r="P99" s="42"/>
      <c r="Q99" s="42"/>
      <c r="R99" s="42"/>
      <c r="S99" s="68"/>
      <c r="T99" s="59"/>
      <c r="U99" s="33"/>
      <c r="V99" s="33"/>
      <c r="W99" s="34"/>
      <c r="X99" s="34"/>
      <c r="Y99" s="43"/>
      <c r="Z99" s="35"/>
      <c r="AA99" s="35"/>
      <c r="AB99" s="35"/>
      <c r="AC99" s="35"/>
      <c r="AD99" s="35"/>
      <c r="AE99" s="35"/>
      <c r="AF99" s="35"/>
      <c r="AG99" s="35"/>
      <c r="AH99" s="35"/>
      <c r="AI99" s="46"/>
      <c r="AJ99" s="47"/>
      <c r="AK99" s="47"/>
      <c r="AL99" s="47"/>
      <c r="AM99" s="47"/>
      <c r="AN99" s="48"/>
      <c r="AO99" s="49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</row>
    <row r="100" spans="1:66" s="24" customFormat="1" ht="16.5" customHeight="1">
      <c r="A100" s="32"/>
      <c r="B100" s="62"/>
      <c r="C100" s="117"/>
      <c r="D100" s="117"/>
      <c r="E100" s="117"/>
      <c r="F100" s="117"/>
      <c r="G100" s="117"/>
      <c r="H100" s="117"/>
      <c r="I100" s="117"/>
      <c r="J100" s="64"/>
      <c r="K100" s="64"/>
      <c r="L100" s="64"/>
      <c r="M100" s="64"/>
      <c r="N100" s="121"/>
      <c r="O100" s="62"/>
      <c r="P100" s="133"/>
      <c r="Q100" s="133"/>
      <c r="R100" s="133"/>
      <c r="S100" s="133"/>
      <c r="T100" s="134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69"/>
      <c r="AT100" s="69"/>
      <c r="AU100" s="69"/>
      <c r="AV100" s="69"/>
      <c r="AW100" s="69"/>
      <c r="AX100" s="69"/>
      <c r="AY100" s="73"/>
      <c r="AZ100" s="73"/>
      <c r="BA100" s="74"/>
      <c r="BB100" s="74"/>
      <c r="BC100" s="75"/>
      <c r="BD100" s="115"/>
      <c r="BE100" s="133"/>
      <c r="BF100" s="133"/>
      <c r="BG100" s="133"/>
      <c r="BH100" s="133"/>
      <c r="BI100" s="133"/>
      <c r="BJ100" s="133"/>
      <c r="BK100" s="133"/>
      <c r="BL100" s="133"/>
      <c r="BM100" s="10"/>
      <c r="BN100" s="10"/>
    </row>
    <row r="101" spans="1:66" s="24" customFormat="1" ht="16.5" customHeight="1">
      <c r="A101" s="32"/>
      <c r="B101" s="62"/>
      <c r="C101" s="63"/>
      <c r="D101" s="63"/>
      <c r="E101" s="63"/>
      <c r="F101" s="64"/>
      <c r="G101" s="64"/>
      <c r="H101" s="64"/>
      <c r="I101" s="64"/>
      <c r="J101" s="64"/>
      <c r="K101" s="64"/>
      <c r="L101" s="65"/>
      <c r="M101" s="64"/>
      <c r="N101" s="66"/>
      <c r="O101" s="67"/>
      <c r="P101" s="10"/>
      <c r="Q101" s="10"/>
      <c r="R101" s="42"/>
      <c r="S101" s="10"/>
      <c r="T101" s="59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10"/>
      <c r="AZ101" s="10"/>
      <c r="BA101" s="65"/>
      <c r="BB101" s="10"/>
      <c r="BC101" s="42"/>
      <c r="BD101" s="10"/>
      <c r="BE101" s="10"/>
      <c r="BF101" s="10"/>
      <c r="BG101" s="10"/>
      <c r="BH101" s="10"/>
      <c r="BI101" s="10"/>
      <c r="BJ101" s="10"/>
      <c r="BK101" s="10"/>
      <c r="BL101" s="51"/>
      <c r="BM101" s="10"/>
      <c r="BN101" s="10"/>
    </row>
    <row r="102" spans="1:66" s="24" customFormat="1" ht="15" customHeight="1">
      <c r="A102" s="32"/>
      <c r="B102" s="69"/>
      <c r="C102" s="1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6"/>
      <c r="O102" s="42"/>
      <c r="P102" s="42"/>
      <c r="Q102" s="42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73"/>
      <c r="AZ102" s="73"/>
      <c r="BA102" s="74"/>
      <c r="BB102" s="74"/>
      <c r="BC102" s="75"/>
      <c r="BD102" s="74"/>
      <c r="BE102" s="74"/>
      <c r="BF102" s="75"/>
      <c r="BG102" s="75"/>
      <c r="BH102" s="75"/>
      <c r="BI102" s="75"/>
      <c r="BJ102" s="75"/>
      <c r="BK102" s="10"/>
      <c r="BL102" s="51"/>
      <c r="BM102" s="10"/>
      <c r="BN102" s="10"/>
    </row>
    <row r="103" spans="1:66" s="24" customFormat="1" ht="16.5" customHeight="1">
      <c r="A103" s="32"/>
      <c r="B103" s="62"/>
      <c r="C103" s="63"/>
      <c r="D103" s="63"/>
      <c r="E103" s="63"/>
      <c r="F103" s="63"/>
      <c r="G103" s="63"/>
      <c r="H103" s="63"/>
      <c r="I103" s="63"/>
      <c r="J103" s="64"/>
      <c r="K103" s="64"/>
      <c r="L103" s="64"/>
      <c r="M103" s="64"/>
      <c r="N103" s="121"/>
      <c r="O103" s="62"/>
      <c r="P103" s="62"/>
      <c r="Q103" s="62"/>
      <c r="R103" s="121"/>
      <c r="S103" s="121"/>
      <c r="T103" s="123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2"/>
      <c r="AT103" s="117"/>
      <c r="AU103" s="117"/>
      <c r="AV103" s="117"/>
      <c r="AW103" s="117"/>
      <c r="AX103" s="117"/>
      <c r="AY103" s="10"/>
      <c r="AZ103" s="10"/>
      <c r="BA103" s="10"/>
      <c r="BB103" s="10"/>
      <c r="BC103" s="75"/>
      <c r="BD103" s="66"/>
      <c r="BE103" s="135"/>
      <c r="BF103" s="135"/>
      <c r="BG103" s="135"/>
      <c r="BH103" s="135"/>
      <c r="BI103" s="135"/>
      <c r="BJ103" s="135"/>
      <c r="BK103" s="135"/>
      <c r="BL103" s="135"/>
      <c r="BM103" s="10"/>
      <c r="BN103" s="10"/>
    </row>
    <row r="104" spans="1:66" s="24" customFormat="1" ht="15.75" customHeight="1">
      <c r="A104" s="32"/>
      <c r="B104" s="70"/>
      <c r="C104" s="69"/>
      <c r="D104" s="64"/>
      <c r="E104" s="64"/>
      <c r="F104" s="64"/>
      <c r="G104" s="64"/>
      <c r="H104" s="64"/>
      <c r="I104" s="64"/>
      <c r="J104" s="64"/>
      <c r="K104" s="64"/>
      <c r="L104" s="65"/>
      <c r="M104" s="64"/>
      <c r="N104" s="67"/>
      <c r="O104" s="67"/>
      <c r="P104" s="10"/>
      <c r="Q104" s="124"/>
      <c r="R104" s="42"/>
      <c r="S104" s="10"/>
      <c r="T104" s="33"/>
      <c r="U104" s="33"/>
      <c r="V104" s="33"/>
      <c r="W104" s="34"/>
      <c r="X104" s="34"/>
      <c r="Y104" s="43"/>
      <c r="Z104" s="43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7"/>
      <c r="AM104" s="32"/>
      <c r="AN104" s="32"/>
      <c r="AO104" s="37"/>
      <c r="AQ104" s="10"/>
      <c r="AR104" s="10"/>
      <c r="AS104" s="10"/>
      <c r="AT104" s="76"/>
      <c r="AU104" s="10"/>
      <c r="AV104" s="10"/>
      <c r="AW104" s="65"/>
      <c r="AX104" s="10"/>
      <c r="AY104" s="10"/>
      <c r="AZ104" s="10"/>
      <c r="BA104" s="65"/>
      <c r="BB104" s="65"/>
      <c r="BC104" s="42"/>
      <c r="BD104" s="10"/>
      <c r="BE104" s="10"/>
      <c r="BF104" s="10"/>
      <c r="BG104" s="10"/>
      <c r="BH104" s="10"/>
      <c r="BI104" s="10"/>
      <c r="BJ104" s="10"/>
      <c r="BK104" s="10"/>
      <c r="BL104" s="42"/>
      <c r="BM104" s="10"/>
      <c r="BN104" s="10"/>
    </row>
    <row r="105" spans="2:66" ht="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5"/>
      <c r="R105" s="65"/>
      <c r="S105" s="10"/>
      <c r="T105" s="1"/>
      <c r="U105" s="1"/>
      <c r="V105" s="1"/>
      <c r="W105" s="1"/>
      <c r="X105" s="1"/>
      <c r="AQ105" s="10"/>
      <c r="AR105" s="10"/>
      <c r="AS105" s="10"/>
      <c r="AT105" s="10"/>
      <c r="AU105" s="10"/>
      <c r="AV105" s="10"/>
      <c r="AW105" s="4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 spans="2:66" ht="20.25">
      <c r="B106" s="81"/>
      <c r="C106" s="82"/>
      <c r="D106" s="82"/>
      <c r="E106" s="82"/>
      <c r="F106" s="81"/>
      <c r="G106" s="81"/>
      <c r="H106" s="10"/>
      <c r="I106" s="10"/>
      <c r="J106" s="10"/>
      <c r="K106" s="10"/>
      <c r="L106" s="10"/>
      <c r="M106" s="10"/>
      <c r="N106" s="10"/>
      <c r="O106" s="71"/>
      <c r="P106" s="71"/>
      <c r="Q106" s="72"/>
      <c r="R106" s="72"/>
      <c r="S106" s="72"/>
      <c r="Y106" s="1"/>
      <c r="Z106" s="1"/>
      <c r="AA106" s="1"/>
      <c r="AB106" s="1"/>
      <c r="AC106" s="1"/>
      <c r="AD106" s="1"/>
      <c r="AP106" s="40"/>
      <c r="AW106" s="25"/>
      <c r="AX106" s="25"/>
      <c r="AY106" s="25"/>
      <c r="AZ106" s="25"/>
      <c r="BA106" s="25"/>
      <c r="BB106" s="25"/>
      <c r="BC106" s="25"/>
      <c r="BD106" s="25"/>
      <c r="BE106" s="25"/>
      <c r="BF106" s="5"/>
      <c r="BG106" s="5"/>
      <c r="BH106" s="5"/>
      <c r="BI106" s="5"/>
      <c r="BJ106" s="5"/>
      <c r="BK106" s="25"/>
      <c r="BL106" s="25"/>
      <c r="BM106" s="25"/>
      <c r="BN106" s="25"/>
    </row>
    <row r="107" spans="2:66" ht="18">
      <c r="B107" s="40"/>
      <c r="C107" s="40"/>
      <c r="D107" s="40"/>
      <c r="E107" s="40"/>
      <c r="F107" s="40"/>
      <c r="G107" s="40"/>
      <c r="H107" s="40"/>
      <c r="I107" s="40"/>
      <c r="J107" s="10"/>
      <c r="K107" s="10"/>
      <c r="L107" s="10"/>
      <c r="M107" s="11"/>
      <c r="N107" s="11"/>
      <c r="O107" s="10"/>
      <c r="P107" s="10"/>
      <c r="Q107" s="10"/>
      <c r="R107" s="10"/>
      <c r="S107" s="10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W107" s="10"/>
      <c r="AZ107" s="10"/>
      <c r="BC107" s="44"/>
      <c r="BF107" s="44"/>
      <c r="BG107" s="44"/>
      <c r="BH107" s="44"/>
      <c r="BI107" s="44"/>
      <c r="BJ107" s="44"/>
      <c r="BK107" s="44"/>
      <c r="BL107" s="44"/>
      <c r="BN107" s="44"/>
    </row>
    <row r="108" spans="2:24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40"/>
      <c r="N108" s="40"/>
      <c r="O108" s="10"/>
      <c r="P108" s="10"/>
      <c r="Q108" s="65"/>
      <c r="R108" s="65"/>
      <c r="S108" s="10"/>
      <c r="T108" s="1"/>
      <c r="U108" s="1"/>
      <c r="V108" s="1"/>
      <c r="W108" s="1"/>
      <c r="X108" s="1"/>
    </row>
    <row r="109" spans="2:51" ht="18">
      <c r="B109" s="64"/>
      <c r="C109" s="64"/>
      <c r="D109" s="64"/>
      <c r="E109" s="121"/>
      <c r="F109" s="42"/>
      <c r="G109" s="42"/>
      <c r="H109" s="42"/>
      <c r="I109" s="75"/>
      <c r="J109" s="75"/>
      <c r="K109" s="122"/>
      <c r="L109" s="10"/>
      <c r="M109" s="10"/>
      <c r="N109" s="10"/>
      <c r="O109" s="71"/>
      <c r="P109" s="71"/>
      <c r="Q109" s="72"/>
      <c r="R109" s="72"/>
      <c r="S109" s="72"/>
      <c r="AW109" s="40"/>
      <c r="AY109" s="7"/>
    </row>
    <row r="110" spans="2:62" ht="18">
      <c r="B110" s="64"/>
      <c r="C110" s="65"/>
      <c r="D110" s="64"/>
      <c r="E110" s="67"/>
      <c r="F110" s="67"/>
      <c r="G110" s="10"/>
      <c r="H110" s="124"/>
      <c r="I110" s="42"/>
      <c r="J110" s="10"/>
      <c r="K110" s="68"/>
      <c r="L110" s="10"/>
      <c r="M110" s="11"/>
      <c r="N110" s="11"/>
      <c r="O110" s="71"/>
      <c r="P110" s="71"/>
      <c r="Q110" s="72"/>
      <c r="R110" s="72"/>
      <c r="S110" s="72"/>
      <c r="AY110" s="7"/>
      <c r="BF110" s="7"/>
      <c r="BG110" s="7"/>
      <c r="BH110" s="7"/>
      <c r="BI110" s="7"/>
      <c r="BJ110" s="7"/>
    </row>
    <row r="111" spans="2:19" ht="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1"/>
      <c r="N111" s="11"/>
      <c r="O111" s="71"/>
      <c r="P111" s="71"/>
      <c r="Q111" s="72"/>
      <c r="R111" s="72"/>
      <c r="S111" s="72"/>
    </row>
    <row r="113" spans="50:51" ht="12.75">
      <c r="AX113" s="7"/>
      <c r="AY113" s="7"/>
    </row>
  </sheetData>
  <sheetProtection password="CC79" sheet="1" formatCells="0" formatColumns="0" formatRows="0"/>
  <mergeCells count="110">
    <mergeCell ref="A40:B40"/>
    <mergeCell ref="P39:S39"/>
    <mergeCell ref="P40:S40"/>
    <mergeCell ref="M39:O39"/>
    <mergeCell ref="M40:O40"/>
    <mergeCell ref="U12:V12"/>
    <mergeCell ref="P34:S35"/>
    <mergeCell ref="A38:B38"/>
    <mergeCell ref="G34:I35"/>
    <mergeCell ref="A37:B37"/>
    <mergeCell ref="C37:F37"/>
    <mergeCell ref="G37:I37"/>
    <mergeCell ref="AS1:AZ1"/>
    <mergeCell ref="A39:B39"/>
    <mergeCell ref="W38:Y38"/>
    <mergeCell ref="T36:V36"/>
    <mergeCell ref="W36:Y36"/>
    <mergeCell ref="S16:W16"/>
    <mergeCell ref="J37:L37"/>
    <mergeCell ref="G38:I38"/>
    <mergeCell ref="W40:Y40"/>
    <mergeCell ref="W37:Y37"/>
    <mergeCell ref="M37:O37"/>
    <mergeCell ref="T39:V39"/>
    <mergeCell ref="T40:V40"/>
    <mergeCell ref="P37:S37"/>
    <mergeCell ref="T37:V37"/>
    <mergeCell ref="C40:F40"/>
    <mergeCell ref="P38:S38"/>
    <mergeCell ref="T38:V38"/>
    <mergeCell ref="J39:L39"/>
    <mergeCell ref="J40:L40"/>
    <mergeCell ref="G39:I39"/>
    <mergeCell ref="G40:I40"/>
    <mergeCell ref="M38:O38"/>
    <mergeCell ref="C39:F39"/>
    <mergeCell ref="C38:F38"/>
    <mergeCell ref="J38:L38"/>
    <mergeCell ref="C34:F35"/>
    <mergeCell ref="J34:L35"/>
    <mergeCell ref="J16:N16"/>
    <mergeCell ref="W39:Y39"/>
    <mergeCell ref="A36:B36"/>
    <mergeCell ref="C36:F36"/>
    <mergeCell ref="G36:I36"/>
    <mergeCell ref="J36:L36"/>
    <mergeCell ref="M36:O36"/>
    <mergeCell ref="W34:Y35"/>
    <mergeCell ref="T34:V35"/>
    <mergeCell ref="M34:O35"/>
    <mergeCell ref="A34:B35"/>
    <mergeCell ref="P36:S36"/>
    <mergeCell ref="A3:BA3"/>
    <mergeCell ref="A4:BA4"/>
    <mergeCell ref="A5:BA5"/>
    <mergeCell ref="AB16:AE16"/>
    <mergeCell ref="AF16:AI16"/>
    <mergeCell ref="F9:L9"/>
    <mergeCell ref="A14:AW14"/>
    <mergeCell ref="A16:A17"/>
    <mergeCell ref="B16:E16"/>
    <mergeCell ref="F16:I16"/>
    <mergeCell ref="AC31:AG31"/>
    <mergeCell ref="O16:R16"/>
    <mergeCell ref="X16:AA16"/>
    <mergeCell ref="AT11:BA11"/>
    <mergeCell ref="AB34:AE35"/>
    <mergeCell ref="AN34:AR34"/>
    <mergeCell ref="AS34:AW34"/>
    <mergeCell ref="AN35:AR35"/>
    <mergeCell ref="Y9:AB9"/>
    <mergeCell ref="Y10:AB10"/>
    <mergeCell ref="AC9:AN9"/>
    <mergeCell ref="AC10:AN10"/>
    <mergeCell ref="AF34:AH35"/>
    <mergeCell ref="AI34:AK35"/>
    <mergeCell ref="AB37:AE37"/>
    <mergeCell ref="AF37:AH37"/>
    <mergeCell ref="AF36:AH36"/>
    <mergeCell ref="AI36:AK36"/>
    <mergeCell ref="AB36:AE36"/>
    <mergeCell ref="AB38:AE38"/>
    <mergeCell ref="AF38:AH38"/>
    <mergeCell ref="AI38:AK38"/>
    <mergeCell ref="AS39:AW39"/>
    <mergeCell ref="AS37:AW38"/>
    <mergeCell ref="AN37:AR38"/>
    <mergeCell ref="AI37:AK37"/>
    <mergeCell ref="BL17:BM17"/>
    <mergeCell ref="AN36:AR36"/>
    <mergeCell ref="AS36:AW36"/>
    <mergeCell ref="AX36:AZ39"/>
    <mergeCell ref="AX34:AZ34"/>
    <mergeCell ref="AS35:AW35"/>
    <mergeCell ref="AX35:AZ35"/>
    <mergeCell ref="AN39:AR39"/>
    <mergeCell ref="P7:X7"/>
    <mergeCell ref="P8:X8"/>
    <mergeCell ref="BC16:BD16"/>
    <mergeCell ref="BE16:BF16"/>
    <mergeCell ref="AC7:AD7"/>
    <mergeCell ref="AE7:AP7"/>
    <mergeCell ref="AU9:AZ9"/>
    <mergeCell ref="AX16:BA16"/>
    <mergeCell ref="BG16:BH16"/>
    <mergeCell ref="AJ16:AN16"/>
    <mergeCell ref="AO16:AR16"/>
    <mergeCell ref="AS16:AW16"/>
    <mergeCell ref="BI16:BJ16"/>
    <mergeCell ref="BC15:BJ15"/>
  </mergeCells>
  <printOptions/>
  <pageMargins left="0.3937007874015748" right="0" top="0.3937007874015748" bottom="0.1968503937007874" header="0" footer="0"/>
  <pageSetup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4"/>
  <sheetViews>
    <sheetView showZeros="0" tabSelected="1" view="pageBreakPreview" zoomScale="50" zoomScaleNormal="50" zoomScaleSheetLayoutView="50" zoomScalePageLayoutView="0" workbookViewId="0" topLeftCell="A1">
      <pane ySplit="11" topLeftCell="A249" activePane="bottomLeft" state="frozen"/>
      <selection pane="topLeft" activeCell="B60" sqref="B60"/>
      <selection pane="bottomLeft" activeCell="Y264" sqref="Y264"/>
    </sheetView>
  </sheetViews>
  <sheetFormatPr defaultColWidth="5.875" defaultRowHeight="27.75" customHeight="1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3.625" style="136" customWidth="1"/>
    <col min="8" max="8" width="12.625" style="136" customWidth="1"/>
    <col min="9" max="11" width="11.875" style="136" customWidth="1"/>
    <col min="12" max="12" width="13.375" style="136" customWidth="1"/>
    <col min="13" max="23" width="9.125" style="136" customWidth="1"/>
    <col min="24" max="24" width="11.25390625" style="136" bestFit="1" customWidth="1"/>
    <col min="25" max="25" width="11.125" style="136" customWidth="1"/>
    <col min="26" max="26" width="22.75390625" style="209" bestFit="1" customWidth="1"/>
    <col min="27" max="16384" width="5.875" style="136" customWidth="1"/>
  </cols>
  <sheetData>
    <row r="1" spans="1:26" ht="27.75">
      <c r="A1" s="486" t="str">
        <f>'Основні дані'!A24</f>
        <v>Форма Б1у-18  м1</v>
      </c>
      <c r="B1" s="195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829" t="str">
        <f>'Основні дані'!B1</f>
        <v>120124Б_3роки</v>
      </c>
      <c r="V1" s="829"/>
      <c r="W1" s="829"/>
      <c r="X1" s="829"/>
      <c r="Y1" s="829"/>
      <c r="Z1" s="205"/>
    </row>
    <row r="2" spans="1:26" ht="27.75" customHeight="1">
      <c r="A2" s="783" t="s">
        <v>80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205"/>
    </row>
    <row r="3" spans="1:26" s="165" customFormat="1" ht="27.75" customHeight="1" thickBot="1">
      <c r="A3" s="196"/>
      <c r="B3" s="197"/>
      <c r="C3" s="197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26" ht="54" customHeight="1" thickBot="1">
      <c r="A4" s="789" t="s">
        <v>42</v>
      </c>
      <c r="B4" s="792" t="s">
        <v>43</v>
      </c>
      <c r="C4" s="784" t="s">
        <v>44</v>
      </c>
      <c r="D4" s="785"/>
      <c r="E4" s="786"/>
      <c r="F4" s="769" t="s">
        <v>47</v>
      </c>
      <c r="G4" s="780" t="s">
        <v>48</v>
      </c>
      <c r="H4" s="781"/>
      <c r="I4" s="781"/>
      <c r="J4" s="781"/>
      <c r="K4" s="781"/>
      <c r="L4" s="782"/>
      <c r="M4" s="827" t="s">
        <v>110</v>
      </c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769" t="s">
        <v>71</v>
      </c>
      <c r="Z4" s="205"/>
    </row>
    <row r="5" spans="1:26" ht="33.75" customHeight="1" thickBot="1">
      <c r="A5" s="790"/>
      <c r="B5" s="793"/>
      <c r="C5" s="769" t="s">
        <v>45</v>
      </c>
      <c r="D5" s="769" t="s">
        <v>46</v>
      </c>
      <c r="E5" s="769" t="s">
        <v>60</v>
      </c>
      <c r="F5" s="770"/>
      <c r="G5" s="769" t="s">
        <v>49</v>
      </c>
      <c r="H5" s="780" t="s">
        <v>50</v>
      </c>
      <c r="I5" s="781"/>
      <c r="J5" s="781"/>
      <c r="K5" s="782"/>
      <c r="L5" s="769" t="s">
        <v>52</v>
      </c>
      <c r="M5" s="795" t="s">
        <v>53</v>
      </c>
      <c r="N5" s="796"/>
      <c r="O5" s="796"/>
      <c r="P5" s="797"/>
      <c r="Q5" s="795" t="s">
        <v>54</v>
      </c>
      <c r="R5" s="796"/>
      <c r="S5" s="796"/>
      <c r="T5" s="797"/>
      <c r="U5" s="795" t="s">
        <v>55</v>
      </c>
      <c r="V5" s="796"/>
      <c r="W5" s="796"/>
      <c r="X5" s="797"/>
      <c r="Y5" s="770"/>
      <c r="Z5" s="205"/>
    </row>
    <row r="6" spans="1:26" ht="31.5" customHeight="1" thickBot="1">
      <c r="A6" s="790"/>
      <c r="B6" s="793"/>
      <c r="C6" s="770"/>
      <c r="D6" s="770"/>
      <c r="E6" s="770"/>
      <c r="F6" s="770"/>
      <c r="G6" s="770"/>
      <c r="H6" s="769" t="s">
        <v>1</v>
      </c>
      <c r="I6" s="774" t="s">
        <v>51</v>
      </c>
      <c r="J6" s="775"/>
      <c r="K6" s="776"/>
      <c r="L6" s="770"/>
      <c r="M6" s="787" t="s">
        <v>56</v>
      </c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70"/>
      <c r="Z6" s="205"/>
    </row>
    <row r="7" spans="1:26" ht="31.5" customHeight="1" thickBot="1">
      <c r="A7" s="790"/>
      <c r="B7" s="793"/>
      <c r="C7" s="770"/>
      <c r="D7" s="770"/>
      <c r="E7" s="770"/>
      <c r="F7" s="770"/>
      <c r="G7" s="770"/>
      <c r="H7" s="770"/>
      <c r="I7" s="777"/>
      <c r="J7" s="778"/>
      <c r="K7" s="779"/>
      <c r="L7" s="770"/>
      <c r="M7" s="772">
        <v>1</v>
      </c>
      <c r="N7" s="773"/>
      <c r="O7" s="772">
        <v>2</v>
      </c>
      <c r="P7" s="773"/>
      <c r="Q7" s="772">
        <v>3</v>
      </c>
      <c r="R7" s="773"/>
      <c r="S7" s="772">
        <v>4</v>
      </c>
      <c r="T7" s="773"/>
      <c r="U7" s="772">
        <v>5</v>
      </c>
      <c r="V7" s="773"/>
      <c r="W7" s="772">
        <v>6</v>
      </c>
      <c r="X7" s="773"/>
      <c r="Y7" s="770"/>
      <c r="Z7" s="205"/>
    </row>
    <row r="8" spans="1:26" ht="30" customHeight="1" thickBot="1">
      <c r="A8" s="790"/>
      <c r="B8" s="793"/>
      <c r="C8" s="770"/>
      <c r="D8" s="770"/>
      <c r="E8" s="770"/>
      <c r="F8" s="770"/>
      <c r="G8" s="770"/>
      <c r="H8" s="770"/>
      <c r="I8" s="769" t="s">
        <v>58</v>
      </c>
      <c r="J8" s="824" t="s">
        <v>59</v>
      </c>
      <c r="K8" s="769" t="s">
        <v>35</v>
      </c>
      <c r="L8" s="770"/>
      <c r="M8" s="795" t="s">
        <v>57</v>
      </c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70"/>
      <c r="Z8" s="205"/>
    </row>
    <row r="9" spans="1:26" ht="33" customHeight="1" thickBot="1">
      <c r="A9" s="790"/>
      <c r="B9" s="793"/>
      <c r="C9" s="770"/>
      <c r="D9" s="770"/>
      <c r="E9" s="770"/>
      <c r="F9" s="770"/>
      <c r="G9" s="770"/>
      <c r="H9" s="770"/>
      <c r="I9" s="770"/>
      <c r="J9" s="825"/>
      <c r="K9" s="770"/>
      <c r="L9" s="770"/>
      <c r="M9" s="772">
        <v>20</v>
      </c>
      <c r="N9" s="773"/>
      <c r="O9" s="772">
        <v>20</v>
      </c>
      <c r="P9" s="773"/>
      <c r="Q9" s="772">
        <v>20</v>
      </c>
      <c r="R9" s="773"/>
      <c r="S9" s="772">
        <v>20</v>
      </c>
      <c r="T9" s="773"/>
      <c r="U9" s="772">
        <v>20</v>
      </c>
      <c r="V9" s="773"/>
      <c r="W9" s="772">
        <v>20</v>
      </c>
      <c r="X9" s="773"/>
      <c r="Y9" s="770"/>
      <c r="Z9" s="205"/>
    </row>
    <row r="10" spans="1:26" ht="104.25" customHeight="1" thickBot="1">
      <c r="A10" s="791"/>
      <c r="B10" s="794"/>
      <c r="C10" s="771"/>
      <c r="D10" s="771"/>
      <c r="E10" s="771"/>
      <c r="F10" s="771"/>
      <c r="G10" s="771"/>
      <c r="H10" s="771"/>
      <c r="I10" s="771"/>
      <c r="J10" s="826"/>
      <c r="K10" s="771"/>
      <c r="L10" s="771"/>
      <c r="M10" s="198" t="s">
        <v>87</v>
      </c>
      <c r="N10" s="198" t="s">
        <v>88</v>
      </c>
      <c r="O10" s="198" t="s">
        <v>87</v>
      </c>
      <c r="P10" s="198" t="s">
        <v>88</v>
      </c>
      <c r="Q10" s="198" t="s">
        <v>87</v>
      </c>
      <c r="R10" s="198" t="s">
        <v>88</v>
      </c>
      <c r="S10" s="198" t="s">
        <v>87</v>
      </c>
      <c r="T10" s="198" t="s">
        <v>88</v>
      </c>
      <c r="U10" s="198" t="s">
        <v>87</v>
      </c>
      <c r="V10" s="198" t="s">
        <v>88</v>
      </c>
      <c r="W10" s="198" t="s">
        <v>87</v>
      </c>
      <c r="X10" s="198" t="s">
        <v>88</v>
      </c>
      <c r="Y10" s="771"/>
      <c r="Z10" s="205"/>
    </row>
    <row r="11" spans="1:26" s="270" customFormat="1" ht="22.5" customHeight="1" thickBot="1">
      <c r="A11" s="267">
        <v>1</v>
      </c>
      <c r="B11" s="267">
        <v>2</v>
      </c>
      <c r="C11" s="267">
        <v>3</v>
      </c>
      <c r="D11" s="267">
        <v>4</v>
      </c>
      <c r="E11" s="267">
        <v>5</v>
      </c>
      <c r="F11" s="267">
        <v>6</v>
      </c>
      <c r="G11" s="267">
        <v>7</v>
      </c>
      <c r="H11" s="267">
        <v>8</v>
      </c>
      <c r="I11" s="267">
        <v>9</v>
      </c>
      <c r="J11" s="267">
        <v>10</v>
      </c>
      <c r="K11" s="267">
        <v>11</v>
      </c>
      <c r="L11" s="267">
        <v>12</v>
      </c>
      <c r="M11" s="267">
        <v>13</v>
      </c>
      <c r="N11" s="267">
        <v>14</v>
      </c>
      <c r="O11" s="267">
        <v>15</v>
      </c>
      <c r="P11" s="267">
        <v>16</v>
      </c>
      <c r="Q11" s="267">
        <v>17</v>
      </c>
      <c r="R11" s="267">
        <v>18</v>
      </c>
      <c r="S11" s="267">
        <v>19</v>
      </c>
      <c r="T11" s="267">
        <v>20</v>
      </c>
      <c r="U11" s="267">
        <v>21</v>
      </c>
      <c r="V11" s="267">
        <v>22</v>
      </c>
      <c r="W11" s="267">
        <v>23</v>
      </c>
      <c r="X11" s="267">
        <v>24</v>
      </c>
      <c r="Y11" s="268">
        <v>29</v>
      </c>
      <c r="Z11" s="269"/>
    </row>
    <row r="12" spans="1:26" s="157" customFormat="1" ht="30.75" thickBot="1">
      <c r="A12" s="279">
        <v>1</v>
      </c>
      <c r="B12" s="280" t="s">
        <v>176</v>
      </c>
      <c r="C12" s="451"/>
      <c r="D12" s="451"/>
      <c r="E12" s="280"/>
      <c r="F12" s="296">
        <f>SUM(F13:F53)</f>
        <v>36</v>
      </c>
      <c r="G12" s="296">
        <f aca="true" t="shared" si="0" ref="G12:X12">SUM(G13:G53)</f>
        <v>1080</v>
      </c>
      <c r="H12" s="296">
        <f t="shared" si="0"/>
        <v>548</v>
      </c>
      <c r="I12" s="296">
        <f t="shared" si="0"/>
        <v>176</v>
      </c>
      <c r="J12" s="296">
        <f t="shared" si="0"/>
        <v>48</v>
      </c>
      <c r="K12" s="296">
        <f t="shared" si="0"/>
        <v>324</v>
      </c>
      <c r="L12" s="296">
        <f t="shared" si="0"/>
        <v>532</v>
      </c>
      <c r="M12" s="296">
        <f t="shared" si="0"/>
        <v>16</v>
      </c>
      <c r="N12" s="296">
        <f t="shared" si="0"/>
        <v>16</v>
      </c>
      <c r="O12" s="296">
        <f t="shared" si="0"/>
        <v>11</v>
      </c>
      <c r="P12" s="296">
        <f t="shared" si="0"/>
        <v>12</v>
      </c>
      <c r="Q12" s="296">
        <f>SUM(Q13:Q53)</f>
        <v>2</v>
      </c>
      <c r="R12" s="296">
        <f t="shared" si="0"/>
        <v>2</v>
      </c>
      <c r="S12" s="296">
        <f t="shared" si="0"/>
        <v>2</v>
      </c>
      <c r="T12" s="296">
        <f t="shared" si="0"/>
        <v>2</v>
      </c>
      <c r="U12" s="296">
        <f t="shared" si="0"/>
        <v>2</v>
      </c>
      <c r="V12" s="296">
        <f t="shared" si="0"/>
        <v>2</v>
      </c>
      <c r="W12" s="296">
        <f t="shared" si="0"/>
        <v>2</v>
      </c>
      <c r="X12" s="296">
        <f t="shared" si="0"/>
        <v>2</v>
      </c>
      <c r="Y12" s="336"/>
      <c r="Z12" s="203" t="str">
        <f>'Основні дані'!$B$1</f>
        <v>120124Б_3роки</v>
      </c>
    </row>
    <row r="13" spans="1:26" s="157" customFormat="1" ht="27.75">
      <c r="A13" s="450" t="s">
        <v>189</v>
      </c>
      <c r="B13" s="579" t="s">
        <v>820</v>
      </c>
      <c r="C13" s="495">
        <v>1</v>
      </c>
      <c r="D13" s="495"/>
      <c r="E13" s="495" t="s">
        <v>77</v>
      </c>
      <c r="F13" s="297">
        <f>N13+P13+R13+T13+V13+X13</f>
        <v>5</v>
      </c>
      <c r="G13" s="298">
        <f>F13*30</f>
        <v>150</v>
      </c>
      <c r="H13" s="297">
        <f>(M13*Титул!BC$18)+(O13*Титул!BD$18)+(Q13*Титул!BE$18)+(S13*Титул!BF$18)+(U13*Титул!BG$18)+(W13*Титул!BH$18)</f>
        <v>80</v>
      </c>
      <c r="I13" s="301">
        <v>48</v>
      </c>
      <c r="J13" s="302"/>
      <c r="K13" s="303">
        <v>32</v>
      </c>
      <c r="L13" s="297">
        <f>IF(H13=I13+J13+K13,G13-H13,"!ОШИБКА!")</f>
        <v>70</v>
      </c>
      <c r="M13" s="301">
        <v>5</v>
      </c>
      <c r="N13" s="302">
        <v>5</v>
      </c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37">
        <v>359</v>
      </c>
      <c r="Z13" s="203" t="str">
        <f>'Основні дані'!$B$1</f>
        <v>120124Б_3роки</v>
      </c>
    </row>
    <row r="14" spans="1:26" s="157" customFormat="1" ht="27.75">
      <c r="A14" s="450" t="s">
        <v>190</v>
      </c>
      <c r="B14" s="579" t="s">
        <v>821</v>
      </c>
      <c r="C14" s="342" t="s">
        <v>93</v>
      </c>
      <c r="D14" s="342"/>
      <c r="E14" s="343" t="s">
        <v>77</v>
      </c>
      <c r="F14" s="299">
        <f>N14+P14+R14+T14+V14+X14</f>
        <v>5</v>
      </c>
      <c r="G14" s="300">
        <f aca="true" t="shared" si="1" ref="G14:G31">F14*30</f>
        <v>150</v>
      </c>
      <c r="H14" s="299">
        <f>(M14*Титул!BC$18)+(O14*Титул!BD$18)+(Q14*Титул!BE$18)+(S14*Титул!BF$18)+(U14*Титул!BG$18)+(W14*Титул!BH$18)</f>
        <v>80</v>
      </c>
      <c r="I14" s="301">
        <v>48</v>
      </c>
      <c r="J14" s="302"/>
      <c r="K14" s="303">
        <v>32</v>
      </c>
      <c r="L14" s="299">
        <f>IF(H14=I14+J14+K14,G14-H14,"!ОШИБКА!")</f>
        <v>70</v>
      </c>
      <c r="M14" s="301"/>
      <c r="N14" s="302"/>
      <c r="O14" s="302">
        <v>5</v>
      </c>
      <c r="P14" s="302">
        <v>5</v>
      </c>
      <c r="Q14" s="302"/>
      <c r="R14" s="302"/>
      <c r="S14" s="302"/>
      <c r="T14" s="302"/>
      <c r="U14" s="302"/>
      <c r="V14" s="302"/>
      <c r="W14" s="302"/>
      <c r="X14" s="302"/>
      <c r="Y14" s="337">
        <v>359</v>
      </c>
      <c r="Z14" s="203" t="str">
        <f>'Основні дані'!$B$1</f>
        <v>120124Б_3роки</v>
      </c>
    </row>
    <row r="15" spans="1:26" s="157" customFormat="1" ht="27.75">
      <c r="A15" s="450" t="s">
        <v>191</v>
      </c>
      <c r="B15" s="579" t="s">
        <v>877</v>
      </c>
      <c r="C15" s="342" t="s">
        <v>822</v>
      </c>
      <c r="D15" s="342"/>
      <c r="E15" s="343" t="s">
        <v>77</v>
      </c>
      <c r="F15" s="299">
        <f aca="true" t="shared" si="2" ref="F15:F53">N15+P15+R15+T15+V15+X15</f>
        <v>4</v>
      </c>
      <c r="G15" s="300">
        <f t="shared" si="1"/>
        <v>120</v>
      </c>
      <c r="H15" s="299">
        <f>(M15*Титул!BC$18)+(O15*Титул!BD$18)+(Q15*Титул!BE$18)+(S15*Титул!BF$18)+(U15*Титул!BG$18)+(W15*Титул!BH$18)</f>
        <v>64</v>
      </c>
      <c r="I15" s="301">
        <v>32</v>
      </c>
      <c r="J15" s="302">
        <v>16</v>
      </c>
      <c r="K15" s="303">
        <v>16</v>
      </c>
      <c r="L15" s="299">
        <f aca="true" t="shared" si="3" ref="L15:L31">IF(H15=I15+J15+K15,G15-H15,"!ОШИБКА!")</f>
        <v>56</v>
      </c>
      <c r="M15" s="301">
        <v>4</v>
      </c>
      <c r="N15" s="302">
        <v>4</v>
      </c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37">
        <v>168</v>
      </c>
      <c r="Z15" s="203" t="str">
        <f>'Основні дані'!$B$1</f>
        <v>120124Б_3роки</v>
      </c>
    </row>
    <row r="16" spans="1:26" s="157" customFormat="1" ht="27.75">
      <c r="A16" s="450" t="s">
        <v>192</v>
      </c>
      <c r="B16" s="579" t="s">
        <v>878</v>
      </c>
      <c r="C16" s="342"/>
      <c r="D16" s="342" t="s">
        <v>822</v>
      </c>
      <c r="E16" s="343" t="s">
        <v>76</v>
      </c>
      <c r="F16" s="299">
        <f t="shared" si="2"/>
        <v>3</v>
      </c>
      <c r="G16" s="300">
        <f t="shared" si="1"/>
        <v>90</v>
      </c>
      <c r="H16" s="299">
        <f>(M16*Титул!BC$18)+(O16*Титул!BD$18)+(Q16*Титул!BE$18)+(S16*Титул!BF$18)+(U16*Титул!BG$18)+(W16*Титул!BH$18)</f>
        <v>48</v>
      </c>
      <c r="I16" s="301">
        <v>32</v>
      </c>
      <c r="J16" s="302">
        <v>16</v>
      </c>
      <c r="K16" s="303"/>
      <c r="L16" s="299">
        <f t="shared" si="3"/>
        <v>42</v>
      </c>
      <c r="M16" s="301">
        <v>3</v>
      </c>
      <c r="N16" s="302">
        <v>3</v>
      </c>
      <c r="O16" s="301"/>
      <c r="P16" s="302"/>
      <c r="Q16" s="302"/>
      <c r="R16" s="302"/>
      <c r="S16" s="302"/>
      <c r="T16" s="302"/>
      <c r="U16" s="302"/>
      <c r="V16" s="302"/>
      <c r="W16" s="302"/>
      <c r="X16" s="302"/>
      <c r="Y16" s="337">
        <v>192</v>
      </c>
      <c r="Z16" s="203" t="str">
        <f>'Основні дані'!$B$1</f>
        <v>120124Б_3роки</v>
      </c>
    </row>
    <row r="17" spans="1:26" s="157" customFormat="1" ht="32.25" customHeight="1">
      <c r="A17" s="450" t="s">
        <v>193</v>
      </c>
      <c r="B17" s="579" t="s">
        <v>823</v>
      </c>
      <c r="C17" s="342" t="s">
        <v>93</v>
      </c>
      <c r="D17" s="342" t="s">
        <v>879</v>
      </c>
      <c r="E17" s="343"/>
      <c r="F17" s="299">
        <f t="shared" si="2"/>
        <v>8</v>
      </c>
      <c r="G17" s="300">
        <f t="shared" si="1"/>
        <v>240</v>
      </c>
      <c r="H17" s="299">
        <f>(M17*Титул!BC$18)+(O17*Титул!BD$18)+(Q17*Титул!BE$18)+(S17*Титул!BF$18)+(U17*Титул!BG$18)+(W17*Титул!BH$18)</f>
        <v>116</v>
      </c>
      <c r="I17" s="301"/>
      <c r="J17" s="302"/>
      <c r="K17" s="303">
        <v>116</v>
      </c>
      <c r="L17" s="299">
        <f t="shared" si="3"/>
        <v>124</v>
      </c>
      <c r="M17" s="301">
        <v>2</v>
      </c>
      <c r="N17" s="302">
        <v>2</v>
      </c>
      <c r="O17" s="302">
        <v>2</v>
      </c>
      <c r="P17" s="302">
        <v>2</v>
      </c>
      <c r="Q17" s="302"/>
      <c r="R17" s="302"/>
      <c r="S17" s="302"/>
      <c r="T17" s="302"/>
      <c r="U17" s="302">
        <v>2</v>
      </c>
      <c r="V17" s="302">
        <v>2</v>
      </c>
      <c r="W17" s="302">
        <v>2</v>
      </c>
      <c r="X17" s="302">
        <v>2</v>
      </c>
      <c r="Y17" s="337">
        <v>275</v>
      </c>
      <c r="Z17" s="203" t="str">
        <f>'Основні дані'!$B$1</f>
        <v>120124Б_3роки</v>
      </c>
    </row>
    <row r="18" spans="1:26" s="157" customFormat="1" ht="27.75">
      <c r="A18" s="450" t="s">
        <v>194</v>
      </c>
      <c r="B18" s="580" t="s">
        <v>825</v>
      </c>
      <c r="C18" s="433"/>
      <c r="D18" s="433">
        <v>2</v>
      </c>
      <c r="E18" s="433"/>
      <c r="F18" s="299">
        <f t="shared" si="2"/>
        <v>3</v>
      </c>
      <c r="G18" s="300">
        <f t="shared" si="1"/>
        <v>90</v>
      </c>
      <c r="H18" s="299">
        <f>(M18*Титул!BC$18)+(O18*Титул!BD$18)+(Q18*Титул!BE$18)+(S18*Титул!BF$18)+(U18*Титул!BG$18)+(W18*Титул!BH$18)</f>
        <v>32</v>
      </c>
      <c r="I18" s="301">
        <v>16</v>
      </c>
      <c r="J18" s="302">
        <v>16</v>
      </c>
      <c r="K18" s="303"/>
      <c r="L18" s="299">
        <f t="shared" si="3"/>
        <v>58</v>
      </c>
      <c r="M18" s="301"/>
      <c r="N18" s="302"/>
      <c r="O18" s="302">
        <v>2</v>
      </c>
      <c r="P18" s="302">
        <v>3</v>
      </c>
      <c r="Q18" s="302"/>
      <c r="R18" s="302"/>
      <c r="S18" s="302"/>
      <c r="T18" s="302"/>
      <c r="U18" s="302"/>
      <c r="V18" s="302"/>
      <c r="W18" s="302"/>
      <c r="X18" s="302"/>
      <c r="Y18" s="337">
        <v>144</v>
      </c>
      <c r="Z18" s="203" t="str">
        <f>'Основні дані'!$B$1</f>
        <v>120124Б_3роки</v>
      </c>
    </row>
    <row r="19" spans="1:26" s="157" customFormat="1" ht="27.75" hidden="1">
      <c r="A19" s="450" t="s">
        <v>195</v>
      </c>
      <c r="B19" s="580"/>
      <c r="C19" s="433"/>
      <c r="D19" s="433"/>
      <c r="E19" s="433"/>
      <c r="F19" s="299">
        <f t="shared" si="2"/>
        <v>0</v>
      </c>
      <c r="G19" s="300">
        <f t="shared" si="1"/>
        <v>0</v>
      </c>
      <c r="H19" s="299">
        <f>(M19*Титул!BC$18)+(O19*Титул!BD$18)+(Q19*Титул!BE$18)+(S19*Титул!BF$18)+(U19*Титул!BG$18)+(W19*Титул!BH$18)</f>
        <v>0</v>
      </c>
      <c r="I19" s="301"/>
      <c r="J19" s="302"/>
      <c r="K19" s="303"/>
      <c r="L19" s="299">
        <f t="shared" si="3"/>
        <v>0</v>
      </c>
      <c r="M19" s="301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37"/>
      <c r="Z19" s="203" t="str">
        <f>'Основні дані'!$B$1</f>
        <v>120124Б_3роки</v>
      </c>
    </row>
    <row r="20" spans="1:26" s="157" customFormat="1" ht="30" customHeight="1" hidden="1">
      <c r="A20" s="450" t="s">
        <v>196</v>
      </c>
      <c r="B20" s="432"/>
      <c r="C20" s="433"/>
      <c r="D20" s="433"/>
      <c r="E20" s="433"/>
      <c r="F20" s="299">
        <f t="shared" si="2"/>
        <v>0</v>
      </c>
      <c r="G20" s="300">
        <f t="shared" si="1"/>
        <v>0</v>
      </c>
      <c r="H20" s="299">
        <f>(M20*Титул!BC$18)+(O20*Титул!BD$18)+(Q20*Титул!BE$18)+(S20*Титул!BF$18)+(U20*Титул!BG$18)+(W20*Титул!BH$18)</f>
        <v>0</v>
      </c>
      <c r="I20" s="301"/>
      <c r="J20" s="302"/>
      <c r="K20" s="303"/>
      <c r="L20" s="299">
        <f t="shared" si="3"/>
        <v>0</v>
      </c>
      <c r="M20" s="301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37"/>
      <c r="Z20" s="203" t="str">
        <f>'Основні дані'!$B$1</f>
        <v>120124Б_3роки</v>
      </c>
    </row>
    <row r="21" spans="1:26" s="157" customFormat="1" ht="30" customHeight="1" hidden="1">
      <c r="A21" s="450" t="s">
        <v>197</v>
      </c>
      <c r="B21" s="432"/>
      <c r="C21" s="433"/>
      <c r="D21" s="433"/>
      <c r="E21" s="433"/>
      <c r="F21" s="299">
        <f t="shared" si="2"/>
        <v>0</v>
      </c>
      <c r="G21" s="300">
        <f t="shared" si="1"/>
        <v>0</v>
      </c>
      <c r="H21" s="299">
        <f>(M21*Титул!BC$18)+(O21*Титул!BD$18)+(Q21*Титул!BE$18)+(S21*Титул!BF$18)+(U21*Титул!BG$18)+(W21*Титул!BH$18)</f>
        <v>0</v>
      </c>
      <c r="I21" s="301"/>
      <c r="J21" s="302"/>
      <c r="K21" s="303"/>
      <c r="L21" s="299">
        <f t="shared" si="3"/>
        <v>0</v>
      </c>
      <c r="M21" s="301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37"/>
      <c r="Z21" s="203" t="str">
        <f>'Основні дані'!$B$1</f>
        <v>120124Б_3роки</v>
      </c>
    </row>
    <row r="22" spans="1:26" s="157" customFormat="1" ht="30" customHeight="1" hidden="1">
      <c r="A22" s="450" t="s">
        <v>198</v>
      </c>
      <c r="B22" s="432"/>
      <c r="C22" s="433"/>
      <c r="D22" s="433"/>
      <c r="E22" s="433"/>
      <c r="F22" s="299">
        <f t="shared" si="2"/>
        <v>0</v>
      </c>
      <c r="G22" s="300">
        <f t="shared" si="1"/>
        <v>0</v>
      </c>
      <c r="H22" s="299">
        <f>(M22*Титул!BC$18)+(O22*Титул!BD$18)+(Q22*Титул!BE$18)+(S22*Титул!BF$18)+(U22*Титул!BG$18)+(W22*Титул!BH$18)</f>
        <v>0</v>
      </c>
      <c r="I22" s="301"/>
      <c r="J22" s="302"/>
      <c r="K22" s="303"/>
      <c r="L22" s="299">
        <f t="shared" si="3"/>
        <v>0</v>
      </c>
      <c r="M22" s="301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37"/>
      <c r="Z22" s="203" t="str">
        <f>'Основні дані'!$B$1</f>
        <v>120124Б_3роки</v>
      </c>
    </row>
    <row r="23" spans="1:26" s="157" customFormat="1" ht="30" customHeight="1" hidden="1">
      <c r="A23" s="450" t="s">
        <v>199</v>
      </c>
      <c r="B23" s="432"/>
      <c r="C23" s="433"/>
      <c r="D23" s="433"/>
      <c r="E23" s="433"/>
      <c r="F23" s="299">
        <f t="shared" si="2"/>
        <v>0</v>
      </c>
      <c r="G23" s="300">
        <f t="shared" si="1"/>
        <v>0</v>
      </c>
      <c r="H23" s="299">
        <f>(M23*Титул!BC$18)+(O23*Титул!BD$18)+(Q23*Титул!BE$18)+(S23*Титул!BF$18)+(U23*Титул!BG$18)+(W23*Титул!BH$18)</f>
        <v>0</v>
      </c>
      <c r="I23" s="301"/>
      <c r="J23" s="302"/>
      <c r="K23" s="303"/>
      <c r="L23" s="299">
        <f t="shared" si="3"/>
        <v>0</v>
      </c>
      <c r="M23" s="301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37"/>
      <c r="Z23" s="203" t="str">
        <f>'Основні дані'!$B$1</f>
        <v>120124Б_3роки</v>
      </c>
    </row>
    <row r="24" spans="1:26" s="157" customFormat="1" ht="30" customHeight="1" hidden="1">
      <c r="A24" s="450" t="s">
        <v>200</v>
      </c>
      <c r="B24" s="432"/>
      <c r="C24" s="433"/>
      <c r="D24" s="433"/>
      <c r="E24" s="433"/>
      <c r="F24" s="299">
        <f t="shared" si="2"/>
        <v>0</v>
      </c>
      <c r="G24" s="300">
        <f t="shared" si="1"/>
        <v>0</v>
      </c>
      <c r="H24" s="299">
        <f>(M24*Титул!BC$18)+(O24*Титул!BD$18)+(Q24*Титул!BE$18)+(S24*Титул!BF$18)+(U24*Титул!BG$18)+(W24*Титул!BH$18)</f>
        <v>0</v>
      </c>
      <c r="I24" s="301"/>
      <c r="J24" s="302"/>
      <c r="K24" s="303"/>
      <c r="L24" s="299">
        <f t="shared" si="3"/>
        <v>0</v>
      </c>
      <c r="M24" s="301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37"/>
      <c r="Z24" s="203" t="str">
        <f>'Основні дані'!$B$1</f>
        <v>120124Б_3роки</v>
      </c>
    </row>
    <row r="25" spans="1:26" s="157" customFormat="1" ht="30" customHeight="1" hidden="1">
      <c r="A25" s="450" t="s">
        <v>201</v>
      </c>
      <c r="B25" s="432"/>
      <c r="C25" s="433"/>
      <c r="D25" s="433"/>
      <c r="E25" s="433"/>
      <c r="F25" s="299">
        <f t="shared" si="2"/>
        <v>0</v>
      </c>
      <c r="G25" s="300">
        <f t="shared" si="1"/>
        <v>0</v>
      </c>
      <c r="H25" s="299">
        <f>(M25*Титул!BC$18)+(O25*Титул!BD$18)+(Q25*Титул!BE$18)+(S25*Титул!BF$18)+(U25*Титул!BG$18)+(W25*Титул!BH$18)</f>
        <v>0</v>
      </c>
      <c r="I25" s="301"/>
      <c r="J25" s="302"/>
      <c r="K25" s="303"/>
      <c r="L25" s="299">
        <f t="shared" si="3"/>
        <v>0</v>
      </c>
      <c r="M25" s="301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37"/>
      <c r="Z25" s="203" t="str">
        <f>'Основні дані'!$B$1</f>
        <v>120124Б_3роки</v>
      </c>
    </row>
    <row r="26" spans="1:26" s="157" customFormat="1" ht="30" customHeight="1" hidden="1">
      <c r="A26" s="450" t="s">
        <v>202</v>
      </c>
      <c r="B26" s="432"/>
      <c r="C26" s="433"/>
      <c r="D26" s="433"/>
      <c r="E26" s="433"/>
      <c r="F26" s="299">
        <f t="shared" si="2"/>
        <v>0</v>
      </c>
      <c r="G26" s="300">
        <f t="shared" si="1"/>
        <v>0</v>
      </c>
      <c r="H26" s="299">
        <f>(M26*Титул!BC$18)+(O26*Титул!BD$18)+(Q26*Титул!BE$18)+(S26*Титул!BF$18)+(U26*Титул!BG$18)+(W26*Титул!BH$18)</f>
        <v>0</v>
      </c>
      <c r="I26" s="301"/>
      <c r="J26" s="302"/>
      <c r="K26" s="303"/>
      <c r="L26" s="299">
        <f t="shared" si="3"/>
        <v>0</v>
      </c>
      <c r="M26" s="301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37"/>
      <c r="Z26" s="203" t="str">
        <f>'Основні дані'!$B$1</f>
        <v>120124Б_3роки</v>
      </c>
    </row>
    <row r="27" spans="1:26" s="157" customFormat="1" ht="30" customHeight="1" hidden="1">
      <c r="A27" s="450" t="s">
        <v>203</v>
      </c>
      <c r="B27" s="432"/>
      <c r="C27" s="433"/>
      <c r="D27" s="433"/>
      <c r="E27" s="433"/>
      <c r="F27" s="299">
        <f t="shared" si="2"/>
        <v>0</v>
      </c>
      <c r="G27" s="300">
        <f t="shared" si="1"/>
        <v>0</v>
      </c>
      <c r="H27" s="299">
        <f>(M27*Титул!BC$18)+(O27*Титул!BD$18)+(Q27*Титул!BE$18)+(S27*Титул!BF$18)+(U27*Титул!BG$18)+(W27*Титул!BH$18)</f>
        <v>0</v>
      </c>
      <c r="I27" s="301"/>
      <c r="J27" s="302"/>
      <c r="K27" s="303"/>
      <c r="L27" s="299">
        <f t="shared" si="3"/>
        <v>0</v>
      </c>
      <c r="M27" s="301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37"/>
      <c r="Z27" s="203" t="str">
        <f>'Основні дані'!$B$1</f>
        <v>120124Б_3роки</v>
      </c>
    </row>
    <row r="28" spans="1:26" s="157" customFormat="1" ht="30" customHeight="1" hidden="1">
      <c r="A28" s="450" t="s">
        <v>204</v>
      </c>
      <c r="B28" s="432"/>
      <c r="C28" s="433"/>
      <c r="D28" s="433"/>
      <c r="E28" s="433"/>
      <c r="F28" s="299">
        <f t="shared" si="2"/>
        <v>0</v>
      </c>
      <c r="G28" s="300">
        <f t="shared" si="1"/>
        <v>0</v>
      </c>
      <c r="H28" s="299">
        <f>(M28*Титул!BC$18)+(O28*Титул!BD$18)+(Q28*Титул!BE$18)+(S28*Титул!BF$18)+(U28*Титул!BG$18)+(W28*Титул!BH$18)</f>
        <v>0</v>
      </c>
      <c r="I28" s="301"/>
      <c r="J28" s="302"/>
      <c r="K28" s="303"/>
      <c r="L28" s="299">
        <f t="shared" si="3"/>
        <v>0</v>
      </c>
      <c r="M28" s="301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37"/>
      <c r="Z28" s="203" t="str">
        <f>'Основні дані'!$B$1</f>
        <v>120124Б_3роки</v>
      </c>
    </row>
    <row r="29" spans="1:26" s="157" customFormat="1" ht="30" customHeight="1" hidden="1">
      <c r="A29" s="450" t="s">
        <v>205</v>
      </c>
      <c r="B29" s="432"/>
      <c r="C29" s="433"/>
      <c r="D29" s="433"/>
      <c r="E29" s="433"/>
      <c r="F29" s="299">
        <f t="shared" si="2"/>
        <v>0</v>
      </c>
      <c r="G29" s="300">
        <f t="shared" si="1"/>
        <v>0</v>
      </c>
      <c r="H29" s="299">
        <f>(M29*Титул!BC$18)+(O29*Титул!BD$18)+(Q29*Титул!BE$18)+(S29*Титул!BF$18)+(U29*Титул!BG$18)+(W29*Титул!BH$18)</f>
        <v>0</v>
      </c>
      <c r="I29" s="301"/>
      <c r="J29" s="302"/>
      <c r="K29" s="303"/>
      <c r="L29" s="299">
        <f t="shared" si="3"/>
        <v>0</v>
      </c>
      <c r="M29" s="301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37"/>
      <c r="Z29" s="203" t="str">
        <f>'Основні дані'!$B$1</f>
        <v>120124Б_3роки</v>
      </c>
    </row>
    <row r="30" spans="1:26" s="157" customFormat="1" ht="30" customHeight="1" hidden="1">
      <c r="A30" s="450" t="s">
        <v>206</v>
      </c>
      <c r="B30" s="432"/>
      <c r="C30" s="433"/>
      <c r="D30" s="433"/>
      <c r="E30" s="433"/>
      <c r="F30" s="299">
        <f t="shared" si="2"/>
        <v>0</v>
      </c>
      <c r="G30" s="300">
        <f t="shared" si="1"/>
        <v>0</v>
      </c>
      <c r="H30" s="299">
        <f>(M30*Титул!BC$18)+(O30*Титул!BD$18)+(Q30*Титул!BE$18)+(S30*Титул!BF$18)+(U30*Титул!BG$18)+(W30*Титул!BH$18)</f>
        <v>0</v>
      </c>
      <c r="I30" s="301"/>
      <c r="J30" s="302"/>
      <c r="K30" s="303"/>
      <c r="L30" s="299">
        <f t="shared" si="3"/>
        <v>0</v>
      </c>
      <c r="M30" s="301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37"/>
      <c r="Z30" s="203" t="str">
        <f>'Основні дані'!$B$1</f>
        <v>120124Б_3роки</v>
      </c>
    </row>
    <row r="31" spans="1:26" s="157" customFormat="1" ht="30" customHeight="1" hidden="1">
      <c r="A31" s="450" t="s">
        <v>207</v>
      </c>
      <c r="B31" s="432"/>
      <c r="C31" s="433"/>
      <c r="D31" s="433"/>
      <c r="E31" s="433"/>
      <c r="F31" s="299">
        <f t="shared" si="2"/>
        <v>0</v>
      </c>
      <c r="G31" s="300">
        <f t="shared" si="1"/>
        <v>0</v>
      </c>
      <c r="H31" s="299">
        <f>(M31*Титул!BC$18)+(O31*Титул!BD$18)+(Q31*Титул!BE$18)+(S31*Титул!BF$18)+(U31*Титул!BG$18)+(W31*Титул!BH$18)</f>
        <v>0</v>
      </c>
      <c r="I31" s="301"/>
      <c r="J31" s="302"/>
      <c r="K31" s="303"/>
      <c r="L31" s="299">
        <f t="shared" si="3"/>
        <v>0</v>
      </c>
      <c r="M31" s="301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37"/>
      <c r="Z31" s="203" t="str">
        <f>'Основні дані'!$B$1</f>
        <v>120124Б_3роки</v>
      </c>
    </row>
    <row r="32" spans="1:26" s="157" customFormat="1" ht="30" customHeight="1" hidden="1">
      <c r="A32" s="450" t="s">
        <v>208</v>
      </c>
      <c r="B32" s="432"/>
      <c r="C32" s="433"/>
      <c r="D32" s="433"/>
      <c r="E32" s="433"/>
      <c r="F32" s="299">
        <f t="shared" si="2"/>
        <v>0</v>
      </c>
      <c r="G32" s="300">
        <f aca="true" t="shared" si="4" ref="G32:G51">F32*30</f>
        <v>0</v>
      </c>
      <c r="H32" s="299">
        <f>(M32*Титул!BC$18)+(O32*Титул!BD$18)+(Q32*Титул!BE$18)+(S32*Титул!BF$18)+(U32*Титул!BG$18)+(W32*Титул!BH$18)</f>
        <v>0</v>
      </c>
      <c r="I32" s="301"/>
      <c r="J32" s="302"/>
      <c r="K32" s="303"/>
      <c r="L32" s="299">
        <f aca="true" t="shared" si="5" ref="L32:L51">IF(H32=I32+J32+K32,G32-H32,"!ОШИБКА!")</f>
        <v>0</v>
      </c>
      <c r="M32" s="301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37"/>
      <c r="Z32" s="203" t="str">
        <f>'Основні дані'!$B$1</f>
        <v>120124Б_3роки</v>
      </c>
    </row>
    <row r="33" spans="1:26" s="157" customFormat="1" ht="30" customHeight="1" hidden="1">
      <c r="A33" s="450" t="s">
        <v>767</v>
      </c>
      <c r="B33" s="432"/>
      <c r="C33" s="433"/>
      <c r="D33" s="433"/>
      <c r="E33" s="433"/>
      <c r="F33" s="299">
        <f t="shared" si="2"/>
        <v>0</v>
      </c>
      <c r="G33" s="300">
        <f t="shared" si="4"/>
        <v>0</v>
      </c>
      <c r="H33" s="299">
        <f>(M33*Титул!BC$18)+(O33*Титул!BD$18)+(Q33*Титул!BE$18)+(S33*Титул!BF$18)+(U33*Титул!BG$18)+(W33*Титул!BH$18)</f>
        <v>0</v>
      </c>
      <c r="I33" s="301"/>
      <c r="J33" s="302"/>
      <c r="K33" s="303"/>
      <c r="L33" s="299">
        <f t="shared" si="5"/>
        <v>0</v>
      </c>
      <c r="M33" s="301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37"/>
      <c r="Z33" s="203" t="str">
        <f>'Основні дані'!$B$1</f>
        <v>120124Б_3роки</v>
      </c>
    </row>
    <row r="34" spans="1:26" s="157" customFormat="1" ht="30" customHeight="1" hidden="1">
      <c r="A34" s="450" t="s">
        <v>768</v>
      </c>
      <c r="B34" s="432"/>
      <c r="C34" s="433"/>
      <c r="D34" s="433"/>
      <c r="E34" s="433"/>
      <c r="F34" s="299">
        <f t="shared" si="2"/>
        <v>0</v>
      </c>
      <c r="G34" s="300">
        <f t="shared" si="4"/>
        <v>0</v>
      </c>
      <c r="H34" s="299">
        <f>(M34*Титул!BC$18)+(O34*Титул!BD$18)+(Q34*Титул!BE$18)+(S34*Титул!BF$18)+(U34*Титул!BG$18)+(W34*Титул!BH$18)</f>
        <v>0</v>
      </c>
      <c r="I34" s="301"/>
      <c r="J34" s="302"/>
      <c r="K34" s="303"/>
      <c r="L34" s="299">
        <f t="shared" si="5"/>
        <v>0</v>
      </c>
      <c r="M34" s="301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37"/>
      <c r="Z34" s="203" t="str">
        <f>'Основні дані'!$B$1</f>
        <v>120124Б_3роки</v>
      </c>
    </row>
    <row r="35" spans="1:26" s="157" customFormat="1" ht="30" customHeight="1" hidden="1">
      <c r="A35" s="450" t="s">
        <v>769</v>
      </c>
      <c r="B35" s="432"/>
      <c r="C35" s="433"/>
      <c r="D35" s="433"/>
      <c r="E35" s="433"/>
      <c r="F35" s="299">
        <f t="shared" si="2"/>
        <v>0</v>
      </c>
      <c r="G35" s="300">
        <f t="shared" si="4"/>
        <v>0</v>
      </c>
      <c r="H35" s="299">
        <f>(M35*Титул!BC$18)+(O35*Титул!BD$18)+(Q35*Титул!BE$18)+(S35*Титул!BF$18)+(U35*Титул!BG$18)+(W35*Титул!BH$18)</f>
        <v>0</v>
      </c>
      <c r="I35" s="301"/>
      <c r="J35" s="302"/>
      <c r="K35" s="303"/>
      <c r="L35" s="299">
        <f t="shared" si="5"/>
        <v>0</v>
      </c>
      <c r="M35" s="301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37"/>
      <c r="Z35" s="203" t="str">
        <f>'Основні дані'!$B$1</f>
        <v>120124Б_3роки</v>
      </c>
    </row>
    <row r="36" spans="1:26" s="157" customFormat="1" ht="30" customHeight="1" hidden="1">
      <c r="A36" s="450" t="s">
        <v>770</v>
      </c>
      <c r="B36" s="432"/>
      <c r="C36" s="433"/>
      <c r="D36" s="433"/>
      <c r="E36" s="433"/>
      <c r="F36" s="299">
        <f t="shared" si="2"/>
        <v>0</v>
      </c>
      <c r="G36" s="300">
        <f t="shared" si="4"/>
        <v>0</v>
      </c>
      <c r="H36" s="299">
        <f>(M36*Титул!BC$18)+(O36*Титул!BD$18)+(Q36*Титул!BE$18)+(S36*Титул!BF$18)+(U36*Титул!BG$18)+(W36*Титул!BH$18)</f>
        <v>0</v>
      </c>
      <c r="I36" s="301"/>
      <c r="J36" s="302"/>
      <c r="K36" s="303"/>
      <c r="L36" s="299">
        <f t="shared" si="5"/>
        <v>0</v>
      </c>
      <c r="M36" s="301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37"/>
      <c r="Z36" s="203" t="str">
        <f>'Основні дані'!$B$1</f>
        <v>120124Б_3роки</v>
      </c>
    </row>
    <row r="37" spans="1:26" s="157" customFormat="1" ht="30" customHeight="1" hidden="1">
      <c r="A37" s="450" t="s">
        <v>771</v>
      </c>
      <c r="B37" s="432"/>
      <c r="C37" s="433"/>
      <c r="D37" s="433"/>
      <c r="E37" s="433"/>
      <c r="F37" s="299">
        <f t="shared" si="2"/>
        <v>0</v>
      </c>
      <c r="G37" s="300">
        <f t="shared" si="4"/>
        <v>0</v>
      </c>
      <c r="H37" s="299">
        <f>(M37*Титул!BC$18)+(O37*Титул!BD$18)+(Q37*Титул!BE$18)+(S37*Титул!BF$18)+(U37*Титул!BG$18)+(W37*Титул!BH$18)</f>
        <v>0</v>
      </c>
      <c r="I37" s="301"/>
      <c r="J37" s="302"/>
      <c r="K37" s="303"/>
      <c r="L37" s="299">
        <f t="shared" si="5"/>
        <v>0</v>
      </c>
      <c r="M37" s="301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37"/>
      <c r="Z37" s="203" t="str">
        <f>'Основні дані'!$B$1</f>
        <v>120124Б_3роки</v>
      </c>
    </row>
    <row r="38" spans="1:26" s="157" customFormat="1" ht="30" customHeight="1" hidden="1">
      <c r="A38" s="450" t="s">
        <v>772</v>
      </c>
      <c r="B38" s="432"/>
      <c r="C38" s="433"/>
      <c r="D38" s="433"/>
      <c r="E38" s="433"/>
      <c r="F38" s="299">
        <f t="shared" si="2"/>
        <v>0</v>
      </c>
      <c r="G38" s="300">
        <f t="shared" si="4"/>
        <v>0</v>
      </c>
      <c r="H38" s="299">
        <f>(M38*Титул!BC$18)+(O38*Титул!BD$18)+(Q38*Титул!BE$18)+(S38*Титул!BF$18)+(U38*Титул!BG$18)+(W38*Титул!BH$18)</f>
        <v>0</v>
      </c>
      <c r="I38" s="301"/>
      <c r="J38" s="302"/>
      <c r="K38" s="303"/>
      <c r="L38" s="299">
        <f t="shared" si="5"/>
        <v>0</v>
      </c>
      <c r="M38" s="301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37"/>
      <c r="Z38" s="203" t="str">
        <f>'Основні дані'!$B$1</f>
        <v>120124Б_3роки</v>
      </c>
    </row>
    <row r="39" spans="1:26" s="157" customFormat="1" ht="30" customHeight="1" hidden="1">
      <c r="A39" s="450" t="s">
        <v>773</v>
      </c>
      <c r="B39" s="432"/>
      <c r="C39" s="433"/>
      <c r="D39" s="433"/>
      <c r="E39" s="433"/>
      <c r="F39" s="299">
        <f t="shared" si="2"/>
        <v>0</v>
      </c>
      <c r="G39" s="300">
        <f t="shared" si="4"/>
        <v>0</v>
      </c>
      <c r="H39" s="299">
        <f>(M39*Титул!BC$18)+(O39*Титул!BD$18)+(Q39*Титул!BE$18)+(S39*Титул!BF$18)+(U39*Титул!BG$18)+(W39*Титул!BH$18)</f>
        <v>0</v>
      </c>
      <c r="I39" s="301"/>
      <c r="J39" s="302"/>
      <c r="K39" s="303"/>
      <c r="L39" s="299">
        <f t="shared" si="5"/>
        <v>0</v>
      </c>
      <c r="M39" s="301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37"/>
      <c r="Z39" s="203" t="str">
        <f>'Основні дані'!$B$1</f>
        <v>120124Б_3роки</v>
      </c>
    </row>
    <row r="40" spans="1:26" s="157" customFormat="1" ht="30" customHeight="1" hidden="1">
      <c r="A40" s="450" t="s">
        <v>774</v>
      </c>
      <c r="B40" s="432"/>
      <c r="C40" s="433"/>
      <c r="D40" s="433"/>
      <c r="E40" s="433"/>
      <c r="F40" s="299">
        <f t="shared" si="2"/>
        <v>0</v>
      </c>
      <c r="G40" s="300">
        <f t="shared" si="4"/>
        <v>0</v>
      </c>
      <c r="H40" s="299">
        <f>(M40*Титул!BC$18)+(O40*Титул!BD$18)+(Q40*Титул!BE$18)+(S40*Титул!BF$18)+(U40*Титул!BG$18)+(W40*Титул!BH$18)</f>
        <v>0</v>
      </c>
      <c r="I40" s="301"/>
      <c r="J40" s="302"/>
      <c r="K40" s="303"/>
      <c r="L40" s="299">
        <f t="shared" si="5"/>
        <v>0</v>
      </c>
      <c r="M40" s="301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37"/>
      <c r="Z40" s="203" t="str">
        <f>'Основні дані'!$B$1</f>
        <v>120124Б_3роки</v>
      </c>
    </row>
    <row r="41" spans="1:26" s="157" customFormat="1" ht="30" customHeight="1" hidden="1">
      <c r="A41" s="450" t="s">
        <v>775</v>
      </c>
      <c r="B41" s="432"/>
      <c r="C41" s="433"/>
      <c r="D41" s="433"/>
      <c r="E41" s="433"/>
      <c r="F41" s="299">
        <f t="shared" si="2"/>
        <v>0</v>
      </c>
      <c r="G41" s="300">
        <f t="shared" si="4"/>
        <v>0</v>
      </c>
      <c r="H41" s="299">
        <f>(M41*Титул!BC$18)+(O41*Титул!BD$18)+(Q41*Титул!BE$18)+(S41*Титул!BF$18)+(U41*Титул!BG$18)+(W41*Титул!BH$18)</f>
        <v>0</v>
      </c>
      <c r="I41" s="301"/>
      <c r="J41" s="302"/>
      <c r="K41" s="303"/>
      <c r="L41" s="299">
        <f t="shared" si="5"/>
        <v>0</v>
      </c>
      <c r="M41" s="301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37"/>
      <c r="Z41" s="203" t="str">
        <f>'Основні дані'!$B$1</f>
        <v>120124Б_3роки</v>
      </c>
    </row>
    <row r="42" spans="1:26" s="157" customFormat="1" ht="30" customHeight="1" hidden="1">
      <c r="A42" s="450" t="s">
        <v>776</v>
      </c>
      <c r="B42" s="432"/>
      <c r="C42" s="433"/>
      <c r="D42" s="433"/>
      <c r="E42" s="433"/>
      <c r="F42" s="299">
        <f t="shared" si="2"/>
        <v>0</v>
      </c>
      <c r="G42" s="300">
        <f t="shared" si="4"/>
        <v>0</v>
      </c>
      <c r="H42" s="299">
        <f>(M42*Титул!BC$18)+(O42*Титул!BD$18)+(Q42*Титул!BE$18)+(S42*Титул!BF$18)+(U42*Титул!BG$18)+(W42*Титул!BH$18)</f>
        <v>0</v>
      </c>
      <c r="I42" s="301"/>
      <c r="J42" s="302"/>
      <c r="K42" s="303"/>
      <c r="L42" s="299">
        <f t="shared" si="5"/>
        <v>0</v>
      </c>
      <c r="M42" s="301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37"/>
      <c r="Z42" s="203" t="str">
        <f>'Основні дані'!$B$1</f>
        <v>120124Б_3роки</v>
      </c>
    </row>
    <row r="43" spans="1:26" s="157" customFormat="1" ht="30" customHeight="1" hidden="1">
      <c r="A43" s="450" t="s">
        <v>777</v>
      </c>
      <c r="B43" s="432"/>
      <c r="C43" s="433"/>
      <c r="D43" s="433"/>
      <c r="E43" s="433"/>
      <c r="F43" s="299">
        <f t="shared" si="2"/>
        <v>0</v>
      </c>
      <c r="G43" s="300">
        <f t="shared" si="4"/>
        <v>0</v>
      </c>
      <c r="H43" s="299">
        <f>(M43*Титул!BC$18)+(O43*Титул!BD$18)+(Q43*Титул!BE$18)+(S43*Титул!BF$18)+(U43*Титул!BG$18)+(W43*Титул!BH$18)</f>
        <v>0</v>
      </c>
      <c r="I43" s="301"/>
      <c r="J43" s="302"/>
      <c r="K43" s="303"/>
      <c r="L43" s="299">
        <f t="shared" si="5"/>
        <v>0</v>
      </c>
      <c r="M43" s="301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37"/>
      <c r="Z43" s="203" t="str">
        <f>'Основні дані'!$B$1</f>
        <v>120124Б_3роки</v>
      </c>
    </row>
    <row r="44" spans="1:26" s="157" customFormat="1" ht="30" customHeight="1" hidden="1">
      <c r="A44" s="450" t="s">
        <v>778</v>
      </c>
      <c r="B44" s="432"/>
      <c r="C44" s="433"/>
      <c r="D44" s="433"/>
      <c r="E44" s="433"/>
      <c r="F44" s="299">
        <f t="shared" si="2"/>
        <v>0</v>
      </c>
      <c r="G44" s="300">
        <f t="shared" si="4"/>
        <v>0</v>
      </c>
      <c r="H44" s="299">
        <f>(M44*Титул!BC$18)+(O44*Титул!BD$18)+(Q44*Титул!BE$18)+(S44*Титул!BF$18)+(U44*Титул!BG$18)+(W44*Титул!BH$18)</f>
        <v>0</v>
      </c>
      <c r="I44" s="301"/>
      <c r="J44" s="302"/>
      <c r="K44" s="303"/>
      <c r="L44" s="299">
        <f t="shared" si="5"/>
        <v>0</v>
      </c>
      <c r="M44" s="301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37"/>
      <c r="Z44" s="203" t="str">
        <f>'Основні дані'!$B$1</f>
        <v>120124Б_3роки</v>
      </c>
    </row>
    <row r="45" spans="1:26" s="157" customFormat="1" ht="30" customHeight="1" hidden="1">
      <c r="A45" s="450" t="s">
        <v>779</v>
      </c>
      <c r="B45" s="432"/>
      <c r="C45" s="433"/>
      <c r="D45" s="433"/>
      <c r="E45" s="433"/>
      <c r="F45" s="299">
        <f t="shared" si="2"/>
        <v>0</v>
      </c>
      <c r="G45" s="300">
        <f t="shared" si="4"/>
        <v>0</v>
      </c>
      <c r="H45" s="299">
        <f>(M45*Титул!BC$18)+(O45*Титул!BD$18)+(Q45*Титул!BE$18)+(S45*Титул!BF$18)+(U45*Титул!BG$18)+(W45*Титул!BH$18)</f>
        <v>0</v>
      </c>
      <c r="I45" s="301"/>
      <c r="J45" s="302"/>
      <c r="K45" s="303"/>
      <c r="L45" s="299">
        <f t="shared" si="5"/>
        <v>0</v>
      </c>
      <c r="M45" s="301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37"/>
      <c r="Z45" s="203" t="str">
        <f>'Основні дані'!$B$1</f>
        <v>120124Б_3роки</v>
      </c>
    </row>
    <row r="46" spans="1:26" s="157" customFormat="1" ht="30" customHeight="1" hidden="1">
      <c r="A46" s="450" t="s">
        <v>780</v>
      </c>
      <c r="B46" s="432"/>
      <c r="C46" s="433"/>
      <c r="D46" s="433"/>
      <c r="E46" s="433"/>
      <c r="F46" s="299">
        <f t="shared" si="2"/>
        <v>0</v>
      </c>
      <c r="G46" s="300">
        <f t="shared" si="4"/>
        <v>0</v>
      </c>
      <c r="H46" s="299">
        <f>(M46*Титул!BC$18)+(O46*Титул!BD$18)+(Q46*Титул!BE$18)+(S46*Титул!BF$18)+(U46*Титул!BG$18)+(W46*Титул!BH$18)</f>
        <v>0</v>
      </c>
      <c r="I46" s="301"/>
      <c r="J46" s="302"/>
      <c r="K46" s="303"/>
      <c r="L46" s="299">
        <f t="shared" si="5"/>
        <v>0</v>
      </c>
      <c r="M46" s="301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37"/>
      <c r="Z46" s="203" t="str">
        <f>'Основні дані'!$B$1</f>
        <v>120124Б_3роки</v>
      </c>
    </row>
    <row r="47" spans="1:26" s="157" customFormat="1" ht="30" customHeight="1" hidden="1">
      <c r="A47" s="450" t="s">
        <v>781</v>
      </c>
      <c r="B47" s="432"/>
      <c r="C47" s="433"/>
      <c r="D47" s="433"/>
      <c r="E47" s="433"/>
      <c r="F47" s="299">
        <f t="shared" si="2"/>
        <v>0</v>
      </c>
      <c r="G47" s="300">
        <f t="shared" si="4"/>
        <v>0</v>
      </c>
      <c r="H47" s="299">
        <f>(M47*Титул!BC$18)+(O47*Титул!BD$18)+(Q47*Титул!BE$18)+(S47*Титул!BF$18)+(U47*Титул!BG$18)+(W47*Титул!BH$18)</f>
        <v>0</v>
      </c>
      <c r="I47" s="301"/>
      <c r="J47" s="302"/>
      <c r="K47" s="303"/>
      <c r="L47" s="299">
        <f t="shared" si="5"/>
        <v>0</v>
      </c>
      <c r="M47" s="301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37"/>
      <c r="Z47" s="203" t="str">
        <f>'Основні дані'!$B$1</f>
        <v>120124Б_3роки</v>
      </c>
    </row>
    <row r="48" spans="1:26" s="157" customFormat="1" ht="30" customHeight="1" hidden="1">
      <c r="A48" s="450" t="s">
        <v>782</v>
      </c>
      <c r="B48" s="432"/>
      <c r="C48" s="433"/>
      <c r="D48" s="433"/>
      <c r="E48" s="433"/>
      <c r="F48" s="299">
        <f t="shared" si="2"/>
        <v>0</v>
      </c>
      <c r="G48" s="300">
        <f t="shared" si="4"/>
        <v>0</v>
      </c>
      <c r="H48" s="299">
        <f>(M48*Титул!BC$18)+(O48*Титул!BD$18)+(Q48*Титул!BE$18)+(S48*Титул!BF$18)+(U48*Титул!BG$18)+(W48*Титул!BH$18)</f>
        <v>0</v>
      </c>
      <c r="I48" s="301"/>
      <c r="J48" s="302"/>
      <c r="K48" s="303"/>
      <c r="L48" s="299">
        <f t="shared" si="5"/>
        <v>0</v>
      </c>
      <c r="M48" s="301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37"/>
      <c r="Z48" s="203" t="str">
        <f>'Основні дані'!$B$1</f>
        <v>120124Б_3роки</v>
      </c>
    </row>
    <row r="49" spans="1:26" s="157" customFormat="1" ht="30" customHeight="1" hidden="1">
      <c r="A49" s="450" t="s">
        <v>783</v>
      </c>
      <c r="B49" s="432"/>
      <c r="C49" s="433"/>
      <c r="D49" s="433"/>
      <c r="E49" s="433"/>
      <c r="F49" s="299">
        <f t="shared" si="2"/>
        <v>0</v>
      </c>
      <c r="G49" s="300">
        <f t="shared" si="4"/>
        <v>0</v>
      </c>
      <c r="H49" s="299">
        <f>(M49*Титул!BC$18)+(O49*Титул!BD$18)+(Q49*Титул!BE$18)+(S49*Титул!BF$18)+(U49*Титул!BG$18)+(W49*Титул!BH$18)</f>
        <v>0</v>
      </c>
      <c r="I49" s="301"/>
      <c r="J49" s="302"/>
      <c r="K49" s="303"/>
      <c r="L49" s="299">
        <f t="shared" si="5"/>
        <v>0</v>
      </c>
      <c r="M49" s="301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37"/>
      <c r="Z49" s="203" t="str">
        <f>'Основні дані'!$B$1</f>
        <v>120124Б_3роки</v>
      </c>
    </row>
    <row r="50" spans="1:26" s="157" customFormat="1" ht="30" customHeight="1" hidden="1">
      <c r="A50" s="450" t="s">
        <v>784</v>
      </c>
      <c r="B50" s="432"/>
      <c r="C50" s="433"/>
      <c r="D50" s="433"/>
      <c r="E50" s="433"/>
      <c r="F50" s="299">
        <f t="shared" si="2"/>
        <v>0</v>
      </c>
      <c r="G50" s="300">
        <f t="shared" si="4"/>
        <v>0</v>
      </c>
      <c r="H50" s="299">
        <f>(M50*Титул!BC$18)+(O50*Титул!BD$18)+(Q50*Титул!BE$18)+(S50*Титул!BF$18)+(U50*Титул!BG$18)+(W50*Титул!BH$18)</f>
        <v>0</v>
      </c>
      <c r="I50" s="301"/>
      <c r="J50" s="302"/>
      <c r="K50" s="303"/>
      <c r="L50" s="299">
        <f t="shared" si="5"/>
        <v>0</v>
      </c>
      <c r="M50" s="301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37"/>
      <c r="Z50" s="203" t="str">
        <f>'Основні дані'!$B$1</f>
        <v>120124Б_3роки</v>
      </c>
    </row>
    <row r="51" spans="1:26" s="157" customFormat="1" ht="30" customHeight="1" hidden="1">
      <c r="A51" s="450" t="s">
        <v>785</v>
      </c>
      <c r="B51" s="432"/>
      <c r="C51" s="433"/>
      <c r="D51" s="433"/>
      <c r="E51" s="433"/>
      <c r="F51" s="299">
        <f t="shared" si="2"/>
        <v>0</v>
      </c>
      <c r="G51" s="300">
        <f t="shared" si="4"/>
        <v>0</v>
      </c>
      <c r="H51" s="299">
        <f>(M51*Титул!BC$18)+(O51*Титул!BD$18)+(Q51*Титул!BE$18)+(S51*Титул!BF$18)+(U51*Титул!BG$18)+(W51*Титул!BH$18)</f>
        <v>0</v>
      </c>
      <c r="I51" s="301"/>
      <c r="J51" s="302"/>
      <c r="K51" s="303"/>
      <c r="L51" s="299">
        <f t="shared" si="5"/>
        <v>0</v>
      </c>
      <c r="M51" s="301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37"/>
      <c r="Z51" s="203" t="str">
        <f>'Основні дані'!$B$1</f>
        <v>120124Б_3роки</v>
      </c>
    </row>
    <row r="52" spans="1:26" s="157" customFormat="1" ht="30" customHeight="1" hidden="1">
      <c r="A52" s="450" t="s">
        <v>786</v>
      </c>
      <c r="B52" s="432"/>
      <c r="C52" s="433"/>
      <c r="D52" s="433"/>
      <c r="E52" s="433"/>
      <c r="F52" s="299">
        <f t="shared" si="2"/>
        <v>0</v>
      </c>
      <c r="G52" s="300">
        <f>F52*30</f>
        <v>0</v>
      </c>
      <c r="H52" s="299">
        <f>(M52*Титул!BC$18)+(O52*Титул!BD$18)+(Q52*Титул!BE$18)+(S52*Титул!BF$18)+(U52*Титул!BG$18)+(W52*Титул!BH$18)</f>
        <v>0</v>
      </c>
      <c r="I52" s="301"/>
      <c r="J52" s="302"/>
      <c r="K52" s="303"/>
      <c r="L52" s="299">
        <f>IF(H52=I52+J52+K52,G52-H52,"!ОШИБКА!")</f>
        <v>0</v>
      </c>
      <c r="M52" s="301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37"/>
      <c r="Z52" s="203" t="str">
        <f>'Основні дані'!$B$1</f>
        <v>120124Б_3роки</v>
      </c>
    </row>
    <row r="53" spans="1:26" s="412" customFormat="1" ht="27.75" thickBot="1">
      <c r="A53" s="440" t="s">
        <v>234</v>
      </c>
      <c r="B53" s="441" t="s">
        <v>92</v>
      </c>
      <c r="C53" s="442"/>
      <c r="D53" s="442" t="s">
        <v>810</v>
      </c>
      <c r="E53" s="442"/>
      <c r="F53" s="299">
        <f t="shared" si="2"/>
        <v>8</v>
      </c>
      <c r="G53" s="444">
        <f>F53*30</f>
        <v>240</v>
      </c>
      <c r="H53" s="299">
        <f>(M53*Титул!BC$18)+(O53*Титул!BD$18)+(Q53*Титул!BE$18)+(S53*Титул!BF$18)+(U53*Титул!BG$18)+(W53*Титул!BH$18)</f>
        <v>128</v>
      </c>
      <c r="I53" s="445"/>
      <c r="J53" s="446"/>
      <c r="K53" s="447">
        <f>H53</f>
        <v>128</v>
      </c>
      <c r="L53" s="443">
        <f>IF(H53=I53+J53+K53,G53-H53,"!ОШИБКА!")</f>
        <v>112</v>
      </c>
      <c r="M53" s="445">
        <v>2</v>
      </c>
      <c r="N53" s="446">
        <v>2</v>
      </c>
      <c r="O53" s="448">
        <v>2</v>
      </c>
      <c r="P53" s="448">
        <v>2</v>
      </c>
      <c r="Q53" s="448">
        <v>2</v>
      </c>
      <c r="R53" s="448">
        <v>2</v>
      </c>
      <c r="S53" s="448">
        <v>2</v>
      </c>
      <c r="T53" s="448">
        <v>2</v>
      </c>
      <c r="U53" s="448"/>
      <c r="V53" s="448"/>
      <c r="W53" s="448"/>
      <c r="X53" s="448"/>
      <c r="Y53" s="449">
        <v>302</v>
      </c>
      <c r="Z53" s="203" t="str">
        <f>'Основні дані'!$B$1</f>
        <v>120124Б_3роки</v>
      </c>
    </row>
    <row r="54" spans="1:26" s="157" customFormat="1" ht="30.75" thickBot="1">
      <c r="A54" s="279" t="s">
        <v>93</v>
      </c>
      <c r="B54" s="280" t="s">
        <v>177</v>
      </c>
      <c r="C54" s="452"/>
      <c r="D54" s="452"/>
      <c r="E54" s="452"/>
      <c r="F54" s="314">
        <f aca="true" t="shared" si="6" ref="F54:X54">SUM(F55:F94)</f>
        <v>33</v>
      </c>
      <c r="G54" s="314">
        <f t="shared" si="6"/>
        <v>990</v>
      </c>
      <c r="H54" s="314">
        <f t="shared" si="6"/>
        <v>400</v>
      </c>
      <c r="I54" s="314">
        <f t="shared" si="6"/>
        <v>208</v>
      </c>
      <c r="J54" s="314">
        <f t="shared" si="6"/>
        <v>80</v>
      </c>
      <c r="K54" s="314">
        <f t="shared" si="6"/>
        <v>112</v>
      </c>
      <c r="L54" s="314">
        <f t="shared" si="6"/>
        <v>590</v>
      </c>
      <c r="M54" s="314">
        <f t="shared" si="6"/>
        <v>2</v>
      </c>
      <c r="N54" s="314">
        <f t="shared" si="6"/>
        <v>3</v>
      </c>
      <c r="O54" s="314">
        <f t="shared" si="6"/>
        <v>6</v>
      </c>
      <c r="P54" s="314">
        <f t="shared" si="6"/>
        <v>9</v>
      </c>
      <c r="Q54" s="314">
        <f t="shared" si="6"/>
        <v>7</v>
      </c>
      <c r="R54" s="314">
        <f t="shared" si="6"/>
        <v>8</v>
      </c>
      <c r="S54" s="314">
        <f t="shared" si="6"/>
        <v>8</v>
      </c>
      <c r="T54" s="314">
        <f t="shared" si="6"/>
        <v>10</v>
      </c>
      <c r="U54" s="314">
        <f t="shared" si="6"/>
        <v>2</v>
      </c>
      <c r="V54" s="314">
        <f t="shared" si="6"/>
        <v>3</v>
      </c>
      <c r="W54" s="314">
        <f t="shared" si="6"/>
        <v>0</v>
      </c>
      <c r="X54" s="314">
        <f t="shared" si="6"/>
        <v>0</v>
      </c>
      <c r="Y54" s="336"/>
      <c r="Z54" s="203" t="str">
        <f>'Основні дані'!$B$1</f>
        <v>120124Б_3роки</v>
      </c>
    </row>
    <row r="55" spans="1:26" s="157" customFormat="1" ht="27.75">
      <c r="A55" s="450" t="s">
        <v>209</v>
      </c>
      <c r="B55" s="579" t="s">
        <v>290</v>
      </c>
      <c r="C55" s="343" t="s">
        <v>93</v>
      </c>
      <c r="D55" s="343"/>
      <c r="E55" s="343" t="s">
        <v>77</v>
      </c>
      <c r="F55" s="307">
        <f>N55+P55+R55+T55+V55+X55</f>
        <v>4</v>
      </c>
      <c r="G55" s="308">
        <f aca="true" t="shared" si="7" ref="G55:G73">F55*30</f>
        <v>120</v>
      </c>
      <c r="H55" s="307">
        <f>(M55*Титул!BC$18)+(O55*Титул!BD$18)+(Q55*Титул!BE$18)+(S55*Титул!BF$18)+(U55*Титул!BG$18)+(W55*Титул!BH$18)</f>
        <v>48</v>
      </c>
      <c r="I55" s="309">
        <v>32</v>
      </c>
      <c r="J55" s="310">
        <v>16</v>
      </c>
      <c r="K55" s="311"/>
      <c r="L55" s="297">
        <f aca="true" t="shared" si="8" ref="L55:L66">IF(H55=I55+J55+K55,G55-H55,"!ОШИБКА!")</f>
        <v>72</v>
      </c>
      <c r="M55" s="309"/>
      <c r="N55" s="310"/>
      <c r="O55" s="310">
        <v>3</v>
      </c>
      <c r="P55" s="310">
        <v>4</v>
      </c>
      <c r="Q55" s="310"/>
      <c r="R55" s="310"/>
      <c r="S55" s="310"/>
      <c r="T55" s="310"/>
      <c r="U55" s="310"/>
      <c r="V55" s="310"/>
      <c r="W55" s="310"/>
      <c r="X55" s="310"/>
      <c r="Y55" s="338">
        <v>169</v>
      </c>
      <c r="Z55" s="203" t="str">
        <f>'Основні дані'!$B$1</f>
        <v>120124Б_3роки</v>
      </c>
    </row>
    <row r="56" spans="1:26" s="157" customFormat="1" ht="27.75">
      <c r="A56" s="450" t="s">
        <v>210</v>
      </c>
      <c r="B56" s="579" t="s">
        <v>826</v>
      </c>
      <c r="C56" s="343" t="s">
        <v>93</v>
      </c>
      <c r="D56" s="343"/>
      <c r="E56" s="343" t="s">
        <v>77</v>
      </c>
      <c r="F56" s="299">
        <f>N56+P56+R56+T56+V56+X56</f>
        <v>5</v>
      </c>
      <c r="G56" s="300">
        <f t="shared" si="7"/>
        <v>150</v>
      </c>
      <c r="H56" s="299">
        <f>(M56*Титул!BC$18)+(O56*Титул!BD$18)+(Q56*Титул!BE$18)+(S56*Титул!BF$18)+(U56*Титул!BG$18)+(W56*Титул!BH$18)</f>
        <v>48</v>
      </c>
      <c r="I56" s="301">
        <v>32</v>
      </c>
      <c r="J56" s="302">
        <v>16</v>
      </c>
      <c r="K56" s="303"/>
      <c r="L56" s="299">
        <f t="shared" si="8"/>
        <v>102</v>
      </c>
      <c r="M56" s="301"/>
      <c r="N56" s="302"/>
      <c r="O56" s="302">
        <v>3</v>
      </c>
      <c r="P56" s="302">
        <v>5</v>
      </c>
      <c r="Q56" s="302"/>
      <c r="R56" s="302"/>
      <c r="S56" s="302"/>
      <c r="T56" s="302"/>
      <c r="U56" s="302"/>
      <c r="V56" s="302"/>
      <c r="W56" s="302"/>
      <c r="X56" s="302"/>
      <c r="Y56" s="339">
        <v>166</v>
      </c>
      <c r="Z56" s="203" t="str">
        <f>'Основні дані'!$B$1</f>
        <v>120124Б_3роки</v>
      </c>
    </row>
    <row r="57" spans="1:26" s="157" customFormat="1" ht="27.75">
      <c r="A57" s="450" t="s">
        <v>211</v>
      </c>
      <c r="B57" s="579" t="s">
        <v>827</v>
      </c>
      <c r="C57" s="433"/>
      <c r="D57" s="433">
        <v>3</v>
      </c>
      <c r="E57" s="433"/>
      <c r="F57" s="299">
        <f aca="true" t="shared" si="9" ref="F57:F94">N57+P57+R57+T57+V57+X57</f>
        <v>3</v>
      </c>
      <c r="G57" s="300">
        <f t="shared" si="7"/>
        <v>90</v>
      </c>
      <c r="H57" s="299">
        <f>(M57*Титул!BC$18)+(O57*Титул!BD$18)+(Q57*Титул!BE$18)+(S57*Титул!BF$18)+(U57*Титул!BG$18)+(W57*Титул!BH$18)</f>
        <v>32</v>
      </c>
      <c r="I57" s="301">
        <v>16</v>
      </c>
      <c r="J57" s="302">
        <v>16</v>
      </c>
      <c r="K57" s="303"/>
      <c r="L57" s="299">
        <f t="shared" si="8"/>
        <v>58</v>
      </c>
      <c r="M57" s="301"/>
      <c r="N57" s="302"/>
      <c r="O57" s="302"/>
      <c r="P57" s="302"/>
      <c r="Q57" s="302">
        <v>2</v>
      </c>
      <c r="R57" s="302">
        <v>3</v>
      </c>
      <c r="S57" s="302"/>
      <c r="T57" s="302"/>
      <c r="U57" s="302"/>
      <c r="V57" s="302"/>
      <c r="W57" s="302"/>
      <c r="X57" s="302"/>
      <c r="Y57" s="339">
        <v>147</v>
      </c>
      <c r="Z57" s="203" t="str">
        <f>'Основні дані'!$B$1</f>
        <v>120124Б_3роки</v>
      </c>
    </row>
    <row r="58" spans="1:26" s="157" customFormat="1" ht="27.75">
      <c r="A58" s="450" t="s">
        <v>212</v>
      </c>
      <c r="B58" s="581" t="s">
        <v>828</v>
      </c>
      <c r="C58" s="433">
        <v>3</v>
      </c>
      <c r="D58" s="433"/>
      <c r="E58" s="433" t="s">
        <v>77</v>
      </c>
      <c r="F58" s="299">
        <f t="shared" si="9"/>
        <v>5</v>
      </c>
      <c r="G58" s="300">
        <f t="shared" si="7"/>
        <v>150</v>
      </c>
      <c r="H58" s="299">
        <f>(M58*Титул!BC$18)+(O58*Титул!BD$18)+(Q58*Титул!BE$18)+(S58*Титул!BF$18)+(U58*Титул!BG$18)+(W58*Титул!BH$18)</f>
        <v>80</v>
      </c>
      <c r="I58" s="301">
        <v>32</v>
      </c>
      <c r="J58" s="302">
        <v>32</v>
      </c>
      <c r="K58" s="303">
        <v>16</v>
      </c>
      <c r="L58" s="299">
        <f t="shared" si="8"/>
        <v>70</v>
      </c>
      <c r="M58" s="301"/>
      <c r="N58" s="302"/>
      <c r="O58" s="302"/>
      <c r="P58" s="302"/>
      <c r="Q58" s="302">
        <v>5</v>
      </c>
      <c r="R58" s="302">
        <v>5</v>
      </c>
      <c r="S58" s="302"/>
      <c r="T58" s="302"/>
      <c r="U58" s="302"/>
      <c r="V58" s="302"/>
      <c r="W58" s="302"/>
      <c r="X58" s="302"/>
      <c r="Y58" s="339">
        <v>136</v>
      </c>
      <c r="Z58" s="203" t="str">
        <f>'Основні дані'!$B$1</f>
        <v>120124Б_3роки</v>
      </c>
    </row>
    <row r="59" spans="1:26" s="157" customFormat="1" ht="27.75">
      <c r="A59" s="450" t="s">
        <v>213</v>
      </c>
      <c r="B59" s="579" t="s">
        <v>829</v>
      </c>
      <c r="C59" s="343" t="s">
        <v>813</v>
      </c>
      <c r="D59" s="343"/>
      <c r="E59" s="343" t="s">
        <v>82</v>
      </c>
      <c r="F59" s="299">
        <f t="shared" si="9"/>
        <v>4</v>
      </c>
      <c r="G59" s="300">
        <f t="shared" si="7"/>
        <v>120</v>
      </c>
      <c r="H59" s="299">
        <f>(M59*Титул!BC$18)+(O59*Титул!BD$18)+(Q59*Титул!BE$18)+(S59*Титул!BF$18)+(U59*Титул!BG$18)+(W59*Титул!BH$18)</f>
        <v>64</v>
      </c>
      <c r="I59" s="301">
        <v>32</v>
      </c>
      <c r="J59" s="302"/>
      <c r="K59" s="303">
        <v>32</v>
      </c>
      <c r="L59" s="299">
        <f t="shared" si="8"/>
        <v>56</v>
      </c>
      <c r="M59" s="301"/>
      <c r="N59" s="302"/>
      <c r="O59" s="302"/>
      <c r="P59" s="302"/>
      <c r="Q59" s="302"/>
      <c r="R59" s="302"/>
      <c r="S59" s="302">
        <v>4</v>
      </c>
      <c r="T59" s="302">
        <v>4</v>
      </c>
      <c r="U59" s="302"/>
      <c r="V59" s="302"/>
      <c r="W59" s="302"/>
      <c r="X59" s="302"/>
      <c r="Y59" s="339">
        <v>148</v>
      </c>
      <c r="Z59" s="203" t="str">
        <f>'Основні дані'!$B$1</f>
        <v>120124Б_3роки</v>
      </c>
    </row>
    <row r="60" spans="1:26" s="157" customFormat="1" ht="27.75">
      <c r="A60" s="450" t="s">
        <v>214</v>
      </c>
      <c r="B60" s="579" t="s">
        <v>830</v>
      </c>
      <c r="C60" s="343"/>
      <c r="D60" s="343" t="s">
        <v>813</v>
      </c>
      <c r="E60" s="343"/>
      <c r="F60" s="299">
        <f t="shared" si="9"/>
        <v>3</v>
      </c>
      <c r="G60" s="300">
        <f t="shared" si="7"/>
        <v>90</v>
      </c>
      <c r="H60" s="299">
        <f>(M60*Титул!BC$18)+(O60*Титул!BD$18)+(Q60*Титул!BE$18)+(S60*Титул!BF$18)+(U60*Титул!BG$18)+(W60*Титул!BH$18)</f>
        <v>32</v>
      </c>
      <c r="I60" s="301">
        <v>16</v>
      </c>
      <c r="J60" s="302"/>
      <c r="K60" s="303">
        <v>16</v>
      </c>
      <c r="L60" s="299">
        <f t="shared" si="8"/>
        <v>58</v>
      </c>
      <c r="M60" s="301"/>
      <c r="N60" s="302"/>
      <c r="O60" s="302"/>
      <c r="P60" s="302"/>
      <c r="Q60" s="302"/>
      <c r="R60" s="302"/>
      <c r="S60" s="302">
        <v>2</v>
      </c>
      <c r="T60" s="302">
        <v>3</v>
      </c>
      <c r="U60" s="302"/>
      <c r="V60" s="302"/>
      <c r="W60" s="302"/>
      <c r="X60" s="302"/>
      <c r="Y60" s="339">
        <v>310</v>
      </c>
      <c r="Z60" s="203" t="str">
        <f>'Основні дані'!$B$1</f>
        <v>120124Б_3роки</v>
      </c>
    </row>
    <row r="61" spans="1:26" s="157" customFormat="1" ht="56.25">
      <c r="A61" s="450" t="s">
        <v>215</v>
      </c>
      <c r="B61" s="579" t="s">
        <v>831</v>
      </c>
      <c r="C61" s="343" t="s">
        <v>814</v>
      </c>
      <c r="D61" s="343"/>
      <c r="E61" s="343" t="s">
        <v>76</v>
      </c>
      <c r="F61" s="299">
        <f t="shared" si="9"/>
        <v>3</v>
      </c>
      <c r="G61" s="300">
        <f t="shared" si="7"/>
        <v>90</v>
      </c>
      <c r="H61" s="299">
        <f>(M61*Титул!BC$18)+(O61*Титул!BD$18)+(Q61*Титул!BE$18)+(S61*Титул!BF$18)+(U61*Титул!BG$18)+(W61*Титул!BH$18)</f>
        <v>32</v>
      </c>
      <c r="I61" s="301">
        <v>16</v>
      </c>
      <c r="J61" s="302"/>
      <c r="K61" s="303">
        <v>16</v>
      </c>
      <c r="L61" s="299">
        <f t="shared" si="8"/>
        <v>58</v>
      </c>
      <c r="M61" s="301"/>
      <c r="N61" s="302"/>
      <c r="O61" s="302"/>
      <c r="P61" s="302"/>
      <c r="Q61" s="302"/>
      <c r="R61" s="302"/>
      <c r="S61" s="302"/>
      <c r="T61" s="302"/>
      <c r="U61" s="302">
        <v>2</v>
      </c>
      <c r="V61" s="302">
        <v>3</v>
      </c>
      <c r="W61" s="302"/>
      <c r="X61" s="302"/>
      <c r="Y61" s="339">
        <v>144</v>
      </c>
      <c r="Z61" s="203" t="str">
        <f>'Основні дані'!$B$1</f>
        <v>120124Б_3роки</v>
      </c>
    </row>
    <row r="62" spans="1:26" s="157" customFormat="1" ht="60" customHeight="1">
      <c r="A62" s="450" t="s">
        <v>216</v>
      </c>
      <c r="B62" s="579" t="s">
        <v>862</v>
      </c>
      <c r="C62" s="433">
        <v>1</v>
      </c>
      <c r="D62" s="343"/>
      <c r="E62" s="342" t="s">
        <v>82</v>
      </c>
      <c r="F62" s="299">
        <f t="shared" si="9"/>
        <v>3</v>
      </c>
      <c r="G62" s="300">
        <f t="shared" si="7"/>
        <v>90</v>
      </c>
      <c r="H62" s="299">
        <f>(M62*Титул!BC$18)+(O62*Титул!BD$18)+(Q62*Титул!BE$18)+(S62*Титул!BF$18)+(U62*Титул!BG$18)+(W62*Титул!BH$18)</f>
        <v>32</v>
      </c>
      <c r="I62" s="301">
        <v>16</v>
      </c>
      <c r="J62" s="302"/>
      <c r="K62" s="303">
        <v>16</v>
      </c>
      <c r="L62" s="299">
        <f t="shared" si="8"/>
        <v>58</v>
      </c>
      <c r="M62" s="301">
        <v>2</v>
      </c>
      <c r="N62" s="302">
        <v>3</v>
      </c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39">
        <v>163</v>
      </c>
      <c r="Z62" s="203" t="str">
        <f>'Основні дані'!$B$1</f>
        <v>120124Б_3роки</v>
      </c>
    </row>
    <row r="63" spans="1:26" s="157" customFormat="1" ht="28.5" thickBot="1">
      <c r="A63" s="450" t="s">
        <v>217</v>
      </c>
      <c r="B63" s="579" t="s">
        <v>824</v>
      </c>
      <c r="C63" s="433"/>
      <c r="D63" s="343" t="s">
        <v>813</v>
      </c>
      <c r="E63" s="342" t="s">
        <v>77</v>
      </c>
      <c r="F63" s="299">
        <f t="shared" si="9"/>
        <v>3</v>
      </c>
      <c r="G63" s="300">
        <f t="shared" si="7"/>
        <v>90</v>
      </c>
      <c r="H63" s="299">
        <f>(M63*Титул!BC$18)+(O63*Титул!BD$18)+(Q63*Титул!BE$18)+(S63*Титул!BF$18)+(U63*Титул!BG$18)+(W63*Титул!BH$18)</f>
        <v>32</v>
      </c>
      <c r="I63" s="301">
        <v>16</v>
      </c>
      <c r="J63" s="302"/>
      <c r="K63" s="303">
        <v>16</v>
      </c>
      <c r="L63" s="299">
        <f t="shared" si="8"/>
        <v>58</v>
      </c>
      <c r="M63" s="301"/>
      <c r="N63" s="302"/>
      <c r="O63" s="302"/>
      <c r="P63" s="302"/>
      <c r="Q63" s="302"/>
      <c r="R63" s="302"/>
      <c r="S63" s="302">
        <v>2</v>
      </c>
      <c r="T63" s="302">
        <v>3</v>
      </c>
      <c r="U63" s="302"/>
      <c r="V63" s="302"/>
      <c r="W63" s="302"/>
      <c r="X63" s="302"/>
      <c r="Y63" s="339">
        <v>202</v>
      </c>
      <c r="Z63" s="203" t="str">
        <f>'Основні дані'!$B$1</f>
        <v>120124Б_3роки</v>
      </c>
    </row>
    <row r="64" spans="1:26" s="157" customFormat="1" ht="36" customHeight="1" hidden="1" thickBot="1">
      <c r="A64" s="450"/>
      <c r="B64" s="579"/>
      <c r="C64" s="433"/>
      <c r="D64" s="343"/>
      <c r="E64" s="342"/>
      <c r="F64" s="299">
        <f t="shared" si="9"/>
        <v>0</v>
      </c>
      <c r="G64" s="300">
        <f t="shared" si="7"/>
        <v>0</v>
      </c>
      <c r="H64" s="299">
        <f>(M64*Титул!BC$18)+(O64*Титул!BD$18)+(Q64*Титул!BE$18)+(S64*Титул!BF$18)+(U64*Титул!BG$18)+(W64*Титул!BH$18)</f>
        <v>0</v>
      </c>
      <c r="I64" s="301"/>
      <c r="J64" s="302"/>
      <c r="K64" s="303"/>
      <c r="L64" s="299">
        <f t="shared" si="8"/>
        <v>0</v>
      </c>
      <c r="M64" s="301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39"/>
      <c r="Z64" s="203" t="str">
        <f>'Основні дані'!$B$1</f>
        <v>120124Б_3роки</v>
      </c>
    </row>
    <row r="65" spans="1:26" s="157" customFormat="1" ht="30" hidden="1">
      <c r="A65" s="450" t="s">
        <v>218</v>
      </c>
      <c r="B65" s="436"/>
      <c r="C65" s="342"/>
      <c r="D65" s="343"/>
      <c r="E65" s="343"/>
      <c r="F65" s="299">
        <f t="shared" si="9"/>
        <v>0</v>
      </c>
      <c r="G65" s="300">
        <f t="shared" si="7"/>
        <v>0</v>
      </c>
      <c r="H65" s="299">
        <f>(M65*Титул!BC$18)+(O65*Титул!BD$18)+(Q65*Титул!BE$18)+(S65*Титул!BF$18)+(U65*Титул!BG$18)+(W65*Титул!BH$18)</f>
        <v>0</v>
      </c>
      <c r="I65" s="301"/>
      <c r="J65" s="302"/>
      <c r="K65" s="303"/>
      <c r="L65" s="299">
        <f t="shared" si="8"/>
        <v>0</v>
      </c>
      <c r="M65" s="301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39"/>
      <c r="Z65" s="203" t="str">
        <f>'Основні дані'!$B$1</f>
        <v>120124Б_3роки</v>
      </c>
    </row>
    <row r="66" spans="1:26" s="157" customFormat="1" ht="30" hidden="1">
      <c r="A66" s="450" t="s">
        <v>219</v>
      </c>
      <c r="B66" s="436"/>
      <c r="C66" s="342"/>
      <c r="D66" s="343"/>
      <c r="E66" s="343"/>
      <c r="F66" s="299">
        <f t="shared" si="9"/>
        <v>0</v>
      </c>
      <c r="G66" s="300">
        <f t="shared" si="7"/>
        <v>0</v>
      </c>
      <c r="H66" s="299">
        <f>(M66*Титул!BC$18)+(O66*Титул!BD$18)+(Q66*Титул!BE$18)+(S66*Титул!BF$18)+(U66*Титул!BG$18)+(W66*Титул!BH$18)</f>
        <v>0</v>
      </c>
      <c r="I66" s="301"/>
      <c r="J66" s="302"/>
      <c r="K66" s="303"/>
      <c r="L66" s="299">
        <f t="shared" si="8"/>
        <v>0</v>
      </c>
      <c r="M66" s="301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39"/>
      <c r="Z66" s="203" t="str">
        <f>'Основні дані'!$B$1</f>
        <v>120124Б_3роки</v>
      </c>
    </row>
    <row r="67" spans="1:26" s="157" customFormat="1" ht="30" hidden="1">
      <c r="A67" s="450" t="s">
        <v>220</v>
      </c>
      <c r="B67" s="436"/>
      <c r="C67" s="342"/>
      <c r="D67" s="343"/>
      <c r="E67" s="343"/>
      <c r="F67" s="299">
        <f t="shared" si="9"/>
        <v>0</v>
      </c>
      <c r="G67" s="300">
        <f t="shared" si="7"/>
        <v>0</v>
      </c>
      <c r="H67" s="299">
        <f>(M67*Титул!BC$18)+(O67*Титул!BD$18)+(Q67*Титул!BE$18)+(S67*Титул!BF$18)+(U67*Титул!BG$18)+(W67*Титул!BH$18)</f>
        <v>0</v>
      </c>
      <c r="I67" s="301"/>
      <c r="J67" s="302"/>
      <c r="K67" s="303"/>
      <c r="L67" s="299">
        <f aca="true" t="shared" si="10" ref="L67:L73">IF(H67=I67+J67+K67,G67-H67,"!ОШИБКА!")</f>
        <v>0</v>
      </c>
      <c r="M67" s="301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39"/>
      <c r="Z67" s="203" t="str">
        <f>'Основні дані'!$B$1</f>
        <v>120124Б_3роки</v>
      </c>
    </row>
    <row r="68" spans="1:26" s="157" customFormat="1" ht="30" hidden="1">
      <c r="A68" s="450" t="s">
        <v>221</v>
      </c>
      <c r="B68" s="436"/>
      <c r="C68" s="342"/>
      <c r="D68" s="343"/>
      <c r="E68" s="343"/>
      <c r="F68" s="299">
        <f t="shared" si="9"/>
        <v>0</v>
      </c>
      <c r="G68" s="300">
        <f t="shared" si="7"/>
        <v>0</v>
      </c>
      <c r="H68" s="299">
        <f>(M68*Титул!BC$18)+(O68*Титул!BD$18)+(Q68*Титул!BE$18)+(S68*Титул!BF$18)+(U68*Титул!BG$18)+(W68*Титул!BH$18)</f>
        <v>0</v>
      </c>
      <c r="I68" s="301"/>
      <c r="J68" s="302"/>
      <c r="K68" s="303"/>
      <c r="L68" s="299">
        <f t="shared" si="10"/>
        <v>0</v>
      </c>
      <c r="M68" s="301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39"/>
      <c r="Z68" s="203" t="str">
        <f>'Основні дані'!$B$1</f>
        <v>120124Б_3роки</v>
      </c>
    </row>
    <row r="69" spans="1:26" s="157" customFormat="1" ht="30" hidden="1">
      <c r="A69" s="450" t="s">
        <v>222</v>
      </c>
      <c r="B69" s="436"/>
      <c r="C69" s="342"/>
      <c r="D69" s="343"/>
      <c r="E69" s="343"/>
      <c r="F69" s="299">
        <f t="shared" si="9"/>
        <v>0</v>
      </c>
      <c r="G69" s="300">
        <f t="shared" si="7"/>
        <v>0</v>
      </c>
      <c r="H69" s="299">
        <f>(M69*Титул!BC$18)+(O69*Титул!BD$18)+(Q69*Титул!BE$18)+(S69*Титул!BF$18)+(U69*Титул!BG$18)+(W69*Титул!BH$18)</f>
        <v>0</v>
      </c>
      <c r="I69" s="301"/>
      <c r="J69" s="302"/>
      <c r="K69" s="303"/>
      <c r="L69" s="299">
        <f t="shared" si="10"/>
        <v>0</v>
      </c>
      <c r="M69" s="301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39"/>
      <c r="Z69" s="203" t="str">
        <f>'Основні дані'!$B$1</f>
        <v>120124Б_3роки</v>
      </c>
    </row>
    <row r="70" spans="1:26" s="157" customFormat="1" ht="30" hidden="1">
      <c r="A70" s="450" t="s">
        <v>223</v>
      </c>
      <c r="B70" s="436"/>
      <c r="C70" s="342"/>
      <c r="D70" s="343"/>
      <c r="E70" s="343"/>
      <c r="F70" s="299">
        <f t="shared" si="9"/>
        <v>0</v>
      </c>
      <c r="G70" s="300">
        <f t="shared" si="7"/>
        <v>0</v>
      </c>
      <c r="H70" s="299">
        <f>(M70*Титул!BC$18)+(O70*Титул!BD$18)+(Q70*Титул!BE$18)+(S70*Титул!BF$18)+(U70*Титул!BG$18)+(W70*Титул!BH$18)</f>
        <v>0</v>
      </c>
      <c r="I70" s="301"/>
      <c r="J70" s="302"/>
      <c r="K70" s="303"/>
      <c r="L70" s="299">
        <f t="shared" si="10"/>
        <v>0</v>
      </c>
      <c r="M70" s="301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39"/>
      <c r="Z70" s="203" t="str">
        <f>'Основні дані'!$B$1</f>
        <v>120124Б_3роки</v>
      </c>
    </row>
    <row r="71" spans="1:26" s="157" customFormat="1" ht="30" hidden="1">
      <c r="A71" s="450" t="s">
        <v>224</v>
      </c>
      <c r="B71" s="436"/>
      <c r="C71" s="342"/>
      <c r="D71" s="343"/>
      <c r="E71" s="343"/>
      <c r="F71" s="299">
        <f t="shared" si="9"/>
        <v>0</v>
      </c>
      <c r="G71" s="300">
        <f t="shared" si="7"/>
        <v>0</v>
      </c>
      <c r="H71" s="299">
        <f>(M71*Титул!BC$18)+(O71*Титул!BD$18)+(Q71*Титул!BE$18)+(S71*Титул!BF$18)+(U71*Титул!BG$18)+(W71*Титул!BH$18)</f>
        <v>0</v>
      </c>
      <c r="I71" s="301"/>
      <c r="J71" s="302"/>
      <c r="K71" s="303"/>
      <c r="L71" s="299">
        <f t="shared" si="10"/>
        <v>0</v>
      </c>
      <c r="M71" s="301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39"/>
      <c r="Z71" s="203" t="str">
        <f>'Основні дані'!$B$1</f>
        <v>120124Б_3роки</v>
      </c>
    </row>
    <row r="72" spans="1:26" s="157" customFormat="1" ht="30" hidden="1">
      <c r="A72" s="450" t="s">
        <v>225</v>
      </c>
      <c r="B72" s="436"/>
      <c r="C72" s="342"/>
      <c r="D72" s="343"/>
      <c r="E72" s="343"/>
      <c r="F72" s="299">
        <f t="shared" si="9"/>
        <v>0</v>
      </c>
      <c r="G72" s="300">
        <f t="shared" si="7"/>
        <v>0</v>
      </c>
      <c r="H72" s="299">
        <f>(M72*Титул!BC$18)+(O72*Титул!BD$18)+(Q72*Титул!BE$18)+(S72*Титул!BF$18)+(U72*Титул!BG$18)+(W72*Титул!BH$18)</f>
        <v>0</v>
      </c>
      <c r="I72" s="301"/>
      <c r="J72" s="302"/>
      <c r="K72" s="303"/>
      <c r="L72" s="299">
        <f t="shared" si="10"/>
        <v>0</v>
      </c>
      <c r="M72" s="301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39"/>
      <c r="Z72" s="203" t="str">
        <f>'Основні дані'!$B$1</f>
        <v>120124Б_3роки</v>
      </c>
    </row>
    <row r="73" spans="1:26" s="157" customFormat="1" ht="30" hidden="1">
      <c r="A73" s="450" t="s">
        <v>226</v>
      </c>
      <c r="B73" s="436"/>
      <c r="C73" s="342"/>
      <c r="D73" s="343"/>
      <c r="E73" s="343"/>
      <c r="F73" s="299">
        <f t="shared" si="9"/>
        <v>0</v>
      </c>
      <c r="G73" s="300">
        <f t="shared" si="7"/>
        <v>0</v>
      </c>
      <c r="H73" s="299">
        <f>(M73*Титул!BC$18)+(O73*Титул!BD$18)+(Q73*Титул!BE$18)+(S73*Титул!BF$18)+(U73*Титул!BG$18)+(W73*Титул!BH$18)</f>
        <v>0</v>
      </c>
      <c r="I73" s="301"/>
      <c r="J73" s="302"/>
      <c r="K73" s="303"/>
      <c r="L73" s="299">
        <f t="shared" si="10"/>
        <v>0</v>
      </c>
      <c r="M73" s="301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39"/>
      <c r="Z73" s="203" t="str">
        <f>'Основні дані'!$B$1</f>
        <v>120124Б_3роки</v>
      </c>
    </row>
    <row r="74" spans="1:26" s="157" customFormat="1" ht="30" hidden="1">
      <c r="A74" s="450" t="s">
        <v>227</v>
      </c>
      <c r="B74" s="436"/>
      <c r="C74" s="342"/>
      <c r="D74" s="343"/>
      <c r="E74" s="343"/>
      <c r="F74" s="299">
        <f t="shared" si="9"/>
        <v>0</v>
      </c>
      <c r="G74" s="300">
        <f aca="true" t="shared" si="11" ref="G74:G83">F74*30</f>
        <v>0</v>
      </c>
      <c r="H74" s="299">
        <f>(M74*Титул!BC$18)+(O74*Титул!BD$18)+(Q74*Титул!BE$18)+(S74*Титул!BF$18)+(U74*Титул!BG$18)+(W74*Титул!BH$18)</f>
        <v>0</v>
      </c>
      <c r="I74" s="301"/>
      <c r="J74" s="302"/>
      <c r="K74" s="303"/>
      <c r="L74" s="299">
        <f aca="true" t="shared" si="12" ref="L74:L83">IF(H74=I74+J74+K74,G74-H74,"!ОШИБКА!")</f>
        <v>0</v>
      </c>
      <c r="M74" s="301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39"/>
      <c r="Z74" s="203" t="str">
        <f>'Основні дані'!$B$1</f>
        <v>120124Б_3роки</v>
      </c>
    </row>
    <row r="75" spans="1:26" s="157" customFormat="1" ht="30" hidden="1">
      <c r="A75" s="450" t="s">
        <v>787</v>
      </c>
      <c r="B75" s="436"/>
      <c r="C75" s="342"/>
      <c r="D75" s="343"/>
      <c r="E75" s="343"/>
      <c r="F75" s="299">
        <f t="shared" si="9"/>
        <v>0</v>
      </c>
      <c r="G75" s="300">
        <f t="shared" si="11"/>
        <v>0</v>
      </c>
      <c r="H75" s="299">
        <f>(M75*Титул!BC$18)+(O75*Титул!BD$18)+(Q75*Титул!BE$18)+(S75*Титул!BF$18)+(U75*Титул!BG$18)+(W75*Титул!BH$18)</f>
        <v>0</v>
      </c>
      <c r="I75" s="301"/>
      <c r="J75" s="302"/>
      <c r="K75" s="303"/>
      <c r="L75" s="299">
        <f t="shared" si="12"/>
        <v>0</v>
      </c>
      <c r="M75" s="301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39"/>
      <c r="Z75" s="203" t="str">
        <f>'Основні дані'!$B$1</f>
        <v>120124Б_3роки</v>
      </c>
    </row>
    <row r="76" spans="1:26" s="157" customFormat="1" ht="30" hidden="1">
      <c r="A76" s="450" t="s">
        <v>788</v>
      </c>
      <c r="B76" s="436"/>
      <c r="C76" s="342"/>
      <c r="D76" s="343"/>
      <c r="E76" s="343"/>
      <c r="F76" s="299">
        <f t="shared" si="9"/>
        <v>0</v>
      </c>
      <c r="G76" s="300">
        <f t="shared" si="11"/>
        <v>0</v>
      </c>
      <c r="H76" s="299">
        <f>(M76*Титул!BC$18)+(O76*Титул!BD$18)+(Q76*Титул!BE$18)+(S76*Титул!BF$18)+(U76*Титул!BG$18)+(W76*Титул!BH$18)</f>
        <v>0</v>
      </c>
      <c r="I76" s="301"/>
      <c r="J76" s="302"/>
      <c r="K76" s="303"/>
      <c r="L76" s="299">
        <f t="shared" si="12"/>
        <v>0</v>
      </c>
      <c r="M76" s="301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39"/>
      <c r="Z76" s="203" t="str">
        <f>'Основні дані'!$B$1</f>
        <v>120124Б_3роки</v>
      </c>
    </row>
    <row r="77" spans="1:26" s="157" customFormat="1" ht="30" hidden="1">
      <c r="A77" s="450" t="s">
        <v>789</v>
      </c>
      <c r="B77" s="436"/>
      <c r="C77" s="342"/>
      <c r="D77" s="343"/>
      <c r="E77" s="343"/>
      <c r="F77" s="299">
        <f t="shared" si="9"/>
        <v>0</v>
      </c>
      <c r="G77" s="300">
        <f t="shared" si="11"/>
        <v>0</v>
      </c>
      <c r="H77" s="299">
        <f>(M77*Титул!BC$18)+(O77*Титул!BD$18)+(Q77*Титул!BE$18)+(S77*Титул!BF$18)+(U77*Титул!BG$18)+(W77*Титул!BH$18)</f>
        <v>0</v>
      </c>
      <c r="I77" s="301"/>
      <c r="J77" s="302"/>
      <c r="K77" s="303"/>
      <c r="L77" s="299">
        <f t="shared" si="12"/>
        <v>0</v>
      </c>
      <c r="M77" s="301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39"/>
      <c r="Z77" s="203" t="str">
        <f>'Основні дані'!$B$1</f>
        <v>120124Б_3роки</v>
      </c>
    </row>
    <row r="78" spans="1:26" s="157" customFormat="1" ht="30" hidden="1">
      <c r="A78" s="450" t="s">
        <v>790</v>
      </c>
      <c r="B78" s="436"/>
      <c r="C78" s="342"/>
      <c r="D78" s="343"/>
      <c r="E78" s="343"/>
      <c r="F78" s="299">
        <f t="shared" si="9"/>
        <v>0</v>
      </c>
      <c r="G78" s="300">
        <f t="shared" si="11"/>
        <v>0</v>
      </c>
      <c r="H78" s="299">
        <f>(M78*Титул!BC$18)+(O78*Титул!BD$18)+(Q78*Титул!BE$18)+(S78*Титул!BF$18)+(U78*Титул!BG$18)+(W78*Титул!BH$18)</f>
        <v>0</v>
      </c>
      <c r="I78" s="301"/>
      <c r="J78" s="302"/>
      <c r="K78" s="303"/>
      <c r="L78" s="299">
        <f t="shared" si="12"/>
        <v>0</v>
      </c>
      <c r="M78" s="301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39"/>
      <c r="Z78" s="203" t="str">
        <f>'Основні дані'!$B$1</f>
        <v>120124Б_3роки</v>
      </c>
    </row>
    <row r="79" spans="1:26" s="157" customFormat="1" ht="30" hidden="1">
      <c r="A79" s="450" t="s">
        <v>791</v>
      </c>
      <c r="B79" s="436"/>
      <c r="C79" s="342"/>
      <c r="D79" s="343"/>
      <c r="E79" s="343"/>
      <c r="F79" s="299">
        <f t="shared" si="9"/>
        <v>0</v>
      </c>
      <c r="G79" s="300">
        <f t="shared" si="11"/>
        <v>0</v>
      </c>
      <c r="H79" s="299">
        <f>(M79*Титул!BC$18)+(O79*Титул!BD$18)+(Q79*Титул!BE$18)+(S79*Титул!BF$18)+(U79*Титул!BG$18)+(W79*Титул!BH$18)</f>
        <v>0</v>
      </c>
      <c r="I79" s="301"/>
      <c r="J79" s="302"/>
      <c r="K79" s="303"/>
      <c r="L79" s="299">
        <f t="shared" si="12"/>
        <v>0</v>
      </c>
      <c r="M79" s="301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39"/>
      <c r="Z79" s="203" t="str">
        <f>'Основні дані'!$B$1</f>
        <v>120124Б_3роки</v>
      </c>
    </row>
    <row r="80" spans="1:26" s="157" customFormat="1" ht="30" hidden="1">
      <c r="A80" s="450" t="s">
        <v>792</v>
      </c>
      <c r="B80" s="436"/>
      <c r="C80" s="342"/>
      <c r="D80" s="343"/>
      <c r="E80" s="343"/>
      <c r="F80" s="299">
        <f t="shared" si="9"/>
        <v>0</v>
      </c>
      <c r="G80" s="300">
        <f t="shared" si="11"/>
        <v>0</v>
      </c>
      <c r="H80" s="299">
        <f>(M80*Титул!BC$18)+(O80*Титул!BD$18)+(Q80*Титул!BE$18)+(S80*Титул!BF$18)+(U80*Титул!BG$18)+(W80*Титул!BH$18)</f>
        <v>0</v>
      </c>
      <c r="I80" s="301"/>
      <c r="J80" s="302"/>
      <c r="K80" s="303"/>
      <c r="L80" s="299">
        <f t="shared" si="12"/>
        <v>0</v>
      </c>
      <c r="M80" s="301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39"/>
      <c r="Z80" s="203" t="str">
        <f>'Основні дані'!$B$1</f>
        <v>120124Б_3роки</v>
      </c>
    </row>
    <row r="81" spans="1:26" s="157" customFormat="1" ht="30" hidden="1">
      <c r="A81" s="450" t="s">
        <v>793</v>
      </c>
      <c r="B81" s="436"/>
      <c r="C81" s="342"/>
      <c r="D81" s="343"/>
      <c r="E81" s="343"/>
      <c r="F81" s="299">
        <f t="shared" si="9"/>
        <v>0</v>
      </c>
      <c r="G81" s="300">
        <f t="shared" si="11"/>
        <v>0</v>
      </c>
      <c r="H81" s="299">
        <f>(M81*Титул!BC$18)+(O81*Титул!BD$18)+(Q81*Титул!BE$18)+(S81*Титул!BF$18)+(U81*Титул!BG$18)+(W81*Титул!BH$18)</f>
        <v>0</v>
      </c>
      <c r="I81" s="301"/>
      <c r="J81" s="302"/>
      <c r="K81" s="303"/>
      <c r="L81" s="299">
        <f t="shared" si="12"/>
        <v>0</v>
      </c>
      <c r="M81" s="301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39"/>
      <c r="Z81" s="203" t="str">
        <f>'Основні дані'!$B$1</f>
        <v>120124Б_3роки</v>
      </c>
    </row>
    <row r="82" spans="1:26" s="157" customFormat="1" ht="30" hidden="1">
      <c r="A82" s="450" t="s">
        <v>794</v>
      </c>
      <c r="B82" s="436"/>
      <c r="C82" s="342"/>
      <c r="D82" s="343"/>
      <c r="E82" s="343"/>
      <c r="F82" s="299">
        <f t="shared" si="9"/>
        <v>0</v>
      </c>
      <c r="G82" s="300">
        <f t="shared" si="11"/>
        <v>0</v>
      </c>
      <c r="H82" s="299">
        <f>(M82*Титул!BC$18)+(O82*Титул!BD$18)+(Q82*Титул!BE$18)+(S82*Титул!BF$18)+(U82*Титул!BG$18)+(W82*Титул!BH$18)</f>
        <v>0</v>
      </c>
      <c r="I82" s="301"/>
      <c r="J82" s="302"/>
      <c r="K82" s="303"/>
      <c r="L82" s="299">
        <f t="shared" si="12"/>
        <v>0</v>
      </c>
      <c r="M82" s="301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39"/>
      <c r="Z82" s="203" t="str">
        <f>'Основні дані'!$B$1</f>
        <v>120124Б_3роки</v>
      </c>
    </row>
    <row r="83" spans="1:26" s="157" customFormat="1" ht="30" hidden="1">
      <c r="A83" s="450" t="s">
        <v>795</v>
      </c>
      <c r="B83" s="436"/>
      <c r="C83" s="342"/>
      <c r="D83" s="343"/>
      <c r="E83" s="343"/>
      <c r="F83" s="299">
        <f t="shared" si="9"/>
        <v>0</v>
      </c>
      <c r="G83" s="300">
        <f t="shared" si="11"/>
        <v>0</v>
      </c>
      <c r="H83" s="299">
        <f>(M83*Титул!BC$18)+(O83*Титул!BD$18)+(Q83*Титул!BE$18)+(S83*Титул!BF$18)+(U83*Титул!BG$18)+(W83*Титул!BH$18)</f>
        <v>0</v>
      </c>
      <c r="I83" s="301"/>
      <c r="J83" s="302"/>
      <c r="K83" s="303"/>
      <c r="L83" s="299">
        <f t="shared" si="12"/>
        <v>0</v>
      </c>
      <c r="M83" s="301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39"/>
      <c r="Z83" s="203" t="str">
        <f>'Основні дані'!$B$1</f>
        <v>120124Б_3роки</v>
      </c>
    </row>
    <row r="84" spans="1:26" s="157" customFormat="1" ht="30" hidden="1">
      <c r="A84" s="450" t="s">
        <v>796</v>
      </c>
      <c r="B84" s="436"/>
      <c r="C84" s="342"/>
      <c r="D84" s="343"/>
      <c r="E84" s="343"/>
      <c r="F84" s="299">
        <f t="shared" si="9"/>
        <v>0</v>
      </c>
      <c r="G84" s="300">
        <f aca="true" t="shared" si="13" ref="G84:G94">F84*30</f>
        <v>0</v>
      </c>
      <c r="H84" s="299">
        <f>(M84*Титул!BC$18)+(O84*Титул!BD$18)+(Q84*Титул!BE$18)+(S84*Титул!BF$18)+(U84*Титул!BG$18)+(W84*Титул!BH$18)</f>
        <v>0</v>
      </c>
      <c r="I84" s="301"/>
      <c r="J84" s="302"/>
      <c r="K84" s="303"/>
      <c r="L84" s="299">
        <f aca="true" t="shared" si="14" ref="L84:L94">IF(H84=I84+J84+K84,G84-H84,"!ОШИБКА!")</f>
        <v>0</v>
      </c>
      <c r="M84" s="301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39"/>
      <c r="Z84" s="203" t="str">
        <f>'Основні дані'!$B$1</f>
        <v>120124Б_3роки</v>
      </c>
    </row>
    <row r="85" spans="1:26" s="157" customFormat="1" ht="30" hidden="1">
      <c r="A85" s="450" t="s">
        <v>797</v>
      </c>
      <c r="B85" s="436"/>
      <c r="C85" s="342"/>
      <c r="D85" s="343"/>
      <c r="E85" s="343"/>
      <c r="F85" s="299">
        <f t="shared" si="9"/>
        <v>0</v>
      </c>
      <c r="G85" s="300">
        <f t="shared" si="13"/>
        <v>0</v>
      </c>
      <c r="H85" s="299">
        <f>(M85*Титул!BC$18)+(O85*Титул!BD$18)+(Q85*Титул!BE$18)+(S85*Титул!BF$18)+(U85*Титул!BG$18)+(W85*Титул!BH$18)</f>
        <v>0</v>
      </c>
      <c r="I85" s="301"/>
      <c r="J85" s="302"/>
      <c r="K85" s="303"/>
      <c r="L85" s="299">
        <f t="shared" si="14"/>
        <v>0</v>
      </c>
      <c r="M85" s="301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39"/>
      <c r="Z85" s="203" t="str">
        <f>'Основні дані'!$B$1</f>
        <v>120124Б_3роки</v>
      </c>
    </row>
    <row r="86" spans="1:26" s="157" customFormat="1" ht="30" hidden="1">
      <c r="A86" s="450" t="s">
        <v>798</v>
      </c>
      <c r="B86" s="436"/>
      <c r="C86" s="342"/>
      <c r="D86" s="343"/>
      <c r="E86" s="343"/>
      <c r="F86" s="299">
        <f t="shared" si="9"/>
        <v>0</v>
      </c>
      <c r="G86" s="300">
        <f t="shared" si="13"/>
        <v>0</v>
      </c>
      <c r="H86" s="299">
        <f>(M86*Титул!BC$18)+(O86*Титул!BD$18)+(Q86*Титул!BE$18)+(S86*Титул!BF$18)+(U86*Титул!BG$18)+(W86*Титул!BH$18)</f>
        <v>0</v>
      </c>
      <c r="I86" s="301"/>
      <c r="J86" s="302"/>
      <c r="K86" s="303"/>
      <c r="L86" s="299">
        <f t="shared" si="14"/>
        <v>0</v>
      </c>
      <c r="M86" s="301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39"/>
      <c r="Z86" s="203" t="str">
        <f>'Основні дані'!$B$1</f>
        <v>120124Б_3роки</v>
      </c>
    </row>
    <row r="87" spans="1:26" s="157" customFormat="1" ht="30" hidden="1">
      <c r="A87" s="450" t="s">
        <v>799</v>
      </c>
      <c r="B87" s="436"/>
      <c r="C87" s="342"/>
      <c r="D87" s="343"/>
      <c r="E87" s="343"/>
      <c r="F87" s="299">
        <f t="shared" si="9"/>
        <v>0</v>
      </c>
      <c r="G87" s="300">
        <f t="shared" si="13"/>
        <v>0</v>
      </c>
      <c r="H87" s="299">
        <f>(M87*Титул!BC$18)+(O87*Титул!BD$18)+(Q87*Титул!BE$18)+(S87*Титул!BF$18)+(U87*Титул!BG$18)+(W87*Титул!BH$18)</f>
        <v>0</v>
      </c>
      <c r="I87" s="301"/>
      <c r="J87" s="302"/>
      <c r="K87" s="303"/>
      <c r="L87" s="299">
        <f t="shared" si="14"/>
        <v>0</v>
      </c>
      <c r="M87" s="301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39"/>
      <c r="Z87" s="203" t="str">
        <f>'Основні дані'!$B$1</f>
        <v>120124Б_3роки</v>
      </c>
    </row>
    <row r="88" spans="1:26" s="157" customFormat="1" ht="30" hidden="1">
      <c r="A88" s="450" t="s">
        <v>800</v>
      </c>
      <c r="B88" s="436"/>
      <c r="C88" s="342"/>
      <c r="D88" s="343"/>
      <c r="E88" s="343"/>
      <c r="F88" s="299">
        <f t="shared" si="9"/>
        <v>0</v>
      </c>
      <c r="G88" s="300">
        <f t="shared" si="13"/>
        <v>0</v>
      </c>
      <c r="H88" s="299">
        <f>(M88*Титул!BC$18)+(O88*Титул!BD$18)+(Q88*Титул!BE$18)+(S88*Титул!BF$18)+(U88*Титул!BG$18)+(W88*Титул!BH$18)</f>
        <v>0</v>
      </c>
      <c r="I88" s="301"/>
      <c r="J88" s="302"/>
      <c r="K88" s="303"/>
      <c r="L88" s="299">
        <f t="shared" si="14"/>
        <v>0</v>
      </c>
      <c r="M88" s="301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39"/>
      <c r="Z88" s="203" t="str">
        <f>'Основні дані'!$B$1</f>
        <v>120124Б_3роки</v>
      </c>
    </row>
    <row r="89" spans="1:26" s="157" customFormat="1" ht="30" hidden="1">
      <c r="A89" s="450" t="s">
        <v>801</v>
      </c>
      <c r="B89" s="436"/>
      <c r="C89" s="342"/>
      <c r="D89" s="343"/>
      <c r="E89" s="343"/>
      <c r="F89" s="299">
        <f t="shared" si="9"/>
        <v>0</v>
      </c>
      <c r="G89" s="300">
        <f t="shared" si="13"/>
        <v>0</v>
      </c>
      <c r="H89" s="299">
        <f>(M89*Титул!BC$18)+(O89*Титул!BD$18)+(Q89*Титул!BE$18)+(S89*Титул!BF$18)+(U89*Титул!BG$18)+(W89*Титул!BH$18)</f>
        <v>0</v>
      </c>
      <c r="I89" s="301"/>
      <c r="J89" s="302"/>
      <c r="K89" s="303"/>
      <c r="L89" s="299">
        <f t="shared" si="14"/>
        <v>0</v>
      </c>
      <c r="M89" s="301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39"/>
      <c r="Z89" s="203" t="str">
        <f>'Основні дані'!$B$1</f>
        <v>120124Б_3роки</v>
      </c>
    </row>
    <row r="90" spans="1:26" s="157" customFormat="1" ht="30" hidden="1">
      <c r="A90" s="450" t="s">
        <v>802</v>
      </c>
      <c r="B90" s="436"/>
      <c r="C90" s="342"/>
      <c r="D90" s="343"/>
      <c r="E90" s="343"/>
      <c r="F90" s="299">
        <f t="shared" si="9"/>
        <v>0</v>
      </c>
      <c r="G90" s="300">
        <f t="shared" si="13"/>
        <v>0</v>
      </c>
      <c r="H90" s="299">
        <f>(M90*Титул!BC$18)+(O90*Титул!BD$18)+(Q90*Титул!BE$18)+(S90*Титул!BF$18)+(U90*Титул!BG$18)+(W90*Титул!BH$18)</f>
        <v>0</v>
      </c>
      <c r="I90" s="301"/>
      <c r="J90" s="302"/>
      <c r="K90" s="303"/>
      <c r="L90" s="299">
        <f t="shared" si="14"/>
        <v>0</v>
      </c>
      <c r="M90" s="301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39"/>
      <c r="Z90" s="203" t="str">
        <f>'Основні дані'!$B$1</f>
        <v>120124Б_3роки</v>
      </c>
    </row>
    <row r="91" spans="1:26" s="157" customFormat="1" ht="30" hidden="1">
      <c r="A91" s="450" t="s">
        <v>803</v>
      </c>
      <c r="B91" s="436"/>
      <c r="C91" s="342"/>
      <c r="D91" s="343"/>
      <c r="E91" s="343"/>
      <c r="F91" s="299">
        <f t="shared" si="9"/>
        <v>0</v>
      </c>
      <c r="G91" s="300">
        <f t="shared" si="13"/>
        <v>0</v>
      </c>
      <c r="H91" s="299">
        <f>(M91*Титул!BC$18)+(O91*Титул!BD$18)+(Q91*Титул!BE$18)+(S91*Титул!BF$18)+(U91*Титул!BG$18)+(W91*Титул!BH$18)</f>
        <v>0</v>
      </c>
      <c r="I91" s="301"/>
      <c r="J91" s="302"/>
      <c r="K91" s="303"/>
      <c r="L91" s="299">
        <f t="shared" si="14"/>
        <v>0</v>
      </c>
      <c r="M91" s="301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39"/>
      <c r="Z91" s="203" t="str">
        <f>'Основні дані'!$B$1</f>
        <v>120124Б_3роки</v>
      </c>
    </row>
    <row r="92" spans="1:26" s="157" customFormat="1" ht="30" hidden="1">
      <c r="A92" s="450" t="s">
        <v>804</v>
      </c>
      <c r="B92" s="436"/>
      <c r="C92" s="342"/>
      <c r="D92" s="343"/>
      <c r="E92" s="343"/>
      <c r="F92" s="299">
        <f t="shared" si="9"/>
        <v>0</v>
      </c>
      <c r="G92" s="300">
        <f t="shared" si="13"/>
        <v>0</v>
      </c>
      <c r="H92" s="299">
        <f>(M92*Титул!BC$18)+(O92*Титул!BD$18)+(Q92*Титул!BE$18)+(S92*Титул!BF$18)+(U92*Титул!BG$18)+(W92*Титул!BH$18)</f>
        <v>0</v>
      </c>
      <c r="I92" s="301"/>
      <c r="J92" s="302"/>
      <c r="K92" s="303"/>
      <c r="L92" s="299">
        <f t="shared" si="14"/>
        <v>0</v>
      </c>
      <c r="M92" s="301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39"/>
      <c r="Z92" s="203" t="str">
        <f>'Основні дані'!$B$1</f>
        <v>120124Б_3роки</v>
      </c>
    </row>
    <row r="93" spans="1:26" s="157" customFormat="1" ht="30" hidden="1">
      <c r="A93" s="450" t="s">
        <v>805</v>
      </c>
      <c r="B93" s="436"/>
      <c r="C93" s="342"/>
      <c r="D93" s="343"/>
      <c r="E93" s="343"/>
      <c r="F93" s="299">
        <f t="shared" si="9"/>
        <v>0</v>
      </c>
      <c r="G93" s="300">
        <f t="shared" si="13"/>
        <v>0</v>
      </c>
      <c r="H93" s="299">
        <f>(M93*Титул!BC$18)+(O93*Титул!BD$18)+(Q93*Титул!BE$18)+(S93*Титул!BF$18)+(U93*Титул!BG$18)+(W93*Титул!BH$18)</f>
        <v>0</v>
      </c>
      <c r="I93" s="301"/>
      <c r="J93" s="302"/>
      <c r="K93" s="303"/>
      <c r="L93" s="299">
        <f t="shared" si="14"/>
        <v>0</v>
      </c>
      <c r="M93" s="301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39"/>
      <c r="Z93" s="203" t="str">
        <f>'Основні дані'!$B$1</f>
        <v>120124Б_3роки</v>
      </c>
    </row>
    <row r="94" spans="1:26" s="157" customFormat="1" ht="30.75" hidden="1" thickBot="1">
      <c r="A94" s="450" t="s">
        <v>806</v>
      </c>
      <c r="B94" s="436"/>
      <c r="C94" s="342"/>
      <c r="D94" s="343"/>
      <c r="E94" s="343"/>
      <c r="F94" s="299">
        <f t="shared" si="9"/>
        <v>0</v>
      </c>
      <c r="G94" s="300">
        <f t="shared" si="13"/>
        <v>0</v>
      </c>
      <c r="H94" s="299">
        <f>(M94*Титул!BC$18)+(O94*Титул!BD$18)+(Q94*Титул!BE$18)+(S94*Титул!BF$18)+(U94*Титул!BG$18)+(W94*Титул!BH$18)</f>
        <v>0</v>
      </c>
      <c r="I94" s="301"/>
      <c r="J94" s="302"/>
      <c r="K94" s="303"/>
      <c r="L94" s="299">
        <f t="shared" si="14"/>
        <v>0</v>
      </c>
      <c r="M94" s="301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39"/>
      <c r="Z94" s="203" t="str">
        <f>'Основні дані'!$B$1</f>
        <v>120124Б_3роки</v>
      </c>
    </row>
    <row r="95" spans="1:26" s="157" customFormat="1" ht="30.75" thickBot="1">
      <c r="A95" s="279">
        <v>3</v>
      </c>
      <c r="B95" s="280" t="s">
        <v>342</v>
      </c>
      <c r="C95" s="452"/>
      <c r="D95" s="452"/>
      <c r="E95" s="452"/>
      <c r="F95" s="314">
        <f aca="true" t="shared" si="15" ref="F95:X95">F96+F545</f>
        <v>111</v>
      </c>
      <c r="G95" s="314">
        <f t="shared" si="15"/>
        <v>3330</v>
      </c>
      <c r="H95" s="314">
        <f t="shared" si="15"/>
        <v>1120</v>
      </c>
      <c r="I95" s="314">
        <f t="shared" si="15"/>
        <v>612</v>
      </c>
      <c r="J95" s="314">
        <f t="shared" si="15"/>
        <v>126</v>
      </c>
      <c r="K95" s="314">
        <f t="shared" si="15"/>
        <v>286</v>
      </c>
      <c r="L95" s="314">
        <f t="shared" si="15"/>
        <v>2210</v>
      </c>
      <c r="M95" s="314">
        <f t="shared" si="15"/>
        <v>9</v>
      </c>
      <c r="N95" s="314">
        <f t="shared" si="15"/>
        <v>11</v>
      </c>
      <c r="O95" s="314">
        <f t="shared" si="15"/>
        <v>7</v>
      </c>
      <c r="P95" s="314">
        <f t="shared" si="15"/>
        <v>9</v>
      </c>
      <c r="Q95" s="314">
        <f t="shared" si="15"/>
        <v>14</v>
      </c>
      <c r="R95" s="314">
        <f t="shared" si="15"/>
        <v>20</v>
      </c>
      <c r="S95" s="314">
        <f t="shared" si="15"/>
        <v>12</v>
      </c>
      <c r="T95" s="314">
        <f t="shared" si="15"/>
        <v>18</v>
      </c>
      <c r="U95" s="314">
        <f t="shared" si="15"/>
        <v>18</v>
      </c>
      <c r="V95" s="314">
        <f t="shared" si="15"/>
        <v>25</v>
      </c>
      <c r="W95" s="314">
        <f t="shared" si="15"/>
        <v>16</v>
      </c>
      <c r="X95" s="314">
        <f t="shared" si="15"/>
        <v>28</v>
      </c>
      <c r="Y95" s="336"/>
      <c r="Z95" s="203" t="str">
        <f>'Основні дані'!$B$1</f>
        <v>120124Б_3роки</v>
      </c>
    </row>
    <row r="96" spans="1:26" s="157" customFormat="1" ht="30" customHeight="1">
      <c r="A96" s="487" t="s">
        <v>343</v>
      </c>
      <c r="B96" s="488" t="s">
        <v>345</v>
      </c>
      <c r="C96" s="489"/>
      <c r="D96" s="489"/>
      <c r="E96" s="489"/>
      <c r="F96" s="490">
        <f>F97</f>
        <v>99</v>
      </c>
      <c r="G96" s="588">
        <f aca="true" t="shared" si="16" ref="G96:X96">G97</f>
        <v>2970</v>
      </c>
      <c r="H96" s="589">
        <f t="shared" si="16"/>
        <v>1024</v>
      </c>
      <c r="I96" s="490">
        <f t="shared" si="16"/>
        <v>612</v>
      </c>
      <c r="J96" s="490">
        <f t="shared" si="16"/>
        <v>126</v>
      </c>
      <c r="K96" s="490">
        <f t="shared" si="16"/>
        <v>286</v>
      </c>
      <c r="L96" s="589">
        <f t="shared" si="16"/>
        <v>1946</v>
      </c>
      <c r="M96" s="589">
        <f t="shared" si="16"/>
        <v>9</v>
      </c>
      <c r="N96" s="589">
        <f t="shared" si="16"/>
        <v>11</v>
      </c>
      <c r="O96" s="589">
        <f t="shared" si="16"/>
        <v>7</v>
      </c>
      <c r="P96" s="589">
        <f t="shared" si="16"/>
        <v>9</v>
      </c>
      <c r="Q96" s="589">
        <f t="shared" si="16"/>
        <v>12</v>
      </c>
      <c r="R96" s="589">
        <f t="shared" si="16"/>
        <v>16</v>
      </c>
      <c r="S96" s="589">
        <f t="shared" si="16"/>
        <v>10</v>
      </c>
      <c r="T96" s="589">
        <f t="shared" si="16"/>
        <v>14</v>
      </c>
      <c r="U96" s="589">
        <f t="shared" si="16"/>
        <v>16</v>
      </c>
      <c r="V96" s="589">
        <f t="shared" si="16"/>
        <v>21</v>
      </c>
      <c r="W96" s="589">
        <f t="shared" si="16"/>
        <v>16</v>
      </c>
      <c r="X96" s="490">
        <f t="shared" si="16"/>
        <v>28</v>
      </c>
      <c r="Y96" s="492"/>
      <c r="Z96" s="203" t="str">
        <f>'Основні дані'!$B$1</f>
        <v>120124Б_3роки</v>
      </c>
    </row>
    <row r="97" spans="1:26" s="157" customFormat="1" ht="55.5" customHeight="1">
      <c r="A97" s="496" t="s">
        <v>344</v>
      </c>
      <c r="B97" s="497" t="s">
        <v>868</v>
      </c>
      <c r="C97" s="498"/>
      <c r="D97" s="498"/>
      <c r="E97" s="498"/>
      <c r="F97" s="508">
        <f>SUM(F98:F124)</f>
        <v>99</v>
      </c>
      <c r="G97" s="508">
        <f aca="true" t="shared" si="17" ref="G97:X97">SUM(G98:G124)</f>
        <v>2970</v>
      </c>
      <c r="H97" s="508">
        <f t="shared" si="17"/>
        <v>1024</v>
      </c>
      <c r="I97" s="508">
        <f t="shared" si="17"/>
        <v>612</v>
      </c>
      <c r="J97" s="508">
        <f t="shared" si="17"/>
        <v>126</v>
      </c>
      <c r="K97" s="508">
        <f t="shared" si="17"/>
        <v>286</v>
      </c>
      <c r="L97" s="508">
        <f t="shared" si="17"/>
        <v>1946</v>
      </c>
      <c r="M97" s="508">
        <f t="shared" si="17"/>
        <v>9</v>
      </c>
      <c r="N97" s="508">
        <f t="shared" si="17"/>
        <v>11</v>
      </c>
      <c r="O97" s="508">
        <f t="shared" si="17"/>
        <v>7</v>
      </c>
      <c r="P97" s="508">
        <f t="shared" si="17"/>
        <v>9</v>
      </c>
      <c r="Q97" s="508">
        <f t="shared" si="17"/>
        <v>12</v>
      </c>
      <c r="R97" s="508">
        <f t="shared" si="17"/>
        <v>16</v>
      </c>
      <c r="S97" s="508">
        <f t="shared" si="17"/>
        <v>10</v>
      </c>
      <c r="T97" s="508">
        <f t="shared" si="17"/>
        <v>14</v>
      </c>
      <c r="U97" s="508">
        <f t="shared" si="17"/>
        <v>16</v>
      </c>
      <c r="V97" s="508">
        <f t="shared" si="17"/>
        <v>21</v>
      </c>
      <c r="W97" s="508">
        <f t="shared" si="17"/>
        <v>16</v>
      </c>
      <c r="X97" s="508">
        <f t="shared" si="17"/>
        <v>28</v>
      </c>
      <c r="Y97" s="499"/>
      <c r="Z97" s="203" t="str">
        <f>'Основні дані'!$B$1</f>
        <v>120124Б_3роки</v>
      </c>
    </row>
    <row r="98" spans="1:26" s="157" customFormat="1" ht="27" hidden="1">
      <c r="A98" s="450"/>
      <c r="B98" s="582"/>
      <c r="C98" s="433"/>
      <c r="D98" s="343"/>
      <c r="E98" s="342"/>
      <c r="F98" s="307">
        <f>N98+P98+R98+T98+V98+X98</f>
        <v>0</v>
      </c>
      <c r="G98" s="308">
        <f>F98*30</f>
        <v>0</v>
      </c>
      <c r="H98" s="307">
        <f>(M98*Титул!BC$18)+(O98*Титул!BD$18)+(Q98*Титул!BE$18)+(S98*Титул!BF$18)+(U98*Титул!BG$18)+(W98*Титул!BH$18)</f>
        <v>0</v>
      </c>
      <c r="I98" s="585"/>
      <c r="J98" s="586"/>
      <c r="K98" s="587"/>
      <c r="L98" s="307">
        <f aca="true" t="shared" si="18" ref="L98:L106">IF(H98=I98+J98+K98,G98-H98,"!ОШИБКА!")</f>
        <v>0</v>
      </c>
      <c r="M98" s="309"/>
      <c r="N98" s="310"/>
      <c r="O98" s="310"/>
      <c r="P98" s="310"/>
      <c r="Q98" s="302"/>
      <c r="R98" s="302"/>
      <c r="S98" s="302"/>
      <c r="T98" s="302"/>
      <c r="U98" s="302"/>
      <c r="V98" s="302"/>
      <c r="W98" s="302"/>
      <c r="X98" s="302"/>
      <c r="Y98" s="493"/>
      <c r="Z98" s="203" t="str">
        <f>'Основні дані'!$B$1</f>
        <v>120124Б_3роки</v>
      </c>
    </row>
    <row r="99" spans="1:26" s="157" customFormat="1" ht="56.25" customHeight="1">
      <c r="A99" s="450" t="s">
        <v>832</v>
      </c>
      <c r="B99" s="582" t="s">
        <v>880</v>
      </c>
      <c r="C99" s="342" t="s">
        <v>822</v>
      </c>
      <c r="D99" s="343"/>
      <c r="E99" s="343" t="s">
        <v>77</v>
      </c>
      <c r="F99" s="299">
        <f>N99+P99+R99+T99+V99+X99</f>
        <v>6</v>
      </c>
      <c r="G99" s="300">
        <f>F99*30</f>
        <v>180</v>
      </c>
      <c r="H99" s="299">
        <f>(M99*Титул!BC$18)+(O99*Титул!BD$18)+(Q99*Титул!BE$18)+(S99*Титул!BF$18)+(U99*Титул!BG$18)+(W99*Титул!BH$18)</f>
        <v>80</v>
      </c>
      <c r="I99" s="585">
        <v>32</v>
      </c>
      <c r="J99" s="586">
        <v>32</v>
      </c>
      <c r="K99" s="587">
        <v>16</v>
      </c>
      <c r="L99" s="299">
        <f t="shared" si="18"/>
        <v>100</v>
      </c>
      <c r="M99" s="301">
        <v>5</v>
      </c>
      <c r="N99" s="302">
        <v>6</v>
      </c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494">
        <v>124</v>
      </c>
      <c r="Z99" s="203" t="str">
        <f>'Основні дані'!$B$1</f>
        <v>120124Б_3роки</v>
      </c>
    </row>
    <row r="100" spans="1:26" s="157" customFormat="1" ht="56.25" customHeight="1" hidden="1">
      <c r="A100" s="450" t="s">
        <v>834</v>
      </c>
      <c r="B100" s="582"/>
      <c r="C100" s="342"/>
      <c r="D100" s="343"/>
      <c r="E100" s="343"/>
      <c r="F100" s="299">
        <f aca="true" t="shared" si="19" ref="F100:F123">N100+P100+R100+T100+V100+X100</f>
        <v>0</v>
      </c>
      <c r="G100" s="300">
        <f aca="true" t="shared" si="20" ref="G100:G123">F100*30</f>
        <v>0</v>
      </c>
      <c r="H100" s="299">
        <f>(M100*Титул!BC$18)+(O100*Титул!BD$18)+(Q100*Титул!BE$18)+(S100*Титул!BF$18)+(U100*Титул!BG$18)+(W100*Титул!BH$18)</f>
        <v>0</v>
      </c>
      <c r="I100" s="585"/>
      <c r="J100" s="586"/>
      <c r="K100" s="587"/>
      <c r="L100" s="299">
        <f t="shared" si="18"/>
        <v>0</v>
      </c>
      <c r="M100" s="301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39"/>
      <c r="Z100" s="203" t="str">
        <f>'Основні дані'!$B$1</f>
        <v>120124Б_3роки</v>
      </c>
    </row>
    <row r="101" spans="1:26" s="157" customFormat="1" ht="31.5" customHeight="1">
      <c r="A101" s="450" t="s">
        <v>833</v>
      </c>
      <c r="B101" s="582" t="s">
        <v>836</v>
      </c>
      <c r="C101" s="342" t="s">
        <v>822</v>
      </c>
      <c r="D101" s="343"/>
      <c r="E101" s="343" t="s">
        <v>77</v>
      </c>
      <c r="F101" s="299">
        <f t="shared" si="19"/>
        <v>5</v>
      </c>
      <c r="G101" s="300">
        <f t="shared" si="20"/>
        <v>150</v>
      </c>
      <c r="H101" s="299">
        <f>(M101*Титул!BC$18)+(O101*Титул!BD$18)+(Q101*Титул!BE$18)+(S101*Титул!BF$18)+(U101*Титул!BG$18)+(W101*Титул!BH$18)</f>
        <v>64</v>
      </c>
      <c r="I101" s="585">
        <v>32</v>
      </c>
      <c r="J101" s="586">
        <v>16</v>
      </c>
      <c r="K101" s="587">
        <v>16</v>
      </c>
      <c r="L101" s="299">
        <f t="shared" si="18"/>
        <v>86</v>
      </c>
      <c r="M101" s="301">
        <v>4</v>
      </c>
      <c r="N101" s="302">
        <v>5</v>
      </c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39">
        <v>124</v>
      </c>
      <c r="Z101" s="203" t="str">
        <f>'Основні дані'!$B$1</f>
        <v>120124Б_3роки</v>
      </c>
    </row>
    <row r="102" spans="1:26" s="157" customFormat="1" ht="33" customHeight="1">
      <c r="A102" s="450" t="s">
        <v>834</v>
      </c>
      <c r="B102" s="582" t="s">
        <v>869</v>
      </c>
      <c r="C102" s="342"/>
      <c r="D102" s="343" t="s">
        <v>93</v>
      </c>
      <c r="E102" s="343" t="s">
        <v>77</v>
      </c>
      <c r="F102" s="299">
        <f t="shared" si="19"/>
        <v>4</v>
      </c>
      <c r="G102" s="300">
        <f t="shared" si="20"/>
        <v>120</v>
      </c>
      <c r="H102" s="299">
        <f>(M102*Титул!BC$18)+(O102*Титул!BD$18)+(Q102*Титул!BE$18)+(S102*Титул!BF$18)+(U102*Титул!BG$18)+(W102*Титул!BH$18)</f>
        <v>48</v>
      </c>
      <c r="I102" s="585">
        <v>32</v>
      </c>
      <c r="J102" s="586">
        <v>16</v>
      </c>
      <c r="K102" s="587"/>
      <c r="L102" s="299">
        <f t="shared" si="18"/>
        <v>72</v>
      </c>
      <c r="M102" s="301"/>
      <c r="N102" s="302"/>
      <c r="O102" s="302">
        <v>3</v>
      </c>
      <c r="P102" s="302">
        <v>4</v>
      </c>
      <c r="Q102" s="302"/>
      <c r="R102" s="302"/>
      <c r="S102" s="302"/>
      <c r="T102" s="302"/>
      <c r="U102" s="302"/>
      <c r="V102" s="302"/>
      <c r="W102" s="302"/>
      <c r="X102" s="302"/>
      <c r="Y102" s="339">
        <v>124</v>
      </c>
      <c r="Z102" s="203" t="str">
        <f>'Основні дані'!$B$1</f>
        <v>120124Б_3роки</v>
      </c>
    </row>
    <row r="103" spans="1:26" s="157" customFormat="1" ht="52.5">
      <c r="A103" s="450" t="s">
        <v>835</v>
      </c>
      <c r="B103" s="582" t="s">
        <v>842</v>
      </c>
      <c r="C103" s="343" t="s">
        <v>93</v>
      </c>
      <c r="D103" s="343"/>
      <c r="E103" s="343" t="s">
        <v>77</v>
      </c>
      <c r="F103" s="299">
        <f t="shared" si="19"/>
        <v>5</v>
      </c>
      <c r="G103" s="300">
        <f t="shared" si="20"/>
        <v>150</v>
      </c>
      <c r="H103" s="299">
        <f>(M103*Титул!BC$18)+(O103*Титул!BD$18)+(Q103*Титул!BE$18)+(S103*Титул!BF$18)+(U103*Титул!BG$18)+(W103*Титул!BH$18)</f>
        <v>64</v>
      </c>
      <c r="I103" s="585">
        <v>48</v>
      </c>
      <c r="J103" s="586"/>
      <c r="K103" s="587">
        <v>16</v>
      </c>
      <c r="L103" s="299">
        <f t="shared" si="18"/>
        <v>86</v>
      </c>
      <c r="M103" s="301"/>
      <c r="N103" s="302"/>
      <c r="O103" s="302">
        <v>4</v>
      </c>
      <c r="P103" s="302">
        <v>5</v>
      </c>
      <c r="Q103" s="302"/>
      <c r="R103" s="302"/>
      <c r="S103" s="302"/>
      <c r="T103" s="302"/>
      <c r="U103" s="302"/>
      <c r="V103" s="302"/>
      <c r="W103" s="302"/>
      <c r="X103" s="302"/>
      <c r="Y103" s="339">
        <v>124</v>
      </c>
      <c r="Z103" s="203" t="str">
        <f>'Основні дані'!$B$1</f>
        <v>120124Б_3роки</v>
      </c>
    </row>
    <row r="104" spans="1:26" s="157" customFormat="1" ht="57" customHeight="1">
      <c r="A104" s="450" t="s">
        <v>837</v>
      </c>
      <c r="B104" s="582" t="s">
        <v>847</v>
      </c>
      <c r="C104" s="433">
        <v>3</v>
      </c>
      <c r="D104" s="343"/>
      <c r="E104" s="342" t="s">
        <v>77</v>
      </c>
      <c r="F104" s="299">
        <f t="shared" si="19"/>
        <v>4</v>
      </c>
      <c r="G104" s="300">
        <f t="shared" si="20"/>
        <v>120</v>
      </c>
      <c r="H104" s="299">
        <f>(M104*Титул!BC$18)+(O104*Титул!BD$18)+(Q104*Титул!BE$18)+(S104*Титул!BF$18)+(U104*Титул!BG$18)+(W104*Титул!BH$18)</f>
        <v>48</v>
      </c>
      <c r="I104" s="585">
        <v>32</v>
      </c>
      <c r="J104" s="586">
        <v>0</v>
      </c>
      <c r="K104" s="587">
        <v>16</v>
      </c>
      <c r="L104" s="299">
        <f t="shared" si="18"/>
        <v>72</v>
      </c>
      <c r="M104" s="301"/>
      <c r="N104" s="302"/>
      <c r="O104" s="302"/>
      <c r="P104" s="302"/>
      <c r="Q104" s="302">
        <v>3</v>
      </c>
      <c r="R104" s="302">
        <v>4</v>
      </c>
      <c r="S104" s="302"/>
      <c r="T104" s="302"/>
      <c r="U104" s="302"/>
      <c r="V104" s="302"/>
      <c r="W104" s="302"/>
      <c r="X104" s="302"/>
      <c r="Y104" s="339">
        <v>124</v>
      </c>
      <c r="Z104" s="203" t="str">
        <f>'Основні дані'!$B$1</f>
        <v>120124Б_3роки</v>
      </c>
    </row>
    <row r="105" spans="1:26" s="157" customFormat="1" ht="37.5" customHeight="1">
      <c r="A105" s="450" t="s">
        <v>838</v>
      </c>
      <c r="B105" s="582" t="s">
        <v>840</v>
      </c>
      <c r="C105" s="342" t="s">
        <v>812</v>
      </c>
      <c r="D105" s="343"/>
      <c r="E105" s="343" t="s">
        <v>82</v>
      </c>
      <c r="F105" s="299">
        <f t="shared" si="19"/>
        <v>5</v>
      </c>
      <c r="G105" s="300">
        <f t="shared" si="20"/>
        <v>150</v>
      </c>
      <c r="H105" s="299">
        <f>(M105*Титул!BC$18)+(O105*Титул!BD$18)+(Q105*Титул!BE$18)+(S105*Титул!BF$18)+(U105*Титул!BG$18)+(W105*Титул!BH$18)</f>
        <v>64</v>
      </c>
      <c r="I105" s="585">
        <v>48</v>
      </c>
      <c r="J105" s="586"/>
      <c r="K105" s="587">
        <v>16</v>
      </c>
      <c r="L105" s="299">
        <f t="shared" si="18"/>
        <v>86</v>
      </c>
      <c r="M105" s="301"/>
      <c r="N105" s="302"/>
      <c r="O105" s="302"/>
      <c r="P105" s="302"/>
      <c r="Q105" s="302">
        <v>4</v>
      </c>
      <c r="R105" s="302">
        <v>5</v>
      </c>
      <c r="S105" s="302"/>
      <c r="T105" s="302"/>
      <c r="U105" s="302"/>
      <c r="V105" s="302"/>
      <c r="W105" s="302"/>
      <c r="X105" s="302"/>
      <c r="Y105" s="339">
        <v>124</v>
      </c>
      <c r="Z105" s="203" t="str">
        <f>'Основні дані'!$B$1</f>
        <v>120124Б_3роки</v>
      </c>
    </row>
    <row r="106" spans="1:26" s="157" customFormat="1" ht="33" customHeight="1">
      <c r="A106" s="450" t="s">
        <v>839</v>
      </c>
      <c r="B106" s="582" t="s">
        <v>845</v>
      </c>
      <c r="C106" s="342" t="s">
        <v>813</v>
      </c>
      <c r="D106" s="343"/>
      <c r="E106" s="343" t="s">
        <v>77</v>
      </c>
      <c r="F106" s="299">
        <f t="shared" si="19"/>
        <v>6</v>
      </c>
      <c r="G106" s="300">
        <f t="shared" si="20"/>
        <v>180</v>
      </c>
      <c r="H106" s="299">
        <f>(M106*Титул!BC$18)+(O106*Титул!BD$18)+(Q106*Титул!BE$18)+(S106*Титул!BF$18)+(U106*Титул!BG$18)+(W106*Титул!BH$18)</f>
        <v>64</v>
      </c>
      <c r="I106" s="585">
        <v>32</v>
      </c>
      <c r="J106" s="586">
        <v>16</v>
      </c>
      <c r="K106" s="587">
        <v>16</v>
      </c>
      <c r="L106" s="299">
        <f t="shared" si="18"/>
        <v>116</v>
      </c>
      <c r="M106" s="301"/>
      <c r="N106" s="302"/>
      <c r="O106" s="302"/>
      <c r="P106" s="302"/>
      <c r="Q106" s="302"/>
      <c r="R106" s="302"/>
      <c r="S106" s="302">
        <v>4</v>
      </c>
      <c r="T106" s="302">
        <v>6</v>
      </c>
      <c r="U106" s="302"/>
      <c r="V106" s="302"/>
      <c r="W106" s="302"/>
      <c r="X106" s="302"/>
      <c r="Y106" s="339">
        <v>124</v>
      </c>
      <c r="Z106" s="203" t="str">
        <f>'Основні дані'!$B$1</f>
        <v>120124Б_3роки</v>
      </c>
    </row>
    <row r="107" spans="1:26" s="157" customFormat="1" ht="57" customHeight="1">
      <c r="A107" s="450" t="s">
        <v>841</v>
      </c>
      <c r="B107" s="582" t="s">
        <v>870</v>
      </c>
      <c r="C107" s="342" t="s">
        <v>812</v>
      </c>
      <c r="D107" s="343"/>
      <c r="E107" s="343" t="s">
        <v>86</v>
      </c>
      <c r="F107" s="299">
        <f t="shared" si="19"/>
        <v>3</v>
      </c>
      <c r="G107" s="300">
        <f t="shared" si="20"/>
        <v>90</v>
      </c>
      <c r="H107" s="299">
        <f>(M107*Титул!BC$18)+(O107*Титул!BD$18)+(Q107*Титул!BE$18)+(S107*Титул!BF$18)+(U107*Титул!BG$18)+(W107*Титул!BH$18)</f>
        <v>32</v>
      </c>
      <c r="I107" s="585">
        <v>16</v>
      </c>
      <c r="J107" s="586"/>
      <c r="K107" s="587">
        <v>16</v>
      </c>
      <c r="L107" s="299">
        <f aca="true" t="shared" si="21" ref="L107:L122">IF(H107=I107+J107+K107,G107-H107,"!ОШИБКА!")</f>
        <v>58</v>
      </c>
      <c r="M107" s="301"/>
      <c r="N107" s="302"/>
      <c r="O107" s="302"/>
      <c r="P107" s="302"/>
      <c r="Q107" s="302">
        <v>2</v>
      </c>
      <c r="R107" s="302">
        <v>3</v>
      </c>
      <c r="S107" s="302"/>
      <c r="T107" s="302"/>
      <c r="U107" s="302"/>
      <c r="V107" s="302"/>
      <c r="W107" s="302"/>
      <c r="X107" s="302"/>
      <c r="Y107" s="339">
        <v>124</v>
      </c>
      <c r="Z107" s="203" t="str">
        <f>'Основні дані'!$B$1</f>
        <v>120124Б_3роки</v>
      </c>
    </row>
    <row r="108" spans="1:26" s="157" customFormat="1" ht="52.5" customHeight="1">
      <c r="A108" s="450" t="s">
        <v>843</v>
      </c>
      <c r="B108" s="582" t="s">
        <v>871</v>
      </c>
      <c r="C108" s="342"/>
      <c r="D108" s="343" t="s">
        <v>812</v>
      </c>
      <c r="E108" s="343" t="s">
        <v>82</v>
      </c>
      <c r="F108" s="299">
        <f t="shared" si="19"/>
        <v>4</v>
      </c>
      <c r="G108" s="300">
        <f t="shared" si="20"/>
        <v>120</v>
      </c>
      <c r="H108" s="299">
        <f>(M108*Титул!BC$18)+(O108*Титул!BD$18)+(Q108*Титул!BE$18)+(S108*Титул!BF$18)+(U108*Титул!BG$18)+(W108*Титул!BH$18)</f>
        <v>48</v>
      </c>
      <c r="I108" s="585">
        <v>16</v>
      </c>
      <c r="J108" s="586"/>
      <c r="K108" s="587">
        <v>32</v>
      </c>
      <c r="L108" s="299">
        <f t="shared" si="21"/>
        <v>72</v>
      </c>
      <c r="M108" s="301"/>
      <c r="N108" s="302"/>
      <c r="O108" s="302"/>
      <c r="P108" s="302"/>
      <c r="Q108" s="302">
        <v>3</v>
      </c>
      <c r="R108" s="302">
        <v>4</v>
      </c>
      <c r="S108" s="302"/>
      <c r="T108" s="302"/>
      <c r="U108" s="302"/>
      <c r="V108" s="302"/>
      <c r="W108" s="302"/>
      <c r="X108" s="302"/>
      <c r="Y108" s="339">
        <v>124</v>
      </c>
      <c r="Z108" s="203" t="str">
        <f>'Основні дані'!$B$1</f>
        <v>120124Б_3роки</v>
      </c>
    </row>
    <row r="109" spans="1:26" s="157" customFormat="1" ht="52.5">
      <c r="A109" s="450" t="s">
        <v>844</v>
      </c>
      <c r="B109" s="582" t="s">
        <v>872</v>
      </c>
      <c r="C109" s="343"/>
      <c r="D109" s="343" t="s">
        <v>813</v>
      </c>
      <c r="E109" s="343" t="s">
        <v>77</v>
      </c>
      <c r="F109" s="299">
        <f t="shared" si="19"/>
        <v>4</v>
      </c>
      <c r="G109" s="300">
        <f t="shared" si="20"/>
        <v>120</v>
      </c>
      <c r="H109" s="299">
        <f>(M109*Титул!BC$18)+(O109*Титул!BD$18)+(Q109*Титул!BE$18)+(S109*Титул!BF$18)+(U109*Титул!BG$18)+(W109*Титул!BH$18)</f>
        <v>48</v>
      </c>
      <c r="I109" s="585">
        <v>16</v>
      </c>
      <c r="J109" s="586"/>
      <c r="K109" s="587">
        <v>32</v>
      </c>
      <c r="L109" s="299">
        <f t="shared" si="21"/>
        <v>72</v>
      </c>
      <c r="M109" s="301"/>
      <c r="N109" s="302"/>
      <c r="O109" s="302"/>
      <c r="P109" s="302"/>
      <c r="Q109" s="302"/>
      <c r="R109" s="302"/>
      <c r="S109" s="302">
        <v>3</v>
      </c>
      <c r="T109" s="302">
        <v>4</v>
      </c>
      <c r="U109" s="302"/>
      <c r="V109" s="302"/>
      <c r="W109" s="302"/>
      <c r="X109" s="302"/>
      <c r="Y109" s="339">
        <v>124</v>
      </c>
      <c r="Z109" s="203" t="str">
        <f>'Основні дані'!$B$1</f>
        <v>120124Б_3роки</v>
      </c>
    </row>
    <row r="110" spans="1:26" s="157" customFormat="1" ht="55.5" customHeight="1">
      <c r="A110" s="450" t="s">
        <v>846</v>
      </c>
      <c r="B110" s="582" t="s">
        <v>873</v>
      </c>
      <c r="C110" s="343"/>
      <c r="D110" s="343" t="s">
        <v>813</v>
      </c>
      <c r="E110" s="343" t="s">
        <v>76</v>
      </c>
      <c r="F110" s="299">
        <f t="shared" si="19"/>
        <v>4</v>
      </c>
      <c r="G110" s="300">
        <f t="shared" si="20"/>
        <v>120</v>
      </c>
      <c r="H110" s="299">
        <f>(M110*Титул!BC$18)+(O110*Титул!BD$18)+(Q110*Титул!BE$18)+(S110*Титул!BF$18)+(U110*Титул!BG$18)+(W110*Титул!BH$18)</f>
        <v>48</v>
      </c>
      <c r="I110" s="585">
        <v>32</v>
      </c>
      <c r="J110" s="586"/>
      <c r="K110" s="587">
        <v>16</v>
      </c>
      <c r="L110" s="299">
        <f t="shared" si="21"/>
        <v>72</v>
      </c>
      <c r="M110" s="301"/>
      <c r="N110" s="302"/>
      <c r="O110" s="302"/>
      <c r="P110" s="302"/>
      <c r="Q110" s="302"/>
      <c r="R110" s="302"/>
      <c r="S110" s="302">
        <v>3</v>
      </c>
      <c r="T110" s="302">
        <v>4</v>
      </c>
      <c r="U110" s="302"/>
      <c r="V110" s="302"/>
      <c r="W110" s="302"/>
      <c r="X110" s="302"/>
      <c r="Y110" s="339">
        <v>124</v>
      </c>
      <c r="Z110" s="203" t="str">
        <f>'Основні дані'!$B$1</f>
        <v>120124Б_3роки</v>
      </c>
    </row>
    <row r="111" spans="1:26" s="157" customFormat="1" ht="52.5">
      <c r="A111" s="450" t="s">
        <v>848</v>
      </c>
      <c r="B111" s="583" t="s">
        <v>852</v>
      </c>
      <c r="C111" s="495">
        <v>5</v>
      </c>
      <c r="D111" s="495"/>
      <c r="E111" s="495" t="s">
        <v>85</v>
      </c>
      <c r="F111" s="299">
        <f t="shared" si="19"/>
        <v>5</v>
      </c>
      <c r="G111" s="300">
        <f t="shared" si="20"/>
        <v>150</v>
      </c>
      <c r="H111" s="299">
        <f>(M111*Титул!BC$18)+(O111*Титул!BD$18)+(Q111*Титул!BE$18)+(S111*Титул!BF$18)+(U111*Титул!BG$18)+(W111*Титул!BH$18)</f>
        <v>64</v>
      </c>
      <c r="I111" s="585">
        <v>48</v>
      </c>
      <c r="J111" s="586"/>
      <c r="K111" s="587">
        <v>16</v>
      </c>
      <c r="L111" s="299">
        <f t="shared" si="21"/>
        <v>86</v>
      </c>
      <c r="M111" s="301"/>
      <c r="N111" s="302"/>
      <c r="O111" s="302"/>
      <c r="P111" s="302"/>
      <c r="Q111" s="302"/>
      <c r="R111" s="302"/>
      <c r="S111" s="302"/>
      <c r="T111" s="302"/>
      <c r="U111" s="302">
        <v>4</v>
      </c>
      <c r="V111" s="302">
        <v>5</v>
      </c>
      <c r="W111" s="302"/>
      <c r="X111" s="302"/>
      <c r="Y111" s="339">
        <v>124</v>
      </c>
      <c r="Z111" s="203" t="str">
        <f>'Основні дані'!$B$1</f>
        <v>120124Б_3роки</v>
      </c>
    </row>
    <row r="112" spans="1:26" s="157" customFormat="1" ht="52.5">
      <c r="A112" s="450" t="s">
        <v>850</v>
      </c>
      <c r="B112" s="584" t="s">
        <v>854</v>
      </c>
      <c r="C112" s="433">
        <v>5</v>
      </c>
      <c r="D112" s="433"/>
      <c r="E112" s="433" t="s">
        <v>77</v>
      </c>
      <c r="F112" s="299">
        <f t="shared" si="19"/>
        <v>4</v>
      </c>
      <c r="G112" s="300">
        <f t="shared" si="20"/>
        <v>120</v>
      </c>
      <c r="H112" s="299">
        <f>(M112*Титул!BC$18)+(O112*Титул!BD$18)+(Q112*Титул!BE$18)+(S112*Титул!BF$18)+(U112*Титул!BG$18)+(W112*Титул!BH$18)</f>
        <v>48</v>
      </c>
      <c r="I112" s="585">
        <v>32</v>
      </c>
      <c r="J112" s="586"/>
      <c r="K112" s="587">
        <v>16</v>
      </c>
      <c r="L112" s="299">
        <f t="shared" si="21"/>
        <v>72</v>
      </c>
      <c r="M112" s="301"/>
      <c r="N112" s="302"/>
      <c r="O112" s="302"/>
      <c r="P112" s="302"/>
      <c r="Q112" s="302"/>
      <c r="R112" s="302"/>
      <c r="S112" s="302"/>
      <c r="T112" s="302"/>
      <c r="U112" s="302">
        <v>3</v>
      </c>
      <c r="V112" s="302">
        <v>4</v>
      </c>
      <c r="W112" s="302"/>
      <c r="X112" s="302"/>
      <c r="Y112" s="339">
        <v>124</v>
      </c>
      <c r="Z112" s="203" t="str">
        <f>'Основні дані'!$B$1</f>
        <v>120124Б_3роки</v>
      </c>
    </row>
    <row r="113" spans="1:26" s="157" customFormat="1" ht="57.75" customHeight="1">
      <c r="A113" s="450" t="s">
        <v>851</v>
      </c>
      <c r="B113" s="582" t="s">
        <v>861</v>
      </c>
      <c r="C113" s="433"/>
      <c r="D113" s="433">
        <v>5</v>
      </c>
      <c r="E113" s="433" t="s">
        <v>76</v>
      </c>
      <c r="F113" s="299">
        <f t="shared" si="19"/>
        <v>4</v>
      </c>
      <c r="G113" s="300">
        <f t="shared" si="20"/>
        <v>120</v>
      </c>
      <c r="H113" s="299">
        <f>(M113*Титул!BC$18)+(O113*Титул!BD$18)+(Q113*Титул!BE$18)+(S113*Титул!BF$18)+(U113*Титул!BG$18)+(W113*Титул!BH$18)</f>
        <v>48</v>
      </c>
      <c r="I113" s="585">
        <v>32</v>
      </c>
      <c r="J113" s="586">
        <v>16</v>
      </c>
      <c r="K113" s="587"/>
      <c r="L113" s="299">
        <f t="shared" si="21"/>
        <v>72</v>
      </c>
      <c r="M113" s="301"/>
      <c r="N113" s="302"/>
      <c r="O113" s="302"/>
      <c r="P113" s="302"/>
      <c r="Q113" s="302"/>
      <c r="R113" s="302"/>
      <c r="S113" s="302"/>
      <c r="T113" s="302"/>
      <c r="U113" s="302">
        <v>3</v>
      </c>
      <c r="V113" s="302">
        <v>4</v>
      </c>
      <c r="W113" s="302"/>
      <c r="X113" s="302"/>
      <c r="Y113" s="339">
        <v>124</v>
      </c>
      <c r="Z113" s="203" t="str">
        <f>'Основні дані'!$B$1</f>
        <v>120124Б_3роки</v>
      </c>
    </row>
    <row r="114" spans="1:26" s="157" customFormat="1" ht="57" customHeight="1">
      <c r="A114" s="450" t="s">
        <v>853</v>
      </c>
      <c r="B114" s="582" t="s">
        <v>856</v>
      </c>
      <c r="C114" s="433">
        <v>5</v>
      </c>
      <c r="D114" s="342"/>
      <c r="E114" s="343" t="s">
        <v>76</v>
      </c>
      <c r="F114" s="299">
        <f t="shared" si="19"/>
        <v>4</v>
      </c>
      <c r="G114" s="300">
        <f t="shared" si="20"/>
        <v>120</v>
      </c>
      <c r="H114" s="299">
        <f>(M114*Титул!BC$18)+(O114*Титул!BD$18)+(Q114*Титул!BE$18)+(S114*Титул!BF$18)+(U114*Титул!BG$18)+(W114*Титул!BH$18)</f>
        <v>48</v>
      </c>
      <c r="I114" s="301">
        <v>32</v>
      </c>
      <c r="J114" s="302"/>
      <c r="K114" s="303">
        <v>16</v>
      </c>
      <c r="L114" s="299">
        <f t="shared" si="21"/>
        <v>72</v>
      </c>
      <c r="M114" s="301"/>
      <c r="N114" s="302"/>
      <c r="O114" s="302"/>
      <c r="P114" s="302"/>
      <c r="Q114" s="302"/>
      <c r="R114" s="302"/>
      <c r="S114" s="302"/>
      <c r="T114" s="302"/>
      <c r="U114" s="302">
        <v>3</v>
      </c>
      <c r="V114" s="302">
        <v>4</v>
      </c>
      <c r="W114" s="302"/>
      <c r="X114" s="302"/>
      <c r="Y114" s="339">
        <v>124</v>
      </c>
      <c r="Z114" s="203" t="str">
        <f>'Основні дані'!$B$1</f>
        <v>120124Б_3роки</v>
      </c>
    </row>
    <row r="115" spans="1:26" s="157" customFormat="1" ht="57" customHeight="1">
      <c r="A115" s="450" t="s">
        <v>855</v>
      </c>
      <c r="B115" s="582" t="s">
        <v>874</v>
      </c>
      <c r="C115" s="433">
        <v>5</v>
      </c>
      <c r="D115" s="342"/>
      <c r="E115" s="343" t="s">
        <v>82</v>
      </c>
      <c r="F115" s="299">
        <f t="shared" si="19"/>
        <v>4</v>
      </c>
      <c r="G115" s="300">
        <f t="shared" si="20"/>
        <v>120</v>
      </c>
      <c r="H115" s="299">
        <f>(M115*Титул!BC$18)+(O115*Титул!BD$18)+(Q115*Титул!BE$18)+(S115*Титул!BF$18)+(U115*Титул!BG$18)+(W115*Титул!BH$18)</f>
        <v>48</v>
      </c>
      <c r="I115" s="301">
        <v>32</v>
      </c>
      <c r="J115" s="302"/>
      <c r="K115" s="303">
        <v>16</v>
      </c>
      <c r="L115" s="299">
        <f t="shared" si="21"/>
        <v>72</v>
      </c>
      <c r="M115" s="301"/>
      <c r="N115" s="302"/>
      <c r="O115" s="302"/>
      <c r="P115" s="302"/>
      <c r="Q115" s="302"/>
      <c r="R115" s="302"/>
      <c r="S115" s="302"/>
      <c r="T115" s="302"/>
      <c r="U115" s="302">
        <v>3</v>
      </c>
      <c r="V115" s="302">
        <v>4</v>
      </c>
      <c r="W115" s="302"/>
      <c r="X115" s="302"/>
      <c r="Y115" s="339">
        <v>124</v>
      </c>
      <c r="Z115" s="203" t="str">
        <f>'Основні дані'!$B$1</f>
        <v>120124Б_3роки</v>
      </c>
    </row>
    <row r="116" spans="1:26" s="157" customFormat="1" ht="52.5">
      <c r="A116" s="450" t="s">
        <v>857</v>
      </c>
      <c r="B116" s="582" t="s">
        <v>858</v>
      </c>
      <c r="C116" s="433">
        <v>6</v>
      </c>
      <c r="D116" s="342"/>
      <c r="E116" s="343"/>
      <c r="F116" s="299">
        <f t="shared" si="19"/>
        <v>4</v>
      </c>
      <c r="G116" s="300">
        <f t="shared" si="20"/>
        <v>120</v>
      </c>
      <c r="H116" s="299">
        <f>(M116*Титул!BC$18)+(O116*Титул!BD$18)+(Q116*Титул!BE$18)+(S116*Титул!BF$18)+(U116*Титул!BG$18)+(W116*Титул!BH$18)</f>
        <v>40</v>
      </c>
      <c r="I116" s="301">
        <v>20</v>
      </c>
      <c r="J116" s="302">
        <v>10</v>
      </c>
      <c r="K116" s="303">
        <v>10</v>
      </c>
      <c r="L116" s="299">
        <f t="shared" si="21"/>
        <v>80</v>
      </c>
      <c r="M116" s="301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>
        <v>4</v>
      </c>
      <c r="X116" s="302">
        <v>4</v>
      </c>
      <c r="Y116" s="339">
        <v>124</v>
      </c>
      <c r="Z116" s="203" t="str">
        <f>'Основні дані'!$B$1</f>
        <v>120124Б_3роки</v>
      </c>
    </row>
    <row r="117" spans="1:26" s="157" customFormat="1" ht="52.5">
      <c r="A117" s="450" t="s">
        <v>881</v>
      </c>
      <c r="B117" s="582" t="s">
        <v>860</v>
      </c>
      <c r="C117" s="433">
        <v>6</v>
      </c>
      <c r="D117" s="342"/>
      <c r="E117" s="342"/>
      <c r="F117" s="299">
        <f t="shared" si="19"/>
        <v>4</v>
      </c>
      <c r="G117" s="300">
        <f t="shared" si="20"/>
        <v>120</v>
      </c>
      <c r="H117" s="299">
        <f>(M117*Титул!BC$18)+(O117*Титул!BD$18)+(Q117*Титул!BE$18)+(S117*Титул!BF$18)+(U117*Титул!BG$18)+(W117*Титул!BH$18)</f>
        <v>40</v>
      </c>
      <c r="I117" s="301">
        <v>20</v>
      </c>
      <c r="J117" s="302">
        <v>20</v>
      </c>
      <c r="K117" s="303"/>
      <c r="L117" s="299">
        <f t="shared" si="21"/>
        <v>80</v>
      </c>
      <c r="M117" s="301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>
        <v>4</v>
      </c>
      <c r="X117" s="302">
        <v>4</v>
      </c>
      <c r="Y117" s="339">
        <v>124</v>
      </c>
      <c r="Z117" s="203" t="str">
        <f>'Основні дані'!$B$1</f>
        <v>120124Б_3роки</v>
      </c>
    </row>
    <row r="118" spans="1:26" s="157" customFormat="1" ht="56.25" customHeight="1">
      <c r="A118" s="450" t="s">
        <v>882</v>
      </c>
      <c r="B118" s="582" t="s">
        <v>875</v>
      </c>
      <c r="C118" s="433">
        <v>6</v>
      </c>
      <c r="D118" s="342"/>
      <c r="E118" s="342"/>
      <c r="F118" s="299">
        <f t="shared" si="19"/>
        <v>4</v>
      </c>
      <c r="G118" s="300">
        <f t="shared" si="20"/>
        <v>120</v>
      </c>
      <c r="H118" s="299">
        <f>(M118*Титул!BC$18)+(O118*Титул!BD$18)+(Q118*Титул!BE$18)+(S118*Титул!BF$18)+(U118*Титул!BG$18)+(W118*Титул!BH$18)</f>
        <v>40</v>
      </c>
      <c r="I118" s="301">
        <v>30</v>
      </c>
      <c r="J118" s="302"/>
      <c r="K118" s="303">
        <v>10</v>
      </c>
      <c r="L118" s="299">
        <f t="shared" si="21"/>
        <v>80</v>
      </c>
      <c r="M118" s="301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>
        <v>4</v>
      </c>
      <c r="X118" s="302">
        <v>4</v>
      </c>
      <c r="Y118" s="339">
        <v>124</v>
      </c>
      <c r="Z118" s="203" t="str">
        <f>'Основні дані'!$B$1</f>
        <v>120124Б_3роки</v>
      </c>
    </row>
    <row r="119" spans="1:26" s="157" customFormat="1" ht="55.5" customHeight="1">
      <c r="A119" s="450" t="s">
        <v>859</v>
      </c>
      <c r="B119" s="582" t="s">
        <v>849</v>
      </c>
      <c r="C119" s="433">
        <v>6</v>
      </c>
      <c r="D119" s="343"/>
      <c r="E119" s="342"/>
      <c r="F119" s="299">
        <f t="shared" si="19"/>
        <v>4</v>
      </c>
      <c r="G119" s="300">
        <f t="shared" si="20"/>
        <v>120</v>
      </c>
      <c r="H119" s="299">
        <f>(M119*Титул!BC$18)+(O119*Титул!BD$18)+(Q119*Титул!BE$18)+(S119*Титул!BF$18)+(U119*Титул!BG$18)+(W119*Титул!BH$18)</f>
        <v>40</v>
      </c>
      <c r="I119" s="301">
        <v>30</v>
      </c>
      <c r="J119" s="302"/>
      <c r="K119" s="303">
        <v>10</v>
      </c>
      <c r="L119" s="299">
        <f t="shared" si="21"/>
        <v>80</v>
      </c>
      <c r="M119" s="301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>
        <v>4</v>
      </c>
      <c r="X119" s="302">
        <v>4</v>
      </c>
      <c r="Y119" s="339">
        <v>124</v>
      </c>
      <c r="Z119" s="203" t="str">
        <f>'Основні дані'!$B$1</f>
        <v>120124Б_3роки</v>
      </c>
    </row>
    <row r="120" spans="1:26" s="157" customFormat="1" ht="30" hidden="1">
      <c r="A120" s="450" t="s">
        <v>346</v>
      </c>
      <c r="B120" s="436"/>
      <c r="C120" s="433"/>
      <c r="D120" s="343"/>
      <c r="E120" s="342"/>
      <c r="F120" s="299">
        <f t="shared" si="19"/>
        <v>0</v>
      </c>
      <c r="G120" s="300">
        <f t="shared" si="20"/>
        <v>0</v>
      </c>
      <c r="H120" s="299">
        <f>(M120*Титул!BC$18)+(O120*Титул!BD$18)+(Q120*Титул!BE$18)+(S120*Титул!BF$18)+(U120*Титул!BG$18)+(W120*Титул!BH$18)</f>
        <v>0</v>
      </c>
      <c r="I120" s="301"/>
      <c r="J120" s="302"/>
      <c r="K120" s="303"/>
      <c r="L120" s="299">
        <f t="shared" si="21"/>
        <v>0</v>
      </c>
      <c r="M120" s="301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39"/>
      <c r="Z120" s="203" t="str">
        <f>'Основні дані'!$B$1</f>
        <v>120124Б_3роки</v>
      </c>
    </row>
    <row r="121" spans="1:26" s="157" customFormat="1" ht="30" hidden="1">
      <c r="A121" s="450" t="s">
        <v>347</v>
      </c>
      <c r="B121" s="436"/>
      <c r="C121" s="433"/>
      <c r="D121" s="343"/>
      <c r="E121" s="342"/>
      <c r="F121" s="299">
        <f t="shared" si="19"/>
        <v>0</v>
      </c>
      <c r="G121" s="300">
        <f t="shared" si="20"/>
        <v>0</v>
      </c>
      <c r="H121" s="299">
        <f>(M121*Титул!BC$18)+(O121*Титул!BD$18)+(Q121*Титул!BE$18)+(S121*Титул!BF$18)+(U121*Титул!BG$18)+(W121*Титул!BH$18)</f>
        <v>0</v>
      </c>
      <c r="I121" s="301"/>
      <c r="J121" s="302"/>
      <c r="K121" s="303"/>
      <c r="L121" s="299">
        <f t="shared" si="21"/>
        <v>0</v>
      </c>
      <c r="M121" s="301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39"/>
      <c r="Z121" s="203" t="str">
        <f>'Основні дані'!$B$1</f>
        <v>120124Б_3роки</v>
      </c>
    </row>
    <row r="122" spans="1:26" s="157" customFormat="1" ht="30" hidden="1">
      <c r="A122" s="491" t="s">
        <v>348</v>
      </c>
      <c r="B122" s="500"/>
      <c r="C122" s="501"/>
      <c r="D122" s="502"/>
      <c r="E122" s="503"/>
      <c r="F122" s="299">
        <f t="shared" si="19"/>
        <v>0</v>
      </c>
      <c r="G122" s="300">
        <f t="shared" si="20"/>
        <v>0</v>
      </c>
      <c r="H122" s="299">
        <f>(M122*Титул!BC$18)+(O122*Титул!BD$18)+(Q122*Титул!BE$18)+(S122*Титул!BF$18)+(U122*Титул!BG$18)+(W122*Титул!BH$18)</f>
        <v>0</v>
      </c>
      <c r="I122" s="304"/>
      <c r="J122" s="305"/>
      <c r="K122" s="306"/>
      <c r="L122" s="312">
        <f t="shared" si="21"/>
        <v>0</v>
      </c>
      <c r="M122" s="304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40"/>
      <c r="Z122" s="203" t="str">
        <f>'Основні дані'!$B$1</f>
        <v>120124Б_3роки</v>
      </c>
    </row>
    <row r="123" spans="1:26" s="507" customFormat="1" ht="28.5" hidden="1" thickBot="1">
      <c r="A123" s="504"/>
      <c r="B123" s="520" t="s">
        <v>33</v>
      </c>
      <c r="C123" s="514"/>
      <c r="D123" s="519" t="s">
        <v>811</v>
      </c>
      <c r="E123" s="515"/>
      <c r="F123" s="299">
        <f t="shared" si="19"/>
        <v>6</v>
      </c>
      <c r="G123" s="300">
        <f t="shared" si="20"/>
        <v>180</v>
      </c>
      <c r="H123" s="299">
        <f>(M123*Титул!BC$18)+(O123*Титул!BD$18)+(Q123*Титул!BE$18)+(S123*Титул!BF$18)+(U123*Титул!BG$18)+(W123*Титул!BH$18)</f>
        <v>0</v>
      </c>
      <c r="I123" s="510"/>
      <c r="J123" s="510"/>
      <c r="K123" s="510"/>
      <c r="L123" s="510">
        <f>IF(H123=I123+J123+K123,G123-H123,"!ОШИБКА!")</f>
        <v>180</v>
      </c>
      <c r="M123" s="510"/>
      <c r="N123" s="510">
        <f>Титул!$BC$20*1.5</f>
        <v>0</v>
      </c>
      <c r="O123" s="510"/>
      <c r="P123" s="510">
        <f>Титул!$BD$20*1.5</f>
        <v>0</v>
      </c>
      <c r="Q123" s="510"/>
      <c r="R123" s="510">
        <f>Титул!$BE$20*1.5</f>
        <v>0</v>
      </c>
      <c r="S123" s="510"/>
      <c r="T123" s="510">
        <f>Титул!$BF$20*1.5</f>
        <v>0</v>
      </c>
      <c r="U123" s="510"/>
      <c r="V123" s="510">
        <f>Титул!$BG$20*1.5</f>
        <v>0</v>
      </c>
      <c r="W123" s="510"/>
      <c r="X123" s="510">
        <f>Титул!$BH$20*1.5</f>
        <v>6</v>
      </c>
      <c r="Y123" s="511"/>
      <c r="Z123" s="506" t="str">
        <f>'Основні дані'!$B$1</f>
        <v>120124Б_3роки</v>
      </c>
    </row>
    <row r="124" spans="1:26" s="157" customFormat="1" ht="28.5" hidden="1" thickBot="1">
      <c r="A124" s="276"/>
      <c r="B124" s="521" t="s">
        <v>118</v>
      </c>
      <c r="C124" s="516"/>
      <c r="D124" s="516"/>
      <c r="E124" s="517"/>
      <c r="F124" s="512">
        <f>N124+P124+R124+T124+V124+X124</f>
        <v>6</v>
      </c>
      <c r="G124" s="512">
        <f>F124*30</f>
        <v>180</v>
      </c>
      <c r="H124" s="512"/>
      <c r="I124" s="512"/>
      <c r="J124" s="512"/>
      <c r="K124" s="512"/>
      <c r="L124" s="512">
        <f>IF(G124-H124=G124-I124-J124-K124,G124-H124,"!ОШИБКА!")</f>
        <v>180</v>
      </c>
      <c r="M124" s="512"/>
      <c r="N124" s="512"/>
      <c r="O124" s="512"/>
      <c r="P124" s="512"/>
      <c r="Q124" s="512"/>
      <c r="R124" s="512"/>
      <c r="S124" s="512"/>
      <c r="T124" s="512"/>
      <c r="U124" s="512"/>
      <c r="V124" s="512"/>
      <c r="W124" s="512"/>
      <c r="X124" s="512">
        <f>Титул!$AS$35+Титул!$AS$37</f>
        <v>6</v>
      </c>
      <c r="Y124" s="513"/>
      <c r="Z124" s="203" t="str">
        <f>'Основні дані'!$B$1</f>
        <v>120124Б_3роки</v>
      </c>
    </row>
    <row r="125" spans="1:26" s="157" customFormat="1" ht="27" hidden="1">
      <c r="A125" s="496" t="s">
        <v>349</v>
      </c>
      <c r="B125" s="497" t="s">
        <v>350</v>
      </c>
      <c r="C125" s="498"/>
      <c r="D125" s="498"/>
      <c r="E125" s="498"/>
      <c r="F125" s="518" t="str">
        <f>IF(SUM(F126:F152)=F$97,F$97,"ОШИБКА")</f>
        <v>ОШИБКА</v>
      </c>
      <c r="G125" s="518" t="str">
        <f>IF(SUM(G126:G152)=G$97,G$97,"ОШИБКА")</f>
        <v>ОШИБКА</v>
      </c>
      <c r="H125" s="508">
        <f>SUM(H126:H152)</f>
        <v>0</v>
      </c>
      <c r="I125" s="508">
        <f aca="true" t="shared" si="22" ref="I125:X125">SUM(I126:I152)</f>
        <v>0</v>
      </c>
      <c r="J125" s="508">
        <f t="shared" si="22"/>
        <v>0</v>
      </c>
      <c r="K125" s="508">
        <f t="shared" si="22"/>
        <v>0</v>
      </c>
      <c r="L125" s="508">
        <f t="shared" si="22"/>
        <v>360</v>
      </c>
      <c r="M125" s="508">
        <f t="shared" si="22"/>
        <v>0</v>
      </c>
      <c r="N125" s="508">
        <f t="shared" si="22"/>
        <v>0</v>
      </c>
      <c r="O125" s="508">
        <f>SUM(O126:O152)</f>
        <v>0</v>
      </c>
      <c r="P125" s="508">
        <f t="shared" si="22"/>
        <v>0</v>
      </c>
      <c r="Q125" s="508">
        <f t="shared" si="22"/>
        <v>0</v>
      </c>
      <c r="R125" s="508">
        <f t="shared" si="22"/>
        <v>0</v>
      </c>
      <c r="S125" s="508">
        <f t="shared" si="22"/>
        <v>0</v>
      </c>
      <c r="T125" s="508">
        <f t="shared" si="22"/>
        <v>0</v>
      </c>
      <c r="U125" s="508">
        <f t="shared" si="22"/>
        <v>0</v>
      </c>
      <c r="V125" s="508">
        <f t="shared" si="22"/>
        <v>0</v>
      </c>
      <c r="W125" s="508">
        <f t="shared" si="22"/>
        <v>0</v>
      </c>
      <c r="X125" s="508">
        <f t="shared" si="22"/>
        <v>12</v>
      </c>
      <c r="Y125" s="499"/>
      <c r="Z125" s="203" t="str">
        <f>'Основні дані'!$B$1</f>
        <v>120124Б_3роки</v>
      </c>
    </row>
    <row r="126" spans="1:26" s="157" customFormat="1" ht="30" hidden="1">
      <c r="A126" s="450" t="s">
        <v>351</v>
      </c>
      <c r="B126" s="434"/>
      <c r="C126" s="495"/>
      <c r="D126" s="495"/>
      <c r="E126" s="495"/>
      <c r="F126" s="307">
        <f>N126+P126+R126+T126+V126+X126</f>
        <v>0</v>
      </c>
      <c r="G126" s="308">
        <f>F126*30</f>
        <v>0</v>
      </c>
      <c r="H126" s="307">
        <f>(M126*Титул!BC$18)+(O126*Титул!BD$18)+(Q126*Титул!BE$18)+(S126*Титул!BF$18)+(U126*Титул!BG$18)+(W126*Титул!BH$18)</f>
        <v>0</v>
      </c>
      <c r="I126" s="309"/>
      <c r="J126" s="310"/>
      <c r="K126" s="311"/>
      <c r="L126" s="307">
        <f aca="true" t="shared" si="23" ref="L126:L151">IF(H126=I126+J126+K126,G126-H126,"!ОШИБКА!")</f>
        <v>0</v>
      </c>
      <c r="M126" s="309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493"/>
      <c r="Z126" s="203" t="str">
        <f>'Основні дані'!$B$1</f>
        <v>120124Б_3роки</v>
      </c>
    </row>
    <row r="127" spans="1:26" s="157" customFormat="1" ht="30" hidden="1">
      <c r="A127" s="450" t="s">
        <v>352</v>
      </c>
      <c r="B127" s="432"/>
      <c r="C127" s="433"/>
      <c r="D127" s="433"/>
      <c r="E127" s="433"/>
      <c r="F127" s="299">
        <f>N127+P127+R127+T127+V127+X127</f>
        <v>0</v>
      </c>
      <c r="G127" s="300">
        <f>F127*30</f>
        <v>0</v>
      </c>
      <c r="H127" s="299">
        <f>(M127*Титул!BC$18)+(O127*Титул!BD$18)+(Q127*Титул!BE$18)+(S127*Титул!BF$18)+(U127*Титул!BG$18)+(W127*Титул!BH$18)</f>
        <v>0</v>
      </c>
      <c r="I127" s="301"/>
      <c r="J127" s="302"/>
      <c r="K127" s="303"/>
      <c r="L127" s="299">
        <f t="shared" si="23"/>
        <v>0</v>
      </c>
      <c r="M127" s="301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494"/>
      <c r="Z127" s="203" t="str">
        <f>'Основні дані'!$B$1</f>
        <v>120124Б_3роки</v>
      </c>
    </row>
    <row r="128" spans="1:26" s="157" customFormat="1" ht="30" hidden="1">
      <c r="A128" s="450" t="s">
        <v>353</v>
      </c>
      <c r="B128" s="432"/>
      <c r="C128" s="433"/>
      <c r="D128" s="433"/>
      <c r="E128" s="433"/>
      <c r="F128" s="299">
        <f aca="true" t="shared" si="24" ref="F128:F151">N128+P128+R128+T128+V128+X128</f>
        <v>0</v>
      </c>
      <c r="G128" s="300">
        <f aca="true" t="shared" si="25" ref="G128:G151">F128*30</f>
        <v>0</v>
      </c>
      <c r="H128" s="299">
        <f>(M128*Титул!BC$18)+(O128*Титул!BD$18)+(Q128*Титул!BE$18)+(S128*Титул!BF$18)+(U128*Титул!BG$18)+(W128*Титул!BH$18)</f>
        <v>0</v>
      </c>
      <c r="I128" s="301"/>
      <c r="J128" s="302"/>
      <c r="K128" s="303"/>
      <c r="L128" s="299">
        <f t="shared" si="23"/>
        <v>0</v>
      </c>
      <c r="M128" s="301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39"/>
      <c r="Z128" s="203" t="str">
        <f>'Основні дані'!$B$1</f>
        <v>120124Б_3роки</v>
      </c>
    </row>
    <row r="129" spans="1:26" s="157" customFormat="1" ht="30" hidden="1">
      <c r="A129" s="450" t="s">
        <v>354</v>
      </c>
      <c r="B129" s="432"/>
      <c r="C129" s="433"/>
      <c r="D129" s="433"/>
      <c r="E129" s="433"/>
      <c r="F129" s="299">
        <f t="shared" si="24"/>
        <v>0</v>
      </c>
      <c r="G129" s="300">
        <f t="shared" si="25"/>
        <v>0</v>
      </c>
      <c r="H129" s="299">
        <f>(M129*Титул!BC$18)+(O129*Титул!BD$18)+(Q129*Титул!BE$18)+(S129*Титул!BF$18)+(U129*Титул!BG$18)+(W129*Титул!BH$18)</f>
        <v>0</v>
      </c>
      <c r="I129" s="301"/>
      <c r="J129" s="302"/>
      <c r="K129" s="303"/>
      <c r="L129" s="299">
        <f t="shared" si="23"/>
        <v>0</v>
      </c>
      <c r="M129" s="301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39"/>
      <c r="Z129" s="203" t="str">
        <f>'Основні дані'!$B$1</f>
        <v>120124Б_3роки</v>
      </c>
    </row>
    <row r="130" spans="1:26" s="157" customFormat="1" ht="30" hidden="1">
      <c r="A130" s="450" t="s">
        <v>355</v>
      </c>
      <c r="B130" s="432"/>
      <c r="C130" s="433"/>
      <c r="D130" s="342"/>
      <c r="E130" s="343"/>
      <c r="F130" s="299">
        <f t="shared" si="24"/>
        <v>0</v>
      </c>
      <c r="G130" s="300">
        <f t="shared" si="25"/>
        <v>0</v>
      </c>
      <c r="H130" s="299">
        <f>(M130*Титул!BC$18)+(O130*Титул!BD$18)+(Q130*Титул!BE$18)+(S130*Титул!BF$18)+(U130*Титул!BG$18)+(W130*Титул!BH$18)</f>
        <v>0</v>
      </c>
      <c r="I130" s="301"/>
      <c r="J130" s="302"/>
      <c r="K130" s="303"/>
      <c r="L130" s="299">
        <f t="shared" si="23"/>
        <v>0</v>
      </c>
      <c r="M130" s="301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39"/>
      <c r="Z130" s="203" t="str">
        <f>'Основні дані'!$B$1</f>
        <v>120124Б_3роки</v>
      </c>
    </row>
    <row r="131" spans="1:26" s="157" customFormat="1" ht="30" hidden="1">
      <c r="A131" s="450" t="s">
        <v>356</v>
      </c>
      <c r="B131" s="434"/>
      <c r="C131" s="433"/>
      <c r="D131" s="342"/>
      <c r="E131" s="342"/>
      <c r="F131" s="299">
        <f t="shared" si="24"/>
        <v>0</v>
      </c>
      <c r="G131" s="300">
        <f t="shared" si="25"/>
        <v>0</v>
      </c>
      <c r="H131" s="299">
        <f>(M131*Титул!BC$18)+(O131*Титул!BD$18)+(Q131*Титул!BE$18)+(S131*Титул!BF$18)+(U131*Титул!BG$18)+(W131*Титул!BH$18)</f>
        <v>0</v>
      </c>
      <c r="I131" s="301"/>
      <c r="J131" s="302"/>
      <c r="K131" s="303"/>
      <c r="L131" s="299">
        <f t="shared" si="23"/>
        <v>0</v>
      </c>
      <c r="M131" s="301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39"/>
      <c r="Z131" s="203" t="str">
        <f>'Основні дані'!$B$1</f>
        <v>120124Б_3роки</v>
      </c>
    </row>
    <row r="132" spans="1:26" s="157" customFormat="1" ht="30" hidden="1">
      <c r="A132" s="450" t="s">
        <v>357</v>
      </c>
      <c r="B132" s="435"/>
      <c r="C132" s="433"/>
      <c r="D132" s="342"/>
      <c r="E132" s="342"/>
      <c r="F132" s="299">
        <f t="shared" si="24"/>
        <v>0</v>
      </c>
      <c r="G132" s="300">
        <f t="shared" si="25"/>
        <v>0</v>
      </c>
      <c r="H132" s="299">
        <f>(M132*Титул!BC$18)+(O132*Титул!BD$18)+(Q132*Титул!BE$18)+(S132*Титул!BF$18)+(U132*Титул!BG$18)+(W132*Титул!BH$18)</f>
        <v>0</v>
      </c>
      <c r="I132" s="301"/>
      <c r="J132" s="302"/>
      <c r="K132" s="303"/>
      <c r="L132" s="299">
        <f t="shared" si="23"/>
        <v>0</v>
      </c>
      <c r="M132" s="301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39"/>
      <c r="Z132" s="203" t="str">
        <f>'Основні дані'!$B$1</f>
        <v>120124Б_3роки</v>
      </c>
    </row>
    <row r="133" spans="1:26" s="157" customFormat="1" ht="30" hidden="1">
      <c r="A133" s="450" t="s">
        <v>358</v>
      </c>
      <c r="B133" s="436"/>
      <c r="C133" s="433"/>
      <c r="D133" s="343"/>
      <c r="E133" s="342"/>
      <c r="F133" s="299">
        <f t="shared" si="24"/>
        <v>0</v>
      </c>
      <c r="G133" s="300">
        <f t="shared" si="25"/>
        <v>0</v>
      </c>
      <c r="H133" s="299">
        <f>(M133*Титул!BC$18)+(O133*Титул!BD$18)+(Q133*Титул!BE$18)+(S133*Титул!BF$18)+(U133*Титул!BG$18)+(W133*Титул!BH$18)</f>
        <v>0</v>
      </c>
      <c r="I133" s="301"/>
      <c r="J133" s="302"/>
      <c r="K133" s="303"/>
      <c r="L133" s="299">
        <f t="shared" si="23"/>
        <v>0</v>
      </c>
      <c r="M133" s="301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39"/>
      <c r="Z133" s="203" t="str">
        <f>'Основні дані'!$B$1</f>
        <v>120124Б_3роки</v>
      </c>
    </row>
    <row r="134" spans="1:26" s="157" customFormat="1" ht="30" hidden="1">
      <c r="A134" s="450" t="s">
        <v>359</v>
      </c>
      <c r="B134" s="436"/>
      <c r="C134" s="433"/>
      <c r="D134" s="343"/>
      <c r="E134" s="342"/>
      <c r="F134" s="299">
        <f t="shared" si="24"/>
        <v>0</v>
      </c>
      <c r="G134" s="300">
        <f t="shared" si="25"/>
        <v>0</v>
      </c>
      <c r="H134" s="299">
        <f>(M134*Титул!BC$18)+(O134*Титул!BD$18)+(Q134*Титул!BE$18)+(S134*Титул!BF$18)+(U134*Титул!BG$18)+(W134*Титул!BH$18)</f>
        <v>0</v>
      </c>
      <c r="I134" s="301"/>
      <c r="J134" s="302"/>
      <c r="K134" s="303"/>
      <c r="L134" s="299">
        <f t="shared" si="23"/>
        <v>0</v>
      </c>
      <c r="M134" s="301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39"/>
      <c r="Z134" s="203" t="str">
        <f>'Основні дані'!$B$1</f>
        <v>120124Б_3роки</v>
      </c>
    </row>
    <row r="135" spans="1:26" s="157" customFormat="1" ht="30" hidden="1">
      <c r="A135" s="450" t="s">
        <v>360</v>
      </c>
      <c r="B135" s="436"/>
      <c r="C135" s="433"/>
      <c r="D135" s="343"/>
      <c r="E135" s="342"/>
      <c r="F135" s="299">
        <f t="shared" si="24"/>
        <v>0</v>
      </c>
      <c r="G135" s="300">
        <f t="shared" si="25"/>
        <v>0</v>
      </c>
      <c r="H135" s="299">
        <f>(M135*Титул!BC$18)+(O135*Титул!BD$18)+(Q135*Титул!BE$18)+(S135*Титул!BF$18)+(U135*Титул!BG$18)+(W135*Титул!BH$18)</f>
        <v>0</v>
      </c>
      <c r="I135" s="301"/>
      <c r="J135" s="302"/>
      <c r="K135" s="303"/>
      <c r="L135" s="299">
        <f t="shared" si="23"/>
        <v>0</v>
      </c>
      <c r="M135" s="301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39"/>
      <c r="Z135" s="203" t="str">
        <f>'Основні дані'!$B$1</f>
        <v>120124Б_3роки</v>
      </c>
    </row>
    <row r="136" spans="1:26" s="157" customFormat="1" ht="30" hidden="1">
      <c r="A136" s="450" t="s">
        <v>361</v>
      </c>
      <c r="B136" s="436"/>
      <c r="C136" s="342"/>
      <c r="D136" s="343"/>
      <c r="E136" s="343"/>
      <c r="F136" s="299">
        <f t="shared" si="24"/>
        <v>0</v>
      </c>
      <c r="G136" s="300">
        <f t="shared" si="25"/>
        <v>0</v>
      </c>
      <c r="H136" s="299">
        <f>(M136*Титул!BC$18)+(O136*Титул!BD$18)+(Q136*Титул!BE$18)+(S136*Титул!BF$18)+(U136*Титул!BG$18)+(W136*Титул!BH$18)</f>
        <v>0</v>
      </c>
      <c r="I136" s="301"/>
      <c r="J136" s="302"/>
      <c r="K136" s="303"/>
      <c r="L136" s="299">
        <f t="shared" si="23"/>
        <v>0</v>
      </c>
      <c r="M136" s="301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39"/>
      <c r="Z136" s="203" t="str">
        <f>'Основні дані'!$B$1</f>
        <v>120124Б_3роки</v>
      </c>
    </row>
    <row r="137" spans="1:26" s="157" customFormat="1" ht="30" hidden="1">
      <c r="A137" s="450" t="s">
        <v>362</v>
      </c>
      <c r="B137" s="436"/>
      <c r="C137" s="342"/>
      <c r="D137" s="343"/>
      <c r="E137" s="343"/>
      <c r="F137" s="299">
        <f t="shared" si="24"/>
        <v>0</v>
      </c>
      <c r="G137" s="300">
        <f t="shared" si="25"/>
        <v>0</v>
      </c>
      <c r="H137" s="299">
        <f>(M137*Титул!BC$18)+(O137*Титул!BD$18)+(Q137*Титул!BE$18)+(S137*Титул!BF$18)+(U137*Титул!BG$18)+(W137*Титул!BH$18)</f>
        <v>0</v>
      </c>
      <c r="I137" s="301"/>
      <c r="J137" s="302"/>
      <c r="K137" s="303"/>
      <c r="L137" s="299">
        <f t="shared" si="23"/>
        <v>0</v>
      </c>
      <c r="M137" s="301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39"/>
      <c r="Z137" s="203" t="str">
        <f>'Основні дані'!$B$1</f>
        <v>120124Б_3роки</v>
      </c>
    </row>
    <row r="138" spans="1:26" s="157" customFormat="1" ht="30" hidden="1">
      <c r="A138" s="450" t="s">
        <v>363</v>
      </c>
      <c r="B138" s="436"/>
      <c r="C138" s="342"/>
      <c r="D138" s="343"/>
      <c r="E138" s="343"/>
      <c r="F138" s="299">
        <f t="shared" si="24"/>
        <v>0</v>
      </c>
      <c r="G138" s="300">
        <f t="shared" si="25"/>
        <v>0</v>
      </c>
      <c r="H138" s="299">
        <f>(M138*Титул!BC$18)+(O138*Титул!BD$18)+(Q138*Титул!BE$18)+(S138*Титул!BF$18)+(U138*Титул!BG$18)+(W138*Титул!BH$18)</f>
        <v>0</v>
      </c>
      <c r="I138" s="301"/>
      <c r="J138" s="302"/>
      <c r="K138" s="303"/>
      <c r="L138" s="299">
        <f t="shared" si="23"/>
        <v>0</v>
      </c>
      <c r="M138" s="301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39"/>
      <c r="Z138" s="203" t="str">
        <f>'Основні дані'!$B$1</f>
        <v>120124Б_3роки</v>
      </c>
    </row>
    <row r="139" spans="1:26" s="157" customFormat="1" ht="30" hidden="1">
      <c r="A139" s="450" t="s">
        <v>364</v>
      </c>
      <c r="B139" s="436"/>
      <c r="C139" s="343"/>
      <c r="D139" s="343"/>
      <c r="E139" s="343"/>
      <c r="F139" s="299">
        <f t="shared" si="24"/>
        <v>0</v>
      </c>
      <c r="G139" s="300">
        <f t="shared" si="25"/>
        <v>0</v>
      </c>
      <c r="H139" s="299">
        <f>(M139*Титул!BC$18)+(O139*Титул!BD$18)+(Q139*Титул!BE$18)+(S139*Титул!BF$18)+(U139*Титул!BG$18)+(W139*Титул!BH$18)</f>
        <v>0</v>
      </c>
      <c r="I139" s="301"/>
      <c r="J139" s="302"/>
      <c r="K139" s="303"/>
      <c r="L139" s="299">
        <f t="shared" si="23"/>
        <v>0</v>
      </c>
      <c r="M139" s="301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39"/>
      <c r="Z139" s="203" t="str">
        <f>'Основні дані'!$B$1</f>
        <v>120124Б_3роки</v>
      </c>
    </row>
    <row r="140" spans="1:26" s="157" customFormat="1" ht="30" hidden="1">
      <c r="A140" s="450" t="s">
        <v>365</v>
      </c>
      <c r="B140" s="436"/>
      <c r="C140" s="343"/>
      <c r="D140" s="343"/>
      <c r="E140" s="343"/>
      <c r="F140" s="299">
        <f t="shared" si="24"/>
        <v>0</v>
      </c>
      <c r="G140" s="300">
        <f t="shared" si="25"/>
        <v>0</v>
      </c>
      <c r="H140" s="299">
        <f>(M140*Титул!BC$18)+(O140*Титул!BD$18)+(Q140*Титул!BE$18)+(S140*Титул!BF$18)+(U140*Титул!BG$18)+(W140*Титул!BH$18)</f>
        <v>0</v>
      </c>
      <c r="I140" s="301"/>
      <c r="J140" s="302"/>
      <c r="K140" s="303"/>
      <c r="L140" s="299">
        <f t="shared" si="23"/>
        <v>0</v>
      </c>
      <c r="M140" s="301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39"/>
      <c r="Z140" s="203" t="str">
        <f>'Основні дані'!$B$1</f>
        <v>120124Б_3роки</v>
      </c>
    </row>
    <row r="141" spans="1:26" s="157" customFormat="1" ht="30" hidden="1">
      <c r="A141" s="450" t="s">
        <v>366</v>
      </c>
      <c r="B141" s="436"/>
      <c r="C141" s="343"/>
      <c r="D141" s="343"/>
      <c r="E141" s="343"/>
      <c r="F141" s="299">
        <f t="shared" si="24"/>
        <v>0</v>
      </c>
      <c r="G141" s="300">
        <f t="shared" si="25"/>
        <v>0</v>
      </c>
      <c r="H141" s="299">
        <f>(M141*Титул!BC$18)+(O141*Титул!BD$18)+(Q141*Титул!BE$18)+(S141*Титул!BF$18)+(U141*Титул!BG$18)+(W141*Титул!BH$18)</f>
        <v>0</v>
      </c>
      <c r="I141" s="301"/>
      <c r="J141" s="302"/>
      <c r="K141" s="303"/>
      <c r="L141" s="299">
        <f t="shared" si="23"/>
        <v>0</v>
      </c>
      <c r="M141" s="301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39"/>
      <c r="Z141" s="203" t="str">
        <f>'Основні дані'!$B$1</f>
        <v>120124Б_3роки</v>
      </c>
    </row>
    <row r="142" spans="1:26" s="157" customFormat="1" ht="30" hidden="1">
      <c r="A142" s="450" t="s">
        <v>367</v>
      </c>
      <c r="B142" s="436"/>
      <c r="C142" s="343"/>
      <c r="D142" s="343"/>
      <c r="E142" s="343"/>
      <c r="F142" s="299">
        <f t="shared" si="24"/>
        <v>0</v>
      </c>
      <c r="G142" s="300">
        <f t="shared" si="25"/>
        <v>0</v>
      </c>
      <c r="H142" s="299">
        <f>(M142*Титул!BC$18)+(O142*Титул!BD$18)+(Q142*Титул!BE$18)+(S142*Титул!BF$18)+(U142*Титул!BG$18)+(W142*Титул!BH$18)</f>
        <v>0</v>
      </c>
      <c r="I142" s="301"/>
      <c r="J142" s="302"/>
      <c r="K142" s="303"/>
      <c r="L142" s="299">
        <f t="shared" si="23"/>
        <v>0</v>
      </c>
      <c r="M142" s="301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39"/>
      <c r="Z142" s="203" t="str">
        <f>'Основні дані'!$B$1</f>
        <v>120124Б_3роки</v>
      </c>
    </row>
    <row r="143" spans="1:26" s="157" customFormat="1" ht="30" hidden="1">
      <c r="A143" s="450" t="s">
        <v>368</v>
      </c>
      <c r="B143" s="436"/>
      <c r="C143" s="343"/>
      <c r="D143" s="343"/>
      <c r="E143" s="343"/>
      <c r="F143" s="299">
        <f t="shared" si="24"/>
        <v>0</v>
      </c>
      <c r="G143" s="300">
        <f t="shared" si="25"/>
        <v>0</v>
      </c>
      <c r="H143" s="299">
        <f>(M143*Титул!BC$18)+(O143*Титул!BD$18)+(Q143*Титул!BE$18)+(S143*Титул!BF$18)+(U143*Титул!BG$18)+(W143*Титул!BH$18)</f>
        <v>0</v>
      </c>
      <c r="I143" s="301"/>
      <c r="J143" s="302"/>
      <c r="K143" s="303"/>
      <c r="L143" s="299">
        <f t="shared" si="23"/>
        <v>0</v>
      </c>
      <c r="M143" s="301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39"/>
      <c r="Z143" s="203" t="str">
        <f>'Основні дані'!$B$1</f>
        <v>120124Б_3роки</v>
      </c>
    </row>
    <row r="144" spans="1:26" s="157" customFormat="1" ht="30" hidden="1">
      <c r="A144" s="450" t="s">
        <v>369</v>
      </c>
      <c r="B144" s="436"/>
      <c r="C144" s="343"/>
      <c r="D144" s="343"/>
      <c r="E144" s="343"/>
      <c r="F144" s="299">
        <f t="shared" si="24"/>
        <v>0</v>
      </c>
      <c r="G144" s="300">
        <f t="shared" si="25"/>
        <v>0</v>
      </c>
      <c r="H144" s="299">
        <f>(M144*Титул!BC$18)+(O144*Титул!BD$18)+(Q144*Титул!BE$18)+(S144*Титул!BF$18)+(U144*Титул!BG$18)+(W144*Титул!BH$18)</f>
        <v>0</v>
      </c>
      <c r="I144" s="301"/>
      <c r="J144" s="302"/>
      <c r="K144" s="303"/>
      <c r="L144" s="299">
        <f t="shared" si="23"/>
        <v>0</v>
      </c>
      <c r="M144" s="301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39"/>
      <c r="Z144" s="203" t="str">
        <f>'Основні дані'!$B$1</f>
        <v>120124Б_3роки</v>
      </c>
    </row>
    <row r="145" spans="1:26" s="157" customFormat="1" ht="30" hidden="1">
      <c r="A145" s="450" t="s">
        <v>370</v>
      </c>
      <c r="B145" s="436"/>
      <c r="C145" s="343"/>
      <c r="D145" s="343"/>
      <c r="E145" s="343"/>
      <c r="F145" s="299">
        <f t="shared" si="24"/>
        <v>0</v>
      </c>
      <c r="G145" s="300">
        <f t="shared" si="25"/>
        <v>0</v>
      </c>
      <c r="H145" s="299">
        <f>(M145*Титул!BC$18)+(O145*Титул!BD$18)+(Q145*Титул!BE$18)+(S145*Титул!BF$18)+(U145*Титул!BG$18)+(W145*Титул!BH$18)</f>
        <v>0</v>
      </c>
      <c r="I145" s="301"/>
      <c r="J145" s="302"/>
      <c r="K145" s="303"/>
      <c r="L145" s="299">
        <f t="shared" si="23"/>
        <v>0</v>
      </c>
      <c r="M145" s="301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39"/>
      <c r="Z145" s="203" t="str">
        <f>'Основні дані'!$B$1</f>
        <v>120124Б_3роки</v>
      </c>
    </row>
    <row r="146" spans="1:26" s="157" customFormat="1" ht="30" hidden="1">
      <c r="A146" s="450" t="s">
        <v>371</v>
      </c>
      <c r="B146" s="434"/>
      <c r="C146" s="433"/>
      <c r="D146" s="342"/>
      <c r="E146" s="342"/>
      <c r="F146" s="299">
        <f t="shared" si="24"/>
        <v>0</v>
      </c>
      <c r="G146" s="300">
        <f t="shared" si="25"/>
        <v>0</v>
      </c>
      <c r="H146" s="299">
        <f>(M146*Титул!BC$18)+(O146*Титул!BD$18)+(Q146*Титул!BE$18)+(S146*Титул!BF$18)+(U146*Титул!BG$18)+(W146*Титул!BH$18)</f>
        <v>0</v>
      </c>
      <c r="I146" s="301"/>
      <c r="J146" s="302"/>
      <c r="K146" s="303"/>
      <c r="L146" s="299">
        <f t="shared" si="23"/>
        <v>0</v>
      </c>
      <c r="M146" s="301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39"/>
      <c r="Z146" s="203" t="str">
        <f>'Основні дані'!$B$1</f>
        <v>120124Б_3роки</v>
      </c>
    </row>
    <row r="147" spans="1:26" s="157" customFormat="1" ht="30" hidden="1">
      <c r="A147" s="450" t="s">
        <v>372</v>
      </c>
      <c r="B147" s="435"/>
      <c r="C147" s="433"/>
      <c r="D147" s="342"/>
      <c r="E147" s="342"/>
      <c r="F147" s="299">
        <f t="shared" si="24"/>
        <v>0</v>
      </c>
      <c r="G147" s="300">
        <f t="shared" si="25"/>
        <v>0</v>
      </c>
      <c r="H147" s="299">
        <f>(M147*Титул!BC$18)+(O147*Титул!BD$18)+(Q147*Титул!BE$18)+(S147*Титул!BF$18)+(U147*Титул!BG$18)+(W147*Титул!BH$18)</f>
        <v>0</v>
      </c>
      <c r="I147" s="301"/>
      <c r="J147" s="302"/>
      <c r="K147" s="303"/>
      <c r="L147" s="299">
        <f t="shared" si="23"/>
        <v>0</v>
      </c>
      <c r="M147" s="301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39"/>
      <c r="Z147" s="203" t="str">
        <f>'Основні дані'!$B$1</f>
        <v>120124Б_3роки</v>
      </c>
    </row>
    <row r="148" spans="1:26" s="157" customFormat="1" ht="30" hidden="1">
      <c r="A148" s="450" t="s">
        <v>373</v>
      </c>
      <c r="B148" s="436"/>
      <c r="C148" s="433"/>
      <c r="D148" s="343"/>
      <c r="E148" s="342"/>
      <c r="F148" s="299">
        <f t="shared" si="24"/>
        <v>0</v>
      </c>
      <c r="G148" s="300">
        <f t="shared" si="25"/>
        <v>0</v>
      </c>
      <c r="H148" s="299">
        <f>(M148*Титул!BC$18)+(O148*Титул!BD$18)+(Q148*Титул!BE$18)+(S148*Титул!BF$18)+(U148*Титул!BG$18)+(W148*Титул!BH$18)</f>
        <v>0</v>
      </c>
      <c r="I148" s="301"/>
      <c r="J148" s="302"/>
      <c r="K148" s="303"/>
      <c r="L148" s="299">
        <f t="shared" si="23"/>
        <v>0</v>
      </c>
      <c r="M148" s="301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39"/>
      <c r="Z148" s="203" t="str">
        <f>'Основні дані'!$B$1</f>
        <v>120124Б_3роки</v>
      </c>
    </row>
    <row r="149" spans="1:26" s="157" customFormat="1" ht="30" hidden="1">
      <c r="A149" s="450" t="s">
        <v>374</v>
      </c>
      <c r="B149" s="436"/>
      <c r="C149" s="433"/>
      <c r="D149" s="343"/>
      <c r="E149" s="342"/>
      <c r="F149" s="299">
        <f t="shared" si="24"/>
        <v>0</v>
      </c>
      <c r="G149" s="300">
        <f t="shared" si="25"/>
        <v>0</v>
      </c>
      <c r="H149" s="299">
        <f>(M149*Титул!BC$18)+(O149*Титул!BD$18)+(Q149*Титул!BE$18)+(S149*Титул!BF$18)+(U149*Титул!BG$18)+(W149*Титул!BH$18)</f>
        <v>0</v>
      </c>
      <c r="I149" s="301"/>
      <c r="J149" s="302"/>
      <c r="K149" s="303"/>
      <c r="L149" s="299">
        <f t="shared" si="23"/>
        <v>0</v>
      </c>
      <c r="M149" s="301"/>
      <c r="N149" s="302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/>
      <c r="Y149" s="339"/>
      <c r="Z149" s="203" t="str">
        <f>'Основні дані'!$B$1</f>
        <v>120124Б_3роки</v>
      </c>
    </row>
    <row r="150" spans="1:26" s="157" customFormat="1" ht="30" hidden="1">
      <c r="A150" s="450" t="s">
        <v>375</v>
      </c>
      <c r="B150" s="500"/>
      <c r="C150" s="501"/>
      <c r="D150" s="502"/>
      <c r="E150" s="503"/>
      <c r="F150" s="299">
        <f t="shared" si="24"/>
        <v>0</v>
      </c>
      <c r="G150" s="300">
        <f t="shared" si="25"/>
        <v>0</v>
      </c>
      <c r="H150" s="299">
        <f>(M150*Титул!BC$18)+(O150*Титул!BD$18)+(Q150*Титул!BE$18)+(S150*Титул!BF$18)+(U150*Титул!BG$18)+(W150*Титул!BH$18)</f>
        <v>0</v>
      </c>
      <c r="I150" s="304"/>
      <c r="J150" s="305"/>
      <c r="K150" s="306"/>
      <c r="L150" s="312">
        <f t="shared" si="23"/>
        <v>0</v>
      </c>
      <c r="M150" s="304"/>
      <c r="N150" s="305"/>
      <c r="O150" s="305"/>
      <c r="P150" s="305"/>
      <c r="Q150" s="305"/>
      <c r="R150" s="305"/>
      <c r="S150" s="305"/>
      <c r="T150" s="305"/>
      <c r="U150" s="305"/>
      <c r="V150" s="305"/>
      <c r="W150" s="305"/>
      <c r="X150" s="305"/>
      <c r="Y150" s="340"/>
      <c r="Z150" s="203" t="str">
        <f>'Основні дані'!$B$1</f>
        <v>120124Б_3роки</v>
      </c>
    </row>
    <row r="151" spans="1:26" s="507" customFormat="1" ht="28.5" hidden="1" thickBot="1">
      <c r="A151" s="504"/>
      <c r="B151" s="520" t="s">
        <v>33</v>
      </c>
      <c r="C151" s="514"/>
      <c r="D151" s="519" t="s">
        <v>811</v>
      </c>
      <c r="E151" s="515"/>
      <c r="F151" s="299">
        <f t="shared" si="24"/>
        <v>6</v>
      </c>
      <c r="G151" s="300">
        <f t="shared" si="25"/>
        <v>180</v>
      </c>
      <c r="H151" s="299">
        <f>(M151*Титул!BC$18)+(O151*Титул!BD$18)+(Q151*Титул!BE$18)+(S151*Титул!BF$18)+(U151*Титул!BG$18)+(W151*Титул!BH$18)</f>
        <v>0</v>
      </c>
      <c r="I151" s="510"/>
      <c r="J151" s="510"/>
      <c r="K151" s="510"/>
      <c r="L151" s="510">
        <f t="shared" si="23"/>
        <v>180</v>
      </c>
      <c r="M151" s="510"/>
      <c r="N151" s="510">
        <f>Титул!$BC$20*1.5</f>
        <v>0</v>
      </c>
      <c r="O151" s="510"/>
      <c r="P151" s="510">
        <f>Титул!$BD$20*1.5</f>
        <v>0</v>
      </c>
      <c r="Q151" s="510"/>
      <c r="R151" s="510">
        <f>Титул!$BE$20*1.5</f>
        <v>0</v>
      </c>
      <c r="S151" s="510"/>
      <c r="T151" s="510">
        <f>Титул!$BF$20*1.5</f>
        <v>0</v>
      </c>
      <c r="U151" s="510"/>
      <c r="V151" s="510">
        <f>Титул!$BG$20*1.5</f>
        <v>0</v>
      </c>
      <c r="W151" s="510"/>
      <c r="X151" s="510">
        <f>Титул!$BH$20*1.5</f>
        <v>6</v>
      </c>
      <c r="Y151" s="505"/>
      <c r="Z151" s="506" t="str">
        <f>'Основні дані'!$B$1</f>
        <v>120124Б_3роки</v>
      </c>
    </row>
    <row r="152" spans="1:26" s="157" customFormat="1" ht="28.5" hidden="1" thickBot="1">
      <c r="A152" s="276"/>
      <c r="B152" s="521" t="s">
        <v>118</v>
      </c>
      <c r="C152" s="516"/>
      <c r="D152" s="516"/>
      <c r="E152" s="517"/>
      <c r="F152" s="512">
        <f>N152+P152+R152+T152+V152+X152</f>
        <v>6</v>
      </c>
      <c r="G152" s="512">
        <f>F152*30</f>
        <v>180</v>
      </c>
      <c r="H152" s="512"/>
      <c r="I152" s="512"/>
      <c r="J152" s="512"/>
      <c r="K152" s="512"/>
      <c r="L152" s="512">
        <f>IF(G152-H152=G152-I152-J152-K152,G152-H152,"!ОШИБКА!")</f>
        <v>180</v>
      </c>
      <c r="M152" s="512"/>
      <c r="N152" s="512"/>
      <c r="O152" s="512"/>
      <c r="P152" s="512"/>
      <c r="Q152" s="512"/>
      <c r="R152" s="512"/>
      <c r="S152" s="512"/>
      <c r="T152" s="512"/>
      <c r="U152" s="512"/>
      <c r="V152" s="512"/>
      <c r="W152" s="512"/>
      <c r="X152" s="512">
        <f>Титул!$AS$35+Титул!$AS$37</f>
        <v>6</v>
      </c>
      <c r="Y152" s="379"/>
      <c r="Z152" s="203" t="str">
        <f>'Основні дані'!$B$1</f>
        <v>120124Б_3роки</v>
      </c>
    </row>
    <row r="153" spans="1:26" s="157" customFormat="1" ht="27" hidden="1">
      <c r="A153" s="496" t="s">
        <v>377</v>
      </c>
      <c r="B153" s="497" t="s">
        <v>376</v>
      </c>
      <c r="C153" s="498"/>
      <c r="D153" s="498"/>
      <c r="E153" s="498"/>
      <c r="F153" s="518" t="str">
        <f>IF(SUM(F154:F180)=F$97,F$97,"ОШИБКА")</f>
        <v>ОШИБКА</v>
      </c>
      <c r="G153" s="518" t="str">
        <f>IF(SUM(G154:G180)=G$97,G$97,"ОШИБКА")</f>
        <v>ОШИБКА</v>
      </c>
      <c r="H153" s="508">
        <f aca="true" t="shared" si="26" ref="H153:X153">SUM(H154:H180)</f>
        <v>0</v>
      </c>
      <c r="I153" s="508">
        <f t="shared" si="26"/>
        <v>0</v>
      </c>
      <c r="J153" s="508">
        <f t="shared" si="26"/>
        <v>0</v>
      </c>
      <c r="K153" s="508">
        <f t="shared" si="26"/>
        <v>0</v>
      </c>
      <c r="L153" s="508">
        <f t="shared" si="26"/>
        <v>360</v>
      </c>
      <c r="M153" s="508">
        <f t="shared" si="26"/>
        <v>0</v>
      </c>
      <c r="N153" s="508">
        <f t="shared" si="26"/>
        <v>0</v>
      </c>
      <c r="O153" s="508">
        <f t="shared" si="26"/>
        <v>0</v>
      </c>
      <c r="P153" s="508">
        <f t="shared" si="26"/>
        <v>0</v>
      </c>
      <c r="Q153" s="508">
        <f t="shared" si="26"/>
        <v>0</v>
      </c>
      <c r="R153" s="508">
        <f t="shared" si="26"/>
        <v>0</v>
      </c>
      <c r="S153" s="508">
        <f t="shared" si="26"/>
        <v>0</v>
      </c>
      <c r="T153" s="508">
        <f t="shared" si="26"/>
        <v>0</v>
      </c>
      <c r="U153" s="508">
        <f t="shared" si="26"/>
        <v>0</v>
      </c>
      <c r="V153" s="508">
        <f t="shared" si="26"/>
        <v>0</v>
      </c>
      <c r="W153" s="508">
        <f t="shared" si="26"/>
        <v>0</v>
      </c>
      <c r="X153" s="508">
        <f t="shared" si="26"/>
        <v>12</v>
      </c>
      <c r="Y153" s="499"/>
      <c r="Z153" s="203" t="str">
        <f>'Основні дані'!$B$1</f>
        <v>120124Б_3роки</v>
      </c>
    </row>
    <row r="154" spans="1:26" s="157" customFormat="1" ht="30" hidden="1">
      <c r="A154" s="450" t="s">
        <v>378</v>
      </c>
      <c r="B154" s="434"/>
      <c r="C154" s="495"/>
      <c r="D154" s="495"/>
      <c r="E154" s="495"/>
      <c r="F154" s="307">
        <f>N154+P154+R154+T154+V154+X154</f>
        <v>0</v>
      </c>
      <c r="G154" s="308">
        <f>F154*30</f>
        <v>0</v>
      </c>
      <c r="H154" s="307">
        <f>(M154*Титул!BC$18)+(O154*Титул!BD$18)+(Q154*Титул!BE$18)+(S154*Титул!BF$18)+(U154*Титул!BG$18)+(W154*Титул!BH$18)</f>
        <v>0</v>
      </c>
      <c r="I154" s="309"/>
      <c r="J154" s="310"/>
      <c r="K154" s="311"/>
      <c r="L154" s="307">
        <f aca="true" t="shared" si="27" ref="L154:L179">IF(H154=I154+J154+K154,G154-H154,"!ОШИБКА!")</f>
        <v>0</v>
      </c>
      <c r="M154" s="309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493"/>
      <c r="Z154" s="203" t="str">
        <f>'Основні дані'!$B$1</f>
        <v>120124Б_3роки</v>
      </c>
    </row>
    <row r="155" spans="1:26" s="157" customFormat="1" ht="30" hidden="1">
      <c r="A155" s="450" t="s">
        <v>379</v>
      </c>
      <c r="B155" s="432"/>
      <c r="C155" s="433"/>
      <c r="D155" s="433"/>
      <c r="E155" s="433"/>
      <c r="F155" s="299">
        <f>N155+P155+R155+T155+V155+X155</f>
        <v>0</v>
      </c>
      <c r="G155" s="300">
        <f>F155*30</f>
        <v>0</v>
      </c>
      <c r="H155" s="299">
        <f>(M155*Титул!BC$18)+(O155*Титул!BD$18)+(Q155*Титул!BE$18)+(S155*Титул!BF$18)+(U155*Титул!BG$18)+(W155*Титул!BH$18)</f>
        <v>0</v>
      </c>
      <c r="I155" s="301"/>
      <c r="J155" s="302"/>
      <c r="K155" s="303"/>
      <c r="L155" s="299">
        <f t="shared" si="27"/>
        <v>0</v>
      </c>
      <c r="M155" s="301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494"/>
      <c r="Z155" s="203" t="str">
        <f>'Основні дані'!$B$1</f>
        <v>120124Б_3роки</v>
      </c>
    </row>
    <row r="156" spans="1:26" s="157" customFormat="1" ht="30" hidden="1">
      <c r="A156" s="450" t="s">
        <v>380</v>
      </c>
      <c r="B156" s="432"/>
      <c r="C156" s="433"/>
      <c r="D156" s="433"/>
      <c r="E156" s="433"/>
      <c r="F156" s="299">
        <f aca="true" t="shared" si="28" ref="F156:F178">N156+P156+R156+T156+V156+X156</f>
        <v>0</v>
      </c>
      <c r="G156" s="300">
        <f aca="true" t="shared" si="29" ref="G156:G178">F156*30</f>
        <v>0</v>
      </c>
      <c r="H156" s="299">
        <f>(M156*Титул!BC$18)+(O156*Титул!BD$18)+(Q156*Титул!BE$18)+(S156*Титул!BF$18)+(U156*Титул!BG$18)+(W156*Титул!BH$18)</f>
        <v>0</v>
      </c>
      <c r="I156" s="301"/>
      <c r="J156" s="302"/>
      <c r="K156" s="303"/>
      <c r="L156" s="299">
        <f t="shared" si="27"/>
        <v>0</v>
      </c>
      <c r="M156" s="301"/>
      <c r="N156" s="302"/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339"/>
      <c r="Z156" s="203" t="str">
        <f>'Основні дані'!$B$1</f>
        <v>120124Б_3роки</v>
      </c>
    </row>
    <row r="157" spans="1:26" s="157" customFormat="1" ht="30" hidden="1">
      <c r="A157" s="450" t="s">
        <v>381</v>
      </c>
      <c r="B157" s="432"/>
      <c r="C157" s="433"/>
      <c r="D157" s="433"/>
      <c r="E157" s="433"/>
      <c r="F157" s="299">
        <f t="shared" si="28"/>
        <v>0</v>
      </c>
      <c r="G157" s="300">
        <f t="shared" si="29"/>
        <v>0</v>
      </c>
      <c r="H157" s="299">
        <f>(M157*Титул!BC$18)+(O157*Титул!BD$18)+(Q157*Титул!BE$18)+(S157*Титул!BF$18)+(U157*Титул!BG$18)+(W157*Титул!BH$18)</f>
        <v>0</v>
      </c>
      <c r="I157" s="301"/>
      <c r="J157" s="302"/>
      <c r="K157" s="303"/>
      <c r="L157" s="299">
        <f t="shared" si="27"/>
        <v>0</v>
      </c>
      <c r="M157" s="301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39"/>
      <c r="Z157" s="203" t="str">
        <f>'Основні дані'!$B$1</f>
        <v>120124Б_3роки</v>
      </c>
    </row>
    <row r="158" spans="1:26" s="157" customFormat="1" ht="30" hidden="1">
      <c r="A158" s="450" t="s">
        <v>382</v>
      </c>
      <c r="B158" s="432"/>
      <c r="C158" s="433"/>
      <c r="D158" s="342"/>
      <c r="E158" s="343"/>
      <c r="F158" s="299">
        <f t="shared" si="28"/>
        <v>0</v>
      </c>
      <c r="G158" s="300">
        <f t="shared" si="29"/>
        <v>0</v>
      </c>
      <c r="H158" s="299">
        <f>(M158*Титул!BC$18)+(O158*Титул!BD$18)+(Q158*Титул!BE$18)+(S158*Титул!BF$18)+(U158*Титул!BG$18)+(W158*Титул!BH$18)</f>
        <v>0</v>
      </c>
      <c r="I158" s="301"/>
      <c r="J158" s="302"/>
      <c r="K158" s="303"/>
      <c r="L158" s="299">
        <f t="shared" si="27"/>
        <v>0</v>
      </c>
      <c r="M158" s="301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39"/>
      <c r="Z158" s="203" t="str">
        <f>'Основні дані'!$B$1</f>
        <v>120124Б_3роки</v>
      </c>
    </row>
    <row r="159" spans="1:26" s="157" customFormat="1" ht="30" hidden="1">
      <c r="A159" s="450" t="s">
        <v>383</v>
      </c>
      <c r="B159" s="434"/>
      <c r="C159" s="433"/>
      <c r="D159" s="342"/>
      <c r="E159" s="342"/>
      <c r="F159" s="299">
        <f t="shared" si="28"/>
        <v>0</v>
      </c>
      <c r="G159" s="300">
        <f t="shared" si="29"/>
        <v>0</v>
      </c>
      <c r="H159" s="299">
        <f>(M159*Титул!BC$18)+(O159*Титул!BD$18)+(Q159*Титул!BE$18)+(S159*Титул!BF$18)+(U159*Титул!BG$18)+(W159*Титул!BH$18)</f>
        <v>0</v>
      </c>
      <c r="I159" s="301"/>
      <c r="J159" s="302"/>
      <c r="K159" s="303"/>
      <c r="L159" s="299">
        <f t="shared" si="27"/>
        <v>0</v>
      </c>
      <c r="M159" s="301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39"/>
      <c r="Z159" s="203" t="str">
        <f>'Основні дані'!$B$1</f>
        <v>120124Б_3роки</v>
      </c>
    </row>
    <row r="160" spans="1:26" s="157" customFormat="1" ht="30" hidden="1">
      <c r="A160" s="450" t="s">
        <v>384</v>
      </c>
      <c r="B160" s="435"/>
      <c r="C160" s="433"/>
      <c r="D160" s="342"/>
      <c r="E160" s="342"/>
      <c r="F160" s="299">
        <f t="shared" si="28"/>
        <v>0</v>
      </c>
      <c r="G160" s="300">
        <f t="shared" si="29"/>
        <v>0</v>
      </c>
      <c r="H160" s="299">
        <f>(M160*Титул!BC$18)+(O160*Титул!BD$18)+(Q160*Титул!BE$18)+(S160*Титул!BF$18)+(U160*Титул!BG$18)+(W160*Титул!BH$18)</f>
        <v>0</v>
      </c>
      <c r="I160" s="301"/>
      <c r="J160" s="302"/>
      <c r="K160" s="303"/>
      <c r="L160" s="299">
        <f t="shared" si="27"/>
        <v>0</v>
      </c>
      <c r="M160" s="301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39"/>
      <c r="Z160" s="203" t="str">
        <f>'Основні дані'!$B$1</f>
        <v>120124Б_3роки</v>
      </c>
    </row>
    <row r="161" spans="1:26" s="157" customFormat="1" ht="30" hidden="1">
      <c r="A161" s="450" t="s">
        <v>385</v>
      </c>
      <c r="B161" s="436"/>
      <c r="C161" s="433"/>
      <c r="D161" s="343"/>
      <c r="E161" s="342"/>
      <c r="F161" s="299">
        <f t="shared" si="28"/>
        <v>0</v>
      </c>
      <c r="G161" s="300">
        <f t="shared" si="29"/>
        <v>0</v>
      </c>
      <c r="H161" s="299">
        <f>(M161*Титул!BC$18)+(O161*Титул!BD$18)+(Q161*Титул!BE$18)+(S161*Титул!BF$18)+(U161*Титул!BG$18)+(W161*Титул!BH$18)</f>
        <v>0</v>
      </c>
      <c r="I161" s="301"/>
      <c r="J161" s="302"/>
      <c r="K161" s="303"/>
      <c r="L161" s="299">
        <f t="shared" si="27"/>
        <v>0</v>
      </c>
      <c r="M161" s="301"/>
      <c r="N161" s="302"/>
      <c r="O161" s="302"/>
      <c r="P161" s="302"/>
      <c r="Q161" s="302"/>
      <c r="R161" s="302"/>
      <c r="S161" s="302"/>
      <c r="T161" s="302"/>
      <c r="U161" s="302"/>
      <c r="V161" s="302"/>
      <c r="W161" s="302"/>
      <c r="X161" s="302"/>
      <c r="Y161" s="339"/>
      <c r="Z161" s="203" t="str">
        <f>'Основні дані'!$B$1</f>
        <v>120124Б_3роки</v>
      </c>
    </row>
    <row r="162" spans="1:26" s="157" customFormat="1" ht="30" hidden="1">
      <c r="A162" s="450" t="s">
        <v>386</v>
      </c>
      <c r="B162" s="436"/>
      <c r="C162" s="433"/>
      <c r="D162" s="343"/>
      <c r="E162" s="342"/>
      <c r="F162" s="299">
        <f t="shared" si="28"/>
        <v>0</v>
      </c>
      <c r="G162" s="300">
        <f t="shared" si="29"/>
        <v>0</v>
      </c>
      <c r="H162" s="299">
        <f>(M162*Титул!BC$18)+(O162*Титул!BD$18)+(Q162*Титул!BE$18)+(S162*Титул!BF$18)+(U162*Титул!BG$18)+(W162*Титул!BH$18)</f>
        <v>0</v>
      </c>
      <c r="I162" s="301"/>
      <c r="J162" s="302"/>
      <c r="K162" s="303"/>
      <c r="L162" s="299">
        <f t="shared" si="27"/>
        <v>0</v>
      </c>
      <c r="M162" s="301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39"/>
      <c r="Z162" s="203" t="str">
        <f>'Основні дані'!$B$1</f>
        <v>120124Б_3роки</v>
      </c>
    </row>
    <row r="163" spans="1:26" s="157" customFormat="1" ht="30" hidden="1">
      <c r="A163" s="450" t="s">
        <v>387</v>
      </c>
      <c r="B163" s="436"/>
      <c r="C163" s="433"/>
      <c r="D163" s="343"/>
      <c r="E163" s="342"/>
      <c r="F163" s="299">
        <f t="shared" si="28"/>
        <v>0</v>
      </c>
      <c r="G163" s="300">
        <f t="shared" si="29"/>
        <v>0</v>
      </c>
      <c r="H163" s="299">
        <f>(M163*Титул!BC$18)+(O163*Титул!BD$18)+(Q163*Титул!BE$18)+(S163*Титул!BF$18)+(U163*Титул!BG$18)+(W163*Титул!BH$18)</f>
        <v>0</v>
      </c>
      <c r="I163" s="301"/>
      <c r="J163" s="302"/>
      <c r="K163" s="303"/>
      <c r="L163" s="299">
        <f t="shared" si="27"/>
        <v>0</v>
      </c>
      <c r="M163" s="301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39"/>
      <c r="Z163" s="203" t="str">
        <f>'Основні дані'!$B$1</f>
        <v>120124Б_3роки</v>
      </c>
    </row>
    <row r="164" spans="1:26" s="157" customFormat="1" ht="30" hidden="1">
      <c r="A164" s="450" t="s">
        <v>388</v>
      </c>
      <c r="B164" s="436"/>
      <c r="C164" s="342"/>
      <c r="D164" s="343"/>
      <c r="E164" s="343"/>
      <c r="F164" s="299">
        <f t="shared" si="28"/>
        <v>0</v>
      </c>
      <c r="G164" s="300">
        <f t="shared" si="29"/>
        <v>0</v>
      </c>
      <c r="H164" s="299">
        <f>(M164*Титул!BC$18)+(O164*Титул!BD$18)+(Q164*Титул!BE$18)+(S164*Титул!BF$18)+(U164*Титул!BG$18)+(W164*Титул!BH$18)</f>
        <v>0</v>
      </c>
      <c r="I164" s="301"/>
      <c r="J164" s="302"/>
      <c r="K164" s="303"/>
      <c r="L164" s="299">
        <f t="shared" si="27"/>
        <v>0</v>
      </c>
      <c r="M164" s="301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39"/>
      <c r="Z164" s="203" t="str">
        <f>'Основні дані'!$B$1</f>
        <v>120124Б_3роки</v>
      </c>
    </row>
    <row r="165" spans="1:26" s="157" customFormat="1" ht="30" hidden="1">
      <c r="A165" s="450" t="s">
        <v>389</v>
      </c>
      <c r="B165" s="436"/>
      <c r="C165" s="342"/>
      <c r="D165" s="343"/>
      <c r="E165" s="343"/>
      <c r="F165" s="299">
        <f t="shared" si="28"/>
        <v>0</v>
      </c>
      <c r="G165" s="300">
        <f t="shared" si="29"/>
        <v>0</v>
      </c>
      <c r="H165" s="299">
        <f>(M165*Титул!BC$18)+(O165*Титул!BD$18)+(Q165*Титул!BE$18)+(S165*Титул!BF$18)+(U165*Титул!BG$18)+(W165*Титул!BH$18)</f>
        <v>0</v>
      </c>
      <c r="I165" s="301"/>
      <c r="J165" s="302"/>
      <c r="K165" s="303"/>
      <c r="L165" s="299">
        <f t="shared" si="27"/>
        <v>0</v>
      </c>
      <c r="M165" s="301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39"/>
      <c r="Z165" s="203" t="str">
        <f>'Основні дані'!$B$1</f>
        <v>120124Б_3роки</v>
      </c>
    </row>
    <row r="166" spans="1:26" s="157" customFormat="1" ht="30" hidden="1">
      <c r="A166" s="450" t="s">
        <v>390</v>
      </c>
      <c r="B166" s="436"/>
      <c r="C166" s="342"/>
      <c r="D166" s="343"/>
      <c r="E166" s="343"/>
      <c r="F166" s="299">
        <f t="shared" si="28"/>
        <v>0</v>
      </c>
      <c r="G166" s="300">
        <f t="shared" si="29"/>
        <v>0</v>
      </c>
      <c r="H166" s="299">
        <f>(M166*Титул!BC$18)+(O166*Титул!BD$18)+(Q166*Титул!BE$18)+(S166*Титул!BF$18)+(U166*Титул!BG$18)+(W166*Титул!BH$18)</f>
        <v>0</v>
      </c>
      <c r="I166" s="301"/>
      <c r="J166" s="302"/>
      <c r="K166" s="303"/>
      <c r="L166" s="299">
        <f t="shared" si="27"/>
        <v>0</v>
      </c>
      <c r="M166" s="301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39"/>
      <c r="Z166" s="203" t="str">
        <f>'Основні дані'!$B$1</f>
        <v>120124Б_3роки</v>
      </c>
    </row>
    <row r="167" spans="1:26" s="157" customFormat="1" ht="30" hidden="1">
      <c r="A167" s="450" t="s">
        <v>391</v>
      </c>
      <c r="B167" s="436"/>
      <c r="C167" s="343"/>
      <c r="D167" s="343"/>
      <c r="E167" s="343"/>
      <c r="F167" s="299">
        <f t="shared" si="28"/>
        <v>0</v>
      </c>
      <c r="G167" s="300">
        <f t="shared" si="29"/>
        <v>0</v>
      </c>
      <c r="H167" s="299">
        <f>(M167*Титул!BC$18)+(O167*Титул!BD$18)+(Q167*Титул!BE$18)+(S167*Титул!BF$18)+(U167*Титул!BG$18)+(W167*Титул!BH$18)</f>
        <v>0</v>
      </c>
      <c r="I167" s="301"/>
      <c r="J167" s="302"/>
      <c r="K167" s="303"/>
      <c r="L167" s="299">
        <f t="shared" si="27"/>
        <v>0</v>
      </c>
      <c r="M167" s="301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39"/>
      <c r="Z167" s="203" t="str">
        <f>'Основні дані'!$B$1</f>
        <v>120124Б_3роки</v>
      </c>
    </row>
    <row r="168" spans="1:26" s="157" customFormat="1" ht="30" hidden="1">
      <c r="A168" s="450" t="s">
        <v>392</v>
      </c>
      <c r="B168" s="436"/>
      <c r="C168" s="343"/>
      <c r="D168" s="343"/>
      <c r="E168" s="343"/>
      <c r="F168" s="299">
        <f t="shared" si="28"/>
        <v>0</v>
      </c>
      <c r="G168" s="300">
        <f t="shared" si="29"/>
        <v>0</v>
      </c>
      <c r="H168" s="299">
        <f>(M168*Титул!BC$18)+(O168*Титул!BD$18)+(Q168*Титул!BE$18)+(S168*Титул!BF$18)+(U168*Титул!BG$18)+(W168*Титул!BH$18)</f>
        <v>0</v>
      </c>
      <c r="I168" s="301"/>
      <c r="J168" s="302"/>
      <c r="K168" s="303"/>
      <c r="L168" s="299">
        <f t="shared" si="27"/>
        <v>0</v>
      </c>
      <c r="M168" s="301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39"/>
      <c r="Z168" s="203" t="str">
        <f>'Основні дані'!$B$1</f>
        <v>120124Б_3роки</v>
      </c>
    </row>
    <row r="169" spans="1:26" s="157" customFormat="1" ht="30" hidden="1">
      <c r="A169" s="450" t="s">
        <v>393</v>
      </c>
      <c r="B169" s="436"/>
      <c r="C169" s="343"/>
      <c r="D169" s="343"/>
      <c r="E169" s="343"/>
      <c r="F169" s="299">
        <f t="shared" si="28"/>
        <v>0</v>
      </c>
      <c r="G169" s="300">
        <f t="shared" si="29"/>
        <v>0</v>
      </c>
      <c r="H169" s="299">
        <f>(M169*Титул!BC$18)+(O169*Титул!BD$18)+(Q169*Титул!BE$18)+(S169*Титул!BF$18)+(U169*Титул!BG$18)+(W169*Титул!BH$18)</f>
        <v>0</v>
      </c>
      <c r="I169" s="301"/>
      <c r="J169" s="302"/>
      <c r="K169" s="303"/>
      <c r="L169" s="299">
        <f t="shared" si="27"/>
        <v>0</v>
      </c>
      <c r="M169" s="301"/>
      <c r="N169" s="302"/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39"/>
      <c r="Z169" s="203" t="str">
        <f>'Основні дані'!$B$1</f>
        <v>120124Б_3роки</v>
      </c>
    </row>
    <row r="170" spans="1:26" s="157" customFormat="1" ht="30" hidden="1">
      <c r="A170" s="450" t="s">
        <v>394</v>
      </c>
      <c r="B170" s="436"/>
      <c r="C170" s="343"/>
      <c r="D170" s="343"/>
      <c r="E170" s="343"/>
      <c r="F170" s="299">
        <f t="shared" si="28"/>
        <v>0</v>
      </c>
      <c r="G170" s="300">
        <f t="shared" si="29"/>
        <v>0</v>
      </c>
      <c r="H170" s="299">
        <f>(M170*Титул!BC$18)+(O170*Титул!BD$18)+(Q170*Титул!BE$18)+(S170*Титул!BF$18)+(U170*Титул!BG$18)+(W170*Титул!BH$18)</f>
        <v>0</v>
      </c>
      <c r="I170" s="301"/>
      <c r="J170" s="302"/>
      <c r="K170" s="303"/>
      <c r="L170" s="299">
        <f t="shared" si="27"/>
        <v>0</v>
      </c>
      <c r="M170" s="301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39"/>
      <c r="Z170" s="203" t="str">
        <f>'Основні дані'!$B$1</f>
        <v>120124Б_3роки</v>
      </c>
    </row>
    <row r="171" spans="1:26" s="157" customFormat="1" ht="30" hidden="1">
      <c r="A171" s="450" t="s">
        <v>395</v>
      </c>
      <c r="B171" s="436"/>
      <c r="C171" s="343"/>
      <c r="D171" s="343"/>
      <c r="E171" s="343"/>
      <c r="F171" s="299">
        <f t="shared" si="28"/>
        <v>0</v>
      </c>
      <c r="G171" s="300">
        <f t="shared" si="29"/>
        <v>0</v>
      </c>
      <c r="H171" s="299">
        <f>(M171*Титул!BC$18)+(O171*Титул!BD$18)+(Q171*Титул!BE$18)+(S171*Титул!BF$18)+(U171*Титул!BG$18)+(W171*Титул!BH$18)</f>
        <v>0</v>
      </c>
      <c r="I171" s="301"/>
      <c r="J171" s="302"/>
      <c r="K171" s="303"/>
      <c r="L171" s="299">
        <f t="shared" si="27"/>
        <v>0</v>
      </c>
      <c r="M171" s="301"/>
      <c r="N171" s="302"/>
      <c r="O171" s="302"/>
      <c r="P171" s="302"/>
      <c r="Q171" s="302"/>
      <c r="R171" s="302"/>
      <c r="S171" s="302"/>
      <c r="T171" s="302"/>
      <c r="U171" s="302"/>
      <c r="V171" s="302"/>
      <c r="W171" s="302"/>
      <c r="X171" s="302"/>
      <c r="Y171" s="339"/>
      <c r="Z171" s="203" t="str">
        <f>'Основні дані'!$B$1</f>
        <v>120124Б_3роки</v>
      </c>
    </row>
    <row r="172" spans="1:26" s="157" customFormat="1" ht="30" hidden="1">
      <c r="A172" s="450" t="s">
        <v>396</v>
      </c>
      <c r="B172" s="436"/>
      <c r="C172" s="343"/>
      <c r="D172" s="343"/>
      <c r="E172" s="343"/>
      <c r="F172" s="299">
        <f t="shared" si="28"/>
        <v>0</v>
      </c>
      <c r="G172" s="300">
        <f t="shared" si="29"/>
        <v>0</v>
      </c>
      <c r="H172" s="299">
        <f>(M172*Титул!BC$18)+(O172*Титул!BD$18)+(Q172*Титул!BE$18)+(S172*Титул!BF$18)+(U172*Титул!BG$18)+(W172*Титул!BH$18)</f>
        <v>0</v>
      </c>
      <c r="I172" s="301"/>
      <c r="J172" s="302"/>
      <c r="K172" s="303"/>
      <c r="L172" s="299">
        <f t="shared" si="27"/>
        <v>0</v>
      </c>
      <c r="M172" s="301"/>
      <c r="N172" s="302"/>
      <c r="O172" s="302"/>
      <c r="P172" s="302"/>
      <c r="Q172" s="302"/>
      <c r="R172" s="302"/>
      <c r="S172" s="302"/>
      <c r="T172" s="302"/>
      <c r="U172" s="302"/>
      <c r="V172" s="302"/>
      <c r="W172" s="302"/>
      <c r="X172" s="302"/>
      <c r="Y172" s="339"/>
      <c r="Z172" s="203" t="str">
        <f>'Основні дані'!$B$1</f>
        <v>120124Б_3роки</v>
      </c>
    </row>
    <row r="173" spans="1:26" s="157" customFormat="1" ht="30" hidden="1">
      <c r="A173" s="450" t="s">
        <v>397</v>
      </c>
      <c r="B173" s="436"/>
      <c r="C173" s="343"/>
      <c r="D173" s="343"/>
      <c r="E173" s="343"/>
      <c r="F173" s="299">
        <f t="shared" si="28"/>
        <v>0</v>
      </c>
      <c r="G173" s="300">
        <f t="shared" si="29"/>
        <v>0</v>
      </c>
      <c r="H173" s="299">
        <f>(M173*Титул!BC$18)+(O173*Титул!BD$18)+(Q173*Титул!BE$18)+(S173*Титул!BF$18)+(U173*Титул!BG$18)+(W173*Титул!BH$18)</f>
        <v>0</v>
      </c>
      <c r="I173" s="301"/>
      <c r="J173" s="302"/>
      <c r="K173" s="303"/>
      <c r="L173" s="299">
        <f t="shared" si="27"/>
        <v>0</v>
      </c>
      <c r="M173" s="301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39"/>
      <c r="Z173" s="203" t="str">
        <f>'Основні дані'!$B$1</f>
        <v>120124Б_3роки</v>
      </c>
    </row>
    <row r="174" spans="1:26" s="157" customFormat="1" ht="30" hidden="1">
      <c r="A174" s="450" t="s">
        <v>398</v>
      </c>
      <c r="B174" s="434"/>
      <c r="C174" s="433"/>
      <c r="D174" s="342"/>
      <c r="E174" s="342"/>
      <c r="F174" s="299">
        <f t="shared" si="28"/>
        <v>0</v>
      </c>
      <c r="G174" s="300">
        <f t="shared" si="29"/>
        <v>0</v>
      </c>
      <c r="H174" s="299">
        <f>(M174*Титул!BC$18)+(O174*Титул!BD$18)+(Q174*Титул!BE$18)+(S174*Титул!BF$18)+(U174*Титул!BG$18)+(W174*Титул!BH$18)</f>
        <v>0</v>
      </c>
      <c r="I174" s="301"/>
      <c r="J174" s="302"/>
      <c r="K174" s="303"/>
      <c r="L174" s="299">
        <f t="shared" si="27"/>
        <v>0</v>
      </c>
      <c r="M174" s="301"/>
      <c r="N174" s="302"/>
      <c r="O174" s="302"/>
      <c r="P174" s="302"/>
      <c r="Q174" s="302"/>
      <c r="R174" s="302"/>
      <c r="S174" s="302"/>
      <c r="T174" s="302"/>
      <c r="U174" s="302"/>
      <c r="V174" s="302"/>
      <c r="W174" s="302"/>
      <c r="X174" s="302"/>
      <c r="Y174" s="339"/>
      <c r="Z174" s="203" t="str">
        <f>'Основні дані'!$B$1</f>
        <v>120124Б_3роки</v>
      </c>
    </row>
    <row r="175" spans="1:26" s="157" customFormat="1" ht="30" hidden="1">
      <c r="A175" s="450" t="s">
        <v>399</v>
      </c>
      <c r="B175" s="435"/>
      <c r="C175" s="433"/>
      <c r="D175" s="342"/>
      <c r="E175" s="342"/>
      <c r="F175" s="299">
        <f t="shared" si="28"/>
        <v>0</v>
      </c>
      <c r="G175" s="300">
        <f t="shared" si="29"/>
        <v>0</v>
      </c>
      <c r="H175" s="299">
        <f>(M175*Титул!BC$18)+(O175*Титул!BD$18)+(Q175*Титул!BE$18)+(S175*Титул!BF$18)+(U175*Титул!BG$18)+(W175*Титул!BH$18)</f>
        <v>0</v>
      </c>
      <c r="I175" s="301"/>
      <c r="J175" s="302"/>
      <c r="K175" s="303"/>
      <c r="L175" s="299">
        <f t="shared" si="27"/>
        <v>0</v>
      </c>
      <c r="M175" s="301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39"/>
      <c r="Z175" s="203" t="str">
        <f>'Основні дані'!$B$1</f>
        <v>120124Б_3роки</v>
      </c>
    </row>
    <row r="176" spans="1:26" s="157" customFormat="1" ht="30" hidden="1">
      <c r="A176" s="450" t="s">
        <v>400</v>
      </c>
      <c r="B176" s="436"/>
      <c r="C176" s="433"/>
      <c r="D176" s="343"/>
      <c r="E176" s="342"/>
      <c r="F176" s="299">
        <f t="shared" si="28"/>
        <v>0</v>
      </c>
      <c r="G176" s="300">
        <f t="shared" si="29"/>
        <v>0</v>
      </c>
      <c r="H176" s="299">
        <f>(M176*Титул!BC$18)+(O176*Титул!BD$18)+(Q176*Титул!BE$18)+(S176*Титул!BF$18)+(U176*Титул!BG$18)+(W176*Титул!BH$18)</f>
        <v>0</v>
      </c>
      <c r="I176" s="301"/>
      <c r="J176" s="302"/>
      <c r="K176" s="303"/>
      <c r="L176" s="299">
        <f t="shared" si="27"/>
        <v>0</v>
      </c>
      <c r="M176" s="301"/>
      <c r="N176" s="302"/>
      <c r="O176" s="302"/>
      <c r="P176" s="302"/>
      <c r="Q176" s="302"/>
      <c r="R176" s="302"/>
      <c r="S176" s="302"/>
      <c r="T176" s="302"/>
      <c r="U176" s="302"/>
      <c r="V176" s="302"/>
      <c r="W176" s="302"/>
      <c r="X176" s="302"/>
      <c r="Y176" s="339"/>
      <c r="Z176" s="203" t="str">
        <f>'Основні дані'!$B$1</f>
        <v>120124Б_3роки</v>
      </c>
    </row>
    <row r="177" spans="1:26" s="157" customFormat="1" ht="30" hidden="1">
      <c r="A177" s="450" t="s">
        <v>401</v>
      </c>
      <c r="B177" s="436"/>
      <c r="C177" s="433"/>
      <c r="D177" s="343"/>
      <c r="E177" s="342"/>
      <c r="F177" s="299">
        <f t="shared" si="28"/>
        <v>0</v>
      </c>
      <c r="G177" s="300">
        <f t="shared" si="29"/>
        <v>0</v>
      </c>
      <c r="H177" s="299">
        <f>(M177*Титул!BC$18)+(O177*Титул!BD$18)+(Q177*Титул!BE$18)+(S177*Титул!BF$18)+(U177*Титул!BG$18)+(W177*Титул!BH$18)</f>
        <v>0</v>
      </c>
      <c r="I177" s="301"/>
      <c r="J177" s="302"/>
      <c r="K177" s="303"/>
      <c r="L177" s="299">
        <f t="shared" si="27"/>
        <v>0</v>
      </c>
      <c r="M177" s="301"/>
      <c r="N177" s="302"/>
      <c r="O177" s="302"/>
      <c r="P177" s="302"/>
      <c r="Q177" s="302"/>
      <c r="R177" s="302"/>
      <c r="S177" s="302"/>
      <c r="T177" s="302"/>
      <c r="U177" s="302"/>
      <c r="V177" s="302"/>
      <c r="W177" s="302"/>
      <c r="X177" s="302"/>
      <c r="Y177" s="339"/>
      <c r="Z177" s="203" t="str">
        <f>'Основні дані'!$B$1</f>
        <v>120124Б_3роки</v>
      </c>
    </row>
    <row r="178" spans="1:26" s="157" customFormat="1" ht="30" hidden="1">
      <c r="A178" s="450" t="s">
        <v>402</v>
      </c>
      <c r="B178" s="500"/>
      <c r="C178" s="501"/>
      <c r="D178" s="502"/>
      <c r="E178" s="503"/>
      <c r="F178" s="299">
        <f t="shared" si="28"/>
        <v>0</v>
      </c>
      <c r="G178" s="300">
        <f t="shared" si="29"/>
        <v>0</v>
      </c>
      <c r="H178" s="299">
        <f>(M178*Титул!BC$18)+(O178*Титул!BD$18)+(Q178*Титул!BE$18)+(S178*Титул!BF$18)+(U178*Титул!BG$18)+(W178*Титул!BH$18)</f>
        <v>0</v>
      </c>
      <c r="I178" s="304"/>
      <c r="J178" s="305"/>
      <c r="K178" s="306"/>
      <c r="L178" s="312">
        <f t="shared" si="27"/>
        <v>0</v>
      </c>
      <c r="M178" s="304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40"/>
      <c r="Z178" s="203" t="str">
        <f>'Основні дані'!$B$1</f>
        <v>120124Б_3роки</v>
      </c>
    </row>
    <row r="179" spans="1:26" s="507" customFormat="1" ht="28.5" hidden="1" thickBot="1">
      <c r="A179" s="504"/>
      <c r="B179" s="520" t="s">
        <v>33</v>
      </c>
      <c r="C179" s="514"/>
      <c r="D179" s="519" t="s">
        <v>811</v>
      </c>
      <c r="E179" s="515"/>
      <c r="F179" s="509">
        <f>N179+P179+R179+T179+V179+X179</f>
        <v>6</v>
      </c>
      <c r="G179" s="510">
        <f>F179*30</f>
        <v>180</v>
      </c>
      <c r="H179" s="510">
        <f>(M179*Титул!BC$18)+(O179*Титул!BD$18)+(Q179*Титул!BE$18)+(S179*Титул!BF$18)+(U179*Титул!BG$18)+(W179*Титул!BH$18)</f>
        <v>0</v>
      </c>
      <c r="I179" s="510"/>
      <c r="J179" s="510"/>
      <c r="K179" s="510"/>
      <c r="L179" s="510">
        <f t="shared" si="27"/>
        <v>180</v>
      </c>
      <c r="M179" s="510"/>
      <c r="N179" s="510">
        <f>Титул!$BC$20*1.5</f>
        <v>0</v>
      </c>
      <c r="O179" s="510"/>
      <c r="P179" s="510">
        <f>Титул!$BD$20*1.5</f>
        <v>0</v>
      </c>
      <c r="Q179" s="510"/>
      <c r="R179" s="510">
        <f>Титул!$BE$20*1.5</f>
        <v>0</v>
      </c>
      <c r="S179" s="510"/>
      <c r="T179" s="510">
        <f>Титул!$BF$20*1.5</f>
        <v>0</v>
      </c>
      <c r="U179" s="510"/>
      <c r="V179" s="510">
        <f>Титул!$BG$20*1.5</f>
        <v>0</v>
      </c>
      <c r="W179" s="510"/>
      <c r="X179" s="510">
        <f>Титул!$BH$20*1.5</f>
        <v>6</v>
      </c>
      <c r="Y179" s="505"/>
      <c r="Z179" s="506" t="str">
        <f>'Основні дані'!$B$1</f>
        <v>120124Б_3роки</v>
      </c>
    </row>
    <row r="180" spans="1:26" s="157" customFormat="1" ht="28.5" hidden="1" thickBot="1">
      <c r="A180" s="276"/>
      <c r="B180" s="521" t="s">
        <v>118</v>
      </c>
      <c r="C180" s="516"/>
      <c r="D180" s="516"/>
      <c r="E180" s="517"/>
      <c r="F180" s="512">
        <f>N180+P180+R180+T180+V180+X180</f>
        <v>6</v>
      </c>
      <c r="G180" s="512">
        <f>F180*30</f>
        <v>180</v>
      </c>
      <c r="H180" s="512"/>
      <c r="I180" s="512"/>
      <c r="J180" s="512"/>
      <c r="K180" s="512"/>
      <c r="L180" s="512">
        <f>IF(G180-H180=G180-I180-J180-K180,G180-H180,"!ОШИБКА!")</f>
        <v>180</v>
      </c>
      <c r="M180" s="512"/>
      <c r="N180" s="512"/>
      <c r="O180" s="512"/>
      <c r="P180" s="512"/>
      <c r="Q180" s="512"/>
      <c r="R180" s="512"/>
      <c r="S180" s="512"/>
      <c r="T180" s="512"/>
      <c r="U180" s="512"/>
      <c r="V180" s="512"/>
      <c r="W180" s="512"/>
      <c r="X180" s="512">
        <f>Титул!$AS$35+Титул!$AS$37</f>
        <v>6</v>
      </c>
      <c r="Y180" s="379"/>
      <c r="Z180" s="203" t="str">
        <f>'Основні дані'!$B$1</f>
        <v>120124Б_3роки</v>
      </c>
    </row>
    <row r="181" spans="1:26" s="157" customFormat="1" ht="27" hidden="1">
      <c r="A181" s="496" t="s">
        <v>403</v>
      </c>
      <c r="B181" s="497" t="s">
        <v>429</v>
      </c>
      <c r="C181" s="498"/>
      <c r="D181" s="498"/>
      <c r="E181" s="498"/>
      <c r="F181" s="518" t="str">
        <f>IF(SUM(F182:F208)=F$97,F$97,"ОШИБКА")</f>
        <v>ОШИБКА</v>
      </c>
      <c r="G181" s="518" t="str">
        <f>IF(SUM(G182:G208)=G$97,G$97,"ОШИБКА")</f>
        <v>ОШИБКА</v>
      </c>
      <c r="H181" s="508">
        <f aca="true" t="shared" si="30" ref="H181:X181">SUM(H182:H208)</f>
        <v>0</v>
      </c>
      <c r="I181" s="508">
        <f t="shared" si="30"/>
        <v>0</v>
      </c>
      <c r="J181" s="508">
        <f t="shared" si="30"/>
        <v>0</v>
      </c>
      <c r="K181" s="508">
        <f t="shared" si="30"/>
        <v>0</v>
      </c>
      <c r="L181" s="508">
        <f t="shared" si="30"/>
        <v>360</v>
      </c>
      <c r="M181" s="508">
        <f t="shared" si="30"/>
        <v>0</v>
      </c>
      <c r="N181" s="508">
        <f t="shared" si="30"/>
        <v>0</v>
      </c>
      <c r="O181" s="508">
        <f t="shared" si="30"/>
        <v>0</v>
      </c>
      <c r="P181" s="508">
        <f t="shared" si="30"/>
        <v>0</v>
      </c>
      <c r="Q181" s="508">
        <f t="shared" si="30"/>
        <v>0</v>
      </c>
      <c r="R181" s="508">
        <f t="shared" si="30"/>
        <v>0</v>
      </c>
      <c r="S181" s="508">
        <f t="shared" si="30"/>
        <v>0</v>
      </c>
      <c r="T181" s="508">
        <f t="shared" si="30"/>
        <v>0</v>
      </c>
      <c r="U181" s="508">
        <f t="shared" si="30"/>
        <v>0</v>
      </c>
      <c r="V181" s="508">
        <f t="shared" si="30"/>
        <v>0</v>
      </c>
      <c r="W181" s="508">
        <f t="shared" si="30"/>
        <v>0</v>
      </c>
      <c r="X181" s="508">
        <f t="shared" si="30"/>
        <v>12</v>
      </c>
      <c r="Y181" s="499"/>
      <c r="Z181" s="203" t="str">
        <f>'Основні дані'!$B$1</f>
        <v>120124Б_3роки</v>
      </c>
    </row>
    <row r="182" spans="1:26" s="157" customFormat="1" ht="30" hidden="1">
      <c r="A182" s="450" t="s">
        <v>404</v>
      </c>
      <c r="B182" s="434"/>
      <c r="C182" s="495"/>
      <c r="D182" s="495"/>
      <c r="E182" s="495"/>
      <c r="F182" s="307">
        <f>N182+P182+R182+T182+V182+X182</f>
        <v>0</v>
      </c>
      <c r="G182" s="308">
        <f>F182*30</f>
        <v>0</v>
      </c>
      <c r="H182" s="307">
        <f>(M182*Титул!BC$18)+(O182*Титул!BD$18)+(Q182*Титул!BE$18)+(S182*Титул!BF$18)+(U182*Титул!BG$18)+(W182*Титул!BH$18)</f>
        <v>0</v>
      </c>
      <c r="I182" s="309"/>
      <c r="J182" s="310"/>
      <c r="K182" s="311"/>
      <c r="L182" s="307">
        <f aca="true" t="shared" si="31" ref="L182:L207">IF(H182=I182+J182+K182,G182-H182,"!ОШИБКА!")</f>
        <v>0</v>
      </c>
      <c r="M182" s="309"/>
      <c r="N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493"/>
      <c r="Z182" s="203" t="str">
        <f>'Основні дані'!$B$1</f>
        <v>120124Б_3роки</v>
      </c>
    </row>
    <row r="183" spans="1:26" s="157" customFormat="1" ht="30" hidden="1">
      <c r="A183" s="450" t="s">
        <v>405</v>
      </c>
      <c r="B183" s="432"/>
      <c r="C183" s="433"/>
      <c r="D183" s="433"/>
      <c r="E183" s="433"/>
      <c r="F183" s="299">
        <f aca="true" t="shared" si="32" ref="F183:F208">N183+P183+R183+T183+V183+X183</f>
        <v>0</v>
      </c>
      <c r="G183" s="300">
        <f aca="true" t="shared" si="33" ref="G183:G208">F183*30</f>
        <v>0</v>
      </c>
      <c r="H183" s="299">
        <f>(M183*Титул!BC$18)+(O183*Титул!BD$18)+(Q183*Титул!BE$18)+(S183*Титул!BF$18)+(U183*Титул!BG$18)+(W183*Титул!BH$18)</f>
        <v>0</v>
      </c>
      <c r="I183" s="301"/>
      <c r="J183" s="302"/>
      <c r="K183" s="303"/>
      <c r="L183" s="299">
        <f t="shared" si="31"/>
        <v>0</v>
      </c>
      <c r="M183" s="301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494"/>
      <c r="Z183" s="203" t="str">
        <f>'Основні дані'!$B$1</f>
        <v>120124Б_3роки</v>
      </c>
    </row>
    <row r="184" spans="1:26" s="157" customFormat="1" ht="30" hidden="1">
      <c r="A184" s="450" t="s">
        <v>406</v>
      </c>
      <c r="B184" s="432"/>
      <c r="C184" s="433"/>
      <c r="D184" s="433"/>
      <c r="E184" s="433"/>
      <c r="F184" s="299">
        <f t="shared" si="32"/>
        <v>0</v>
      </c>
      <c r="G184" s="300">
        <f t="shared" si="33"/>
        <v>0</v>
      </c>
      <c r="H184" s="299">
        <f>(M184*Титул!BC$18)+(O184*Титул!BD$18)+(Q184*Титул!BE$18)+(S184*Титул!BF$18)+(U184*Титул!BG$18)+(W184*Титул!BH$18)</f>
        <v>0</v>
      </c>
      <c r="I184" s="301"/>
      <c r="J184" s="302"/>
      <c r="K184" s="303"/>
      <c r="L184" s="299">
        <f t="shared" si="31"/>
        <v>0</v>
      </c>
      <c r="M184" s="301"/>
      <c r="N184" s="302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39"/>
      <c r="Z184" s="203" t="str">
        <f>'Основні дані'!$B$1</f>
        <v>120124Б_3роки</v>
      </c>
    </row>
    <row r="185" spans="1:26" s="157" customFormat="1" ht="30" hidden="1">
      <c r="A185" s="450" t="s">
        <v>407</v>
      </c>
      <c r="B185" s="432"/>
      <c r="C185" s="433"/>
      <c r="D185" s="433"/>
      <c r="E185" s="433"/>
      <c r="F185" s="299">
        <f t="shared" si="32"/>
        <v>0</v>
      </c>
      <c r="G185" s="300">
        <f t="shared" si="33"/>
        <v>0</v>
      </c>
      <c r="H185" s="299">
        <f>(M185*Титул!BC$18)+(O185*Титул!BD$18)+(Q185*Титул!BE$18)+(S185*Титул!BF$18)+(U185*Титул!BG$18)+(W185*Титул!BH$18)</f>
        <v>0</v>
      </c>
      <c r="I185" s="301"/>
      <c r="J185" s="302"/>
      <c r="K185" s="303"/>
      <c r="L185" s="299">
        <f t="shared" si="31"/>
        <v>0</v>
      </c>
      <c r="M185" s="301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39"/>
      <c r="Z185" s="203" t="str">
        <f>'Основні дані'!$B$1</f>
        <v>120124Б_3роки</v>
      </c>
    </row>
    <row r="186" spans="1:26" s="157" customFormat="1" ht="30" hidden="1">
      <c r="A186" s="450" t="s">
        <v>408</v>
      </c>
      <c r="B186" s="432"/>
      <c r="C186" s="433"/>
      <c r="D186" s="342"/>
      <c r="E186" s="343"/>
      <c r="F186" s="299">
        <f t="shared" si="32"/>
        <v>0</v>
      </c>
      <c r="G186" s="300">
        <f t="shared" si="33"/>
        <v>0</v>
      </c>
      <c r="H186" s="299">
        <f>(M186*Титул!BC$18)+(O186*Титул!BD$18)+(Q186*Титул!BE$18)+(S186*Титул!BF$18)+(U186*Титул!BG$18)+(W186*Титул!BH$18)</f>
        <v>0</v>
      </c>
      <c r="I186" s="301"/>
      <c r="J186" s="302"/>
      <c r="K186" s="303"/>
      <c r="L186" s="299">
        <f t="shared" si="31"/>
        <v>0</v>
      </c>
      <c r="M186" s="301"/>
      <c r="N186" s="302"/>
      <c r="O186" s="302"/>
      <c r="P186" s="302"/>
      <c r="Q186" s="302"/>
      <c r="R186" s="302"/>
      <c r="S186" s="302"/>
      <c r="T186" s="302"/>
      <c r="U186" s="302"/>
      <c r="V186" s="302"/>
      <c r="W186" s="302"/>
      <c r="X186" s="302"/>
      <c r="Y186" s="339"/>
      <c r="Z186" s="203" t="str">
        <f>'Основні дані'!$B$1</f>
        <v>120124Б_3роки</v>
      </c>
    </row>
    <row r="187" spans="1:26" s="157" customFormat="1" ht="30" hidden="1">
      <c r="A187" s="450" t="s">
        <v>409</v>
      </c>
      <c r="B187" s="434"/>
      <c r="C187" s="433"/>
      <c r="D187" s="342"/>
      <c r="E187" s="342"/>
      <c r="F187" s="299">
        <f t="shared" si="32"/>
        <v>0</v>
      </c>
      <c r="G187" s="300">
        <f t="shared" si="33"/>
        <v>0</v>
      </c>
      <c r="H187" s="299">
        <f>(M187*Титул!BC$18)+(O187*Титул!BD$18)+(Q187*Титул!BE$18)+(S187*Титул!BF$18)+(U187*Титул!BG$18)+(W187*Титул!BH$18)</f>
        <v>0</v>
      </c>
      <c r="I187" s="301"/>
      <c r="J187" s="302"/>
      <c r="K187" s="303"/>
      <c r="L187" s="299">
        <f t="shared" si="31"/>
        <v>0</v>
      </c>
      <c r="M187" s="301"/>
      <c r="N187" s="302"/>
      <c r="O187" s="302"/>
      <c r="P187" s="302"/>
      <c r="Q187" s="302"/>
      <c r="R187" s="302"/>
      <c r="S187" s="302"/>
      <c r="T187" s="302"/>
      <c r="U187" s="302"/>
      <c r="V187" s="302"/>
      <c r="W187" s="302"/>
      <c r="X187" s="302"/>
      <c r="Y187" s="339"/>
      <c r="Z187" s="203" t="str">
        <f>'Основні дані'!$B$1</f>
        <v>120124Б_3роки</v>
      </c>
    </row>
    <row r="188" spans="1:26" s="157" customFormat="1" ht="30" hidden="1">
      <c r="A188" s="450" t="s">
        <v>410</v>
      </c>
      <c r="B188" s="435"/>
      <c r="C188" s="433"/>
      <c r="D188" s="342"/>
      <c r="E188" s="342"/>
      <c r="F188" s="299">
        <f t="shared" si="32"/>
        <v>0</v>
      </c>
      <c r="G188" s="300">
        <f t="shared" si="33"/>
        <v>0</v>
      </c>
      <c r="H188" s="299">
        <f>(M188*Титул!BC$18)+(O188*Титул!BD$18)+(Q188*Титул!BE$18)+(S188*Титул!BF$18)+(U188*Титул!BG$18)+(W188*Титул!BH$18)</f>
        <v>0</v>
      </c>
      <c r="I188" s="301"/>
      <c r="J188" s="302"/>
      <c r="K188" s="303"/>
      <c r="L188" s="299">
        <f t="shared" si="31"/>
        <v>0</v>
      </c>
      <c r="M188" s="301"/>
      <c r="N188" s="302"/>
      <c r="O188" s="302"/>
      <c r="P188" s="302"/>
      <c r="Q188" s="302"/>
      <c r="R188" s="302"/>
      <c r="S188" s="302"/>
      <c r="T188" s="302"/>
      <c r="U188" s="302"/>
      <c r="V188" s="302"/>
      <c r="W188" s="302"/>
      <c r="X188" s="302"/>
      <c r="Y188" s="339"/>
      <c r="Z188" s="203" t="str">
        <f>'Основні дані'!$B$1</f>
        <v>120124Б_3роки</v>
      </c>
    </row>
    <row r="189" spans="1:26" s="157" customFormat="1" ht="30" hidden="1">
      <c r="A189" s="450" t="s">
        <v>411</v>
      </c>
      <c r="B189" s="436"/>
      <c r="C189" s="433"/>
      <c r="D189" s="343"/>
      <c r="E189" s="342"/>
      <c r="F189" s="299">
        <f t="shared" si="32"/>
        <v>0</v>
      </c>
      <c r="G189" s="300">
        <f t="shared" si="33"/>
        <v>0</v>
      </c>
      <c r="H189" s="299">
        <f>(M189*Титул!BC$18)+(O189*Титул!BD$18)+(Q189*Титул!BE$18)+(S189*Титул!BF$18)+(U189*Титул!BG$18)+(W189*Титул!BH$18)</f>
        <v>0</v>
      </c>
      <c r="I189" s="301"/>
      <c r="J189" s="302"/>
      <c r="K189" s="303"/>
      <c r="L189" s="299">
        <f t="shared" si="31"/>
        <v>0</v>
      </c>
      <c r="M189" s="301"/>
      <c r="N189" s="302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39"/>
      <c r="Z189" s="203" t="str">
        <f>'Основні дані'!$B$1</f>
        <v>120124Б_3роки</v>
      </c>
    </row>
    <row r="190" spans="1:26" s="157" customFormat="1" ht="30" hidden="1">
      <c r="A190" s="450" t="s">
        <v>412</v>
      </c>
      <c r="B190" s="436"/>
      <c r="C190" s="433"/>
      <c r="D190" s="343"/>
      <c r="E190" s="342"/>
      <c r="F190" s="299">
        <f t="shared" si="32"/>
        <v>0</v>
      </c>
      <c r="G190" s="300">
        <f t="shared" si="33"/>
        <v>0</v>
      </c>
      <c r="H190" s="299">
        <f>(M190*Титул!BC$18)+(O190*Титул!BD$18)+(Q190*Титул!BE$18)+(S190*Титул!BF$18)+(U190*Титул!BG$18)+(W190*Титул!BH$18)</f>
        <v>0</v>
      </c>
      <c r="I190" s="301"/>
      <c r="J190" s="302"/>
      <c r="K190" s="303"/>
      <c r="L190" s="299">
        <f t="shared" si="31"/>
        <v>0</v>
      </c>
      <c r="M190" s="301"/>
      <c r="N190" s="302"/>
      <c r="O190" s="302"/>
      <c r="P190" s="302"/>
      <c r="Q190" s="302"/>
      <c r="R190" s="302"/>
      <c r="S190" s="302"/>
      <c r="T190" s="302"/>
      <c r="U190" s="302"/>
      <c r="V190" s="302"/>
      <c r="W190" s="302"/>
      <c r="X190" s="302"/>
      <c r="Y190" s="339"/>
      <c r="Z190" s="203" t="str">
        <f>'Основні дані'!$B$1</f>
        <v>120124Б_3роки</v>
      </c>
    </row>
    <row r="191" spans="1:26" s="157" customFormat="1" ht="30" hidden="1">
      <c r="A191" s="450" t="s">
        <v>413</v>
      </c>
      <c r="B191" s="436"/>
      <c r="C191" s="433"/>
      <c r="D191" s="343"/>
      <c r="E191" s="342"/>
      <c r="F191" s="299">
        <f t="shared" si="32"/>
        <v>0</v>
      </c>
      <c r="G191" s="300">
        <f t="shared" si="33"/>
        <v>0</v>
      </c>
      <c r="H191" s="299">
        <f>(M191*Титул!BC$18)+(O191*Титул!BD$18)+(Q191*Титул!BE$18)+(S191*Титул!BF$18)+(U191*Титул!BG$18)+(W191*Титул!BH$18)</f>
        <v>0</v>
      </c>
      <c r="I191" s="301"/>
      <c r="J191" s="302"/>
      <c r="K191" s="303"/>
      <c r="L191" s="299">
        <f t="shared" si="31"/>
        <v>0</v>
      </c>
      <c r="M191" s="301"/>
      <c r="N191" s="302"/>
      <c r="O191" s="302"/>
      <c r="P191" s="302"/>
      <c r="Q191" s="302"/>
      <c r="R191" s="302"/>
      <c r="S191" s="302"/>
      <c r="T191" s="302"/>
      <c r="U191" s="302"/>
      <c r="V191" s="302"/>
      <c r="W191" s="302"/>
      <c r="X191" s="302"/>
      <c r="Y191" s="339"/>
      <c r="Z191" s="203" t="str">
        <f>'Основні дані'!$B$1</f>
        <v>120124Б_3роки</v>
      </c>
    </row>
    <row r="192" spans="1:26" s="157" customFormat="1" ht="30" hidden="1">
      <c r="A192" s="450" t="s">
        <v>414</v>
      </c>
      <c r="B192" s="436"/>
      <c r="C192" s="342"/>
      <c r="D192" s="343"/>
      <c r="E192" s="343"/>
      <c r="F192" s="299">
        <f t="shared" si="32"/>
        <v>0</v>
      </c>
      <c r="G192" s="300">
        <f t="shared" si="33"/>
        <v>0</v>
      </c>
      <c r="H192" s="299">
        <f>(M192*Титул!BC$18)+(O192*Титул!BD$18)+(Q192*Титул!BE$18)+(S192*Титул!BF$18)+(U192*Титул!BG$18)+(W192*Титул!BH$18)</f>
        <v>0</v>
      </c>
      <c r="I192" s="301"/>
      <c r="J192" s="302"/>
      <c r="K192" s="303"/>
      <c r="L192" s="299">
        <f t="shared" si="31"/>
        <v>0</v>
      </c>
      <c r="M192" s="301"/>
      <c r="N192" s="302"/>
      <c r="O192" s="302"/>
      <c r="P192" s="302"/>
      <c r="Q192" s="302"/>
      <c r="R192" s="302"/>
      <c r="S192" s="302"/>
      <c r="T192" s="302"/>
      <c r="U192" s="302"/>
      <c r="V192" s="302"/>
      <c r="W192" s="302"/>
      <c r="X192" s="302"/>
      <c r="Y192" s="339"/>
      <c r="Z192" s="203" t="str">
        <f>'Основні дані'!$B$1</f>
        <v>120124Б_3роки</v>
      </c>
    </row>
    <row r="193" spans="1:26" s="157" customFormat="1" ht="30" hidden="1">
      <c r="A193" s="450" t="s">
        <v>415</v>
      </c>
      <c r="B193" s="436"/>
      <c r="C193" s="342"/>
      <c r="D193" s="343"/>
      <c r="E193" s="343"/>
      <c r="F193" s="299">
        <f t="shared" si="32"/>
        <v>0</v>
      </c>
      <c r="G193" s="300">
        <f t="shared" si="33"/>
        <v>0</v>
      </c>
      <c r="H193" s="299">
        <f>(M193*Титул!BC$18)+(O193*Титул!BD$18)+(Q193*Титул!BE$18)+(S193*Титул!BF$18)+(U193*Титул!BG$18)+(W193*Титул!BH$18)</f>
        <v>0</v>
      </c>
      <c r="I193" s="301"/>
      <c r="J193" s="302"/>
      <c r="K193" s="303"/>
      <c r="L193" s="299">
        <f t="shared" si="31"/>
        <v>0</v>
      </c>
      <c r="M193" s="301"/>
      <c r="N193" s="302"/>
      <c r="O193" s="302"/>
      <c r="P193" s="302"/>
      <c r="Q193" s="302"/>
      <c r="R193" s="302"/>
      <c r="S193" s="302"/>
      <c r="T193" s="302"/>
      <c r="U193" s="302"/>
      <c r="V193" s="302"/>
      <c r="W193" s="302"/>
      <c r="X193" s="302"/>
      <c r="Y193" s="339"/>
      <c r="Z193" s="203" t="str">
        <f>'Основні дані'!$B$1</f>
        <v>120124Б_3роки</v>
      </c>
    </row>
    <row r="194" spans="1:26" s="157" customFormat="1" ht="30" hidden="1">
      <c r="A194" s="450" t="s">
        <v>416</v>
      </c>
      <c r="B194" s="436"/>
      <c r="C194" s="342"/>
      <c r="D194" s="343"/>
      <c r="E194" s="343"/>
      <c r="F194" s="299">
        <f t="shared" si="32"/>
        <v>0</v>
      </c>
      <c r="G194" s="300">
        <f t="shared" si="33"/>
        <v>0</v>
      </c>
      <c r="H194" s="299">
        <f>(M194*Титул!BC$18)+(O194*Титул!BD$18)+(Q194*Титул!BE$18)+(S194*Титул!BF$18)+(U194*Титул!BG$18)+(W194*Титул!BH$18)</f>
        <v>0</v>
      </c>
      <c r="I194" s="301"/>
      <c r="J194" s="302"/>
      <c r="K194" s="303"/>
      <c r="L194" s="299">
        <f t="shared" si="31"/>
        <v>0</v>
      </c>
      <c r="M194" s="301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39"/>
      <c r="Z194" s="203" t="str">
        <f>'Основні дані'!$B$1</f>
        <v>120124Б_3роки</v>
      </c>
    </row>
    <row r="195" spans="1:26" s="157" customFormat="1" ht="30" hidden="1">
      <c r="A195" s="450" t="s">
        <v>417</v>
      </c>
      <c r="B195" s="436"/>
      <c r="C195" s="343"/>
      <c r="D195" s="343"/>
      <c r="E195" s="343"/>
      <c r="F195" s="299">
        <f t="shared" si="32"/>
        <v>0</v>
      </c>
      <c r="G195" s="300">
        <f t="shared" si="33"/>
        <v>0</v>
      </c>
      <c r="H195" s="299">
        <f>(M195*Титул!BC$18)+(O195*Титул!BD$18)+(Q195*Титул!BE$18)+(S195*Титул!BF$18)+(U195*Титул!BG$18)+(W195*Титул!BH$18)</f>
        <v>0</v>
      </c>
      <c r="I195" s="301"/>
      <c r="J195" s="302"/>
      <c r="K195" s="303"/>
      <c r="L195" s="299">
        <f t="shared" si="31"/>
        <v>0</v>
      </c>
      <c r="M195" s="301"/>
      <c r="N195" s="302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39"/>
      <c r="Z195" s="203" t="str">
        <f>'Основні дані'!$B$1</f>
        <v>120124Б_3роки</v>
      </c>
    </row>
    <row r="196" spans="1:26" s="157" customFormat="1" ht="30" hidden="1">
      <c r="A196" s="450" t="s">
        <v>418</v>
      </c>
      <c r="B196" s="436"/>
      <c r="C196" s="343"/>
      <c r="D196" s="343"/>
      <c r="E196" s="343"/>
      <c r="F196" s="299">
        <f t="shared" si="32"/>
        <v>0</v>
      </c>
      <c r="G196" s="300">
        <f t="shared" si="33"/>
        <v>0</v>
      </c>
      <c r="H196" s="299">
        <f>(M196*Титул!BC$18)+(O196*Титул!BD$18)+(Q196*Титул!BE$18)+(S196*Титул!BF$18)+(U196*Титул!BG$18)+(W196*Титул!BH$18)</f>
        <v>0</v>
      </c>
      <c r="I196" s="301"/>
      <c r="J196" s="302"/>
      <c r="K196" s="303"/>
      <c r="L196" s="299">
        <f t="shared" si="31"/>
        <v>0</v>
      </c>
      <c r="M196" s="301"/>
      <c r="N196" s="302"/>
      <c r="O196" s="302"/>
      <c r="P196" s="302"/>
      <c r="Q196" s="302"/>
      <c r="R196" s="302"/>
      <c r="S196" s="302"/>
      <c r="T196" s="302"/>
      <c r="U196" s="302"/>
      <c r="V196" s="302"/>
      <c r="W196" s="302"/>
      <c r="X196" s="302"/>
      <c r="Y196" s="339"/>
      <c r="Z196" s="203" t="str">
        <f>'Основні дані'!$B$1</f>
        <v>120124Б_3роки</v>
      </c>
    </row>
    <row r="197" spans="1:26" s="157" customFormat="1" ht="30" hidden="1">
      <c r="A197" s="450" t="s">
        <v>419</v>
      </c>
      <c r="B197" s="436"/>
      <c r="C197" s="343"/>
      <c r="D197" s="343"/>
      <c r="E197" s="343"/>
      <c r="F197" s="299">
        <f t="shared" si="32"/>
        <v>0</v>
      </c>
      <c r="G197" s="300">
        <f t="shared" si="33"/>
        <v>0</v>
      </c>
      <c r="H197" s="299">
        <f>(M197*Титул!BC$18)+(O197*Титул!BD$18)+(Q197*Титул!BE$18)+(S197*Титул!BF$18)+(U197*Титул!BG$18)+(W197*Титул!BH$18)</f>
        <v>0</v>
      </c>
      <c r="I197" s="301"/>
      <c r="J197" s="302"/>
      <c r="K197" s="303"/>
      <c r="L197" s="299">
        <f t="shared" si="31"/>
        <v>0</v>
      </c>
      <c r="M197" s="301"/>
      <c r="N197" s="302"/>
      <c r="O197" s="302"/>
      <c r="P197" s="302"/>
      <c r="Q197" s="302"/>
      <c r="R197" s="302"/>
      <c r="S197" s="302"/>
      <c r="T197" s="302"/>
      <c r="U197" s="302"/>
      <c r="V197" s="302"/>
      <c r="W197" s="302"/>
      <c r="X197" s="302"/>
      <c r="Y197" s="339"/>
      <c r="Z197" s="203" t="str">
        <f>'Основні дані'!$B$1</f>
        <v>120124Б_3роки</v>
      </c>
    </row>
    <row r="198" spans="1:26" s="157" customFormat="1" ht="30" hidden="1">
      <c r="A198" s="450" t="s">
        <v>420</v>
      </c>
      <c r="B198" s="436"/>
      <c r="C198" s="343"/>
      <c r="D198" s="343"/>
      <c r="E198" s="343"/>
      <c r="F198" s="299">
        <f t="shared" si="32"/>
        <v>0</v>
      </c>
      <c r="G198" s="300">
        <f t="shared" si="33"/>
        <v>0</v>
      </c>
      <c r="H198" s="299">
        <f>(M198*Титул!BC$18)+(O198*Титул!BD$18)+(Q198*Титул!BE$18)+(S198*Титул!BF$18)+(U198*Титул!BG$18)+(W198*Титул!BH$18)</f>
        <v>0</v>
      </c>
      <c r="I198" s="301"/>
      <c r="J198" s="302"/>
      <c r="K198" s="303"/>
      <c r="L198" s="299">
        <f t="shared" si="31"/>
        <v>0</v>
      </c>
      <c r="M198" s="301"/>
      <c r="N198" s="302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39"/>
      <c r="Z198" s="203" t="str">
        <f>'Основні дані'!$B$1</f>
        <v>120124Б_3роки</v>
      </c>
    </row>
    <row r="199" spans="1:26" s="157" customFormat="1" ht="30" hidden="1">
      <c r="A199" s="450" t="s">
        <v>421</v>
      </c>
      <c r="B199" s="436"/>
      <c r="C199" s="343"/>
      <c r="D199" s="343"/>
      <c r="E199" s="343"/>
      <c r="F199" s="299">
        <f t="shared" si="32"/>
        <v>0</v>
      </c>
      <c r="G199" s="300">
        <f t="shared" si="33"/>
        <v>0</v>
      </c>
      <c r="H199" s="299">
        <f>(M199*Титул!BC$18)+(O199*Титул!BD$18)+(Q199*Титул!BE$18)+(S199*Титул!BF$18)+(U199*Титул!BG$18)+(W199*Титул!BH$18)</f>
        <v>0</v>
      </c>
      <c r="I199" s="301"/>
      <c r="J199" s="302"/>
      <c r="K199" s="303"/>
      <c r="L199" s="299">
        <f t="shared" si="31"/>
        <v>0</v>
      </c>
      <c r="M199" s="301"/>
      <c r="N199" s="302"/>
      <c r="O199" s="302"/>
      <c r="P199" s="302"/>
      <c r="Q199" s="302"/>
      <c r="R199" s="302"/>
      <c r="S199" s="302"/>
      <c r="T199" s="302"/>
      <c r="U199" s="302"/>
      <c r="V199" s="302"/>
      <c r="W199" s="302"/>
      <c r="X199" s="302"/>
      <c r="Y199" s="339"/>
      <c r="Z199" s="203" t="str">
        <f>'Основні дані'!$B$1</f>
        <v>120124Б_3роки</v>
      </c>
    </row>
    <row r="200" spans="1:26" s="157" customFormat="1" ht="30" hidden="1">
      <c r="A200" s="450" t="s">
        <v>422</v>
      </c>
      <c r="B200" s="436"/>
      <c r="C200" s="343"/>
      <c r="D200" s="343"/>
      <c r="E200" s="343"/>
      <c r="F200" s="299">
        <f t="shared" si="32"/>
        <v>0</v>
      </c>
      <c r="G200" s="300">
        <f t="shared" si="33"/>
        <v>0</v>
      </c>
      <c r="H200" s="299">
        <f>(M200*Титул!BC$18)+(O200*Титул!BD$18)+(Q200*Титул!BE$18)+(S200*Титул!BF$18)+(U200*Титул!BG$18)+(W200*Титул!BH$18)</f>
        <v>0</v>
      </c>
      <c r="I200" s="301"/>
      <c r="J200" s="302"/>
      <c r="K200" s="303"/>
      <c r="L200" s="299">
        <f t="shared" si="31"/>
        <v>0</v>
      </c>
      <c r="M200" s="301"/>
      <c r="N200" s="302"/>
      <c r="O200" s="302"/>
      <c r="P200" s="302"/>
      <c r="Q200" s="302"/>
      <c r="R200" s="302"/>
      <c r="S200" s="302"/>
      <c r="T200" s="302"/>
      <c r="U200" s="302"/>
      <c r="V200" s="302"/>
      <c r="W200" s="302"/>
      <c r="X200" s="302"/>
      <c r="Y200" s="339"/>
      <c r="Z200" s="203" t="str">
        <f>'Основні дані'!$B$1</f>
        <v>120124Б_3роки</v>
      </c>
    </row>
    <row r="201" spans="1:26" s="157" customFormat="1" ht="30" hidden="1">
      <c r="A201" s="450" t="s">
        <v>423</v>
      </c>
      <c r="B201" s="436"/>
      <c r="C201" s="343"/>
      <c r="D201" s="343"/>
      <c r="E201" s="343"/>
      <c r="F201" s="299">
        <f t="shared" si="32"/>
        <v>0</v>
      </c>
      <c r="G201" s="300">
        <f t="shared" si="33"/>
        <v>0</v>
      </c>
      <c r="H201" s="299">
        <f>(M201*Титул!BC$18)+(O201*Титул!BD$18)+(Q201*Титул!BE$18)+(S201*Титул!BF$18)+(U201*Титул!BG$18)+(W201*Титул!BH$18)</f>
        <v>0</v>
      </c>
      <c r="I201" s="301"/>
      <c r="J201" s="302"/>
      <c r="K201" s="303"/>
      <c r="L201" s="299">
        <f t="shared" si="31"/>
        <v>0</v>
      </c>
      <c r="M201" s="301"/>
      <c r="N201" s="302"/>
      <c r="O201" s="302"/>
      <c r="P201" s="302"/>
      <c r="Q201" s="302"/>
      <c r="R201" s="302"/>
      <c r="S201" s="302"/>
      <c r="T201" s="302"/>
      <c r="U201" s="302"/>
      <c r="V201" s="302"/>
      <c r="W201" s="302"/>
      <c r="X201" s="302"/>
      <c r="Y201" s="339"/>
      <c r="Z201" s="203" t="str">
        <f>'Основні дані'!$B$1</f>
        <v>120124Б_3роки</v>
      </c>
    </row>
    <row r="202" spans="1:26" s="157" customFormat="1" ht="30" hidden="1">
      <c r="A202" s="450" t="s">
        <v>424</v>
      </c>
      <c r="B202" s="434"/>
      <c r="C202" s="433"/>
      <c r="D202" s="342"/>
      <c r="E202" s="342"/>
      <c r="F202" s="299">
        <f t="shared" si="32"/>
        <v>0</v>
      </c>
      <c r="G202" s="300">
        <f t="shared" si="33"/>
        <v>0</v>
      </c>
      <c r="H202" s="299">
        <f>(M202*Титул!BC$18)+(O202*Титул!BD$18)+(Q202*Титул!BE$18)+(S202*Титул!BF$18)+(U202*Титул!BG$18)+(W202*Титул!BH$18)</f>
        <v>0</v>
      </c>
      <c r="I202" s="301"/>
      <c r="J202" s="302"/>
      <c r="K202" s="303"/>
      <c r="L202" s="299">
        <f t="shared" si="31"/>
        <v>0</v>
      </c>
      <c r="M202" s="301"/>
      <c r="N202" s="302"/>
      <c r="O202" s="302"/>
      <c r="P202" s="302"/>
      <c r="Q202" s="302"/>
      <c r="R202" s="302"/>
      <c r="S202" s="302"/>
      <c r="T202" s="302"/>
      <c r="U202" s="302"/>
      <c r="V202" s="302"/>
      <c r="W202" s="302"/>
      <c r="X202" s="302"/>
      <c r="Y202" s="339"/>
      <c r="Z202" s="203" t="str">
        <f>'Основні дані'!$B$1</f>
        <v>120124Б_3роки</v>
      </c>
    </row>
    <row r="203" spans="1:26" s="157" customFormat="1" ht="30" hidden="1">
      <c r="A203" s="450" t="s">
        <v>425</v>
      </c>
      <c r="B203" s="435"/>
      <c r="C203" s="433"/>
      <c r="D203" s="342"/>
      <c r="E203" s="342"/>
      <c r="F203" s="299">
        <f t="shared" si="32"/>
        <v>0</v>
      </c>
      <c r="G203" s="300">
        <f t="shared" si="33"/>
        <v>0</v>
      </c>
      <c r="H203" s="299">
        <f>(M203*Титул!BC$18)+(O203*Титул!BD$18)+(Q203*Титул!BE$18)+(S203*Титул!BF$18)+(U203*Титул!BG$18)+(W203*Титул!BH$18)</f>
        <v>0</v>
      </c>
      <c r="I203" s="301"/>
      <c r="J203" s="302"/>
      <c r="K203" s="303"/>
      <c r="L203" s="299">
        <f t="shared" si="31"/>
        <v>0</v>
      </c>
      <c r="M203" s="301"/>
      <c r="N203" s="302"/>
      <c r="O203" s="302"/>
      <c r="P203" s="302"/>
      <c r="Q203" s="302"/>
      <c r="R203" s="302"/>
      <c r="S203" s="302"/>
      <c r="T203" s="302"/>
      <c r="U203" s="302"/>
      <c r="V203" s="302"/>
      <c r="W203" s="302"/>
      <c r="X203" s="302"/>
      <c r="Y203" s="339"/>
      <c r="Z203" s="203" t="str">
        <f>'Основні дані'!$B$1</f>
        <v>120124Б_3роки</v>
      </c>
    </row>
    <row r="204" spans="1:26" s="157" customFormat="1" ht="30" hidden="1">
      <c r="A204" s="450" t="s">
        <v>426</v>
      </c>
      <c r="B204" s="436"/>
      <c r="C204" s="433"/>
      <c r="D204" s="343"/>
      <c r="E204" s="342"/>
      <c r="F204" s="299">
        <f t="shared" si="32"/>
        <v>0</v>
      </c>
      <c r="G204" s="300">
        <f t="shared" si="33"/>
        <v>0</v>
      </c>
      <c r="H204" s="299">
        <f>(M204*Титул!BC$18)+(O204*Титул!BD$18)+(Q204*Титул!BE$18)+(S204*Титул!BF$18)+(U204*Титул!BG$18)+(W204*Титул!BH$18)</f>
        <v>0</v>
      </c>
      <c r="I204" s="301"/>
      <c r="J204" s="302"/>
      <c r="K204" s="303"/>
      <c r="L204" s="299">
        <f t="shared" si="31"/>
        <v>0</v>
      </c>
      <c r="M204" s="301"/>
      <c r="N204" s="302"/>
      <c r="O204" s="302"/>
      <c r="P204" s="302"/>
      <c r="Q204" s="302"/>
      <c r="R204" s="302"/>
      <c r="S204" s="302"/>
      <c r="T204" s="302"/>
      <c r="U204" s="302"/>
      <c r="V204" s="302"/>
      <c r="W204" s="302"/>
      <c r="X204" s="302"/>
      <c r="Y204" s="339"/>
      <c r="Z204" s="203" t="str">
        <f>'Основні дані'!$B$1</f>
        <v>120124Б_3роки</v>
      </c>
    </row>
    <row r="205" spans="1:26" s="157" customFormat="1" ht="30" hidden="1">
      <c r="A205" s="450" t="s">
        <v>427</v>
      </c>
      <c r="B205" s="436"/>
      <c r="C205" s="433"/>
      <c r="D205" s="343"/>
      <c r="E205" s="342"/>
      <c r="F205" s="299">
        <f t="shared" si="32"/>
        <v>0</v>
      </c>
      <c r="G205" s="300">
        <f t="shared" si="33"/>
        <v>0</v>
      </c>
      <c r="H205" s="299">
        <f>(M205*Титул!BC$18)+(O205*Титул!BD$18)+(Q205*Титул!BE$18)+(S205*Титул!BF$18)+(U205*Титул!BG$18)+(W205*Титул!BH$18)</f>
        <v>0</v>
      </c>
      <c r="I205" s="301"/>
      <c r="J205" s="302"/>
      <c r="K205" s="303"/>
      <c r="L205" s="299">
        <f t="shared" si="31"/>
        <v>0</v>
      </c>
      <c r="M205" s="301"/>
      <c r="N205" s="302"/>
      <c r="O205" s="302"/>
      <c r="P205" s="302"/>
      <c r="Q205" s="302"/>
      <c r="R205" s="302"/>
      <c r="S205" s="302"/>
      <c r="T205" s="302"/>
      <c r="U205" s="302"/>
      <c r="V205" s="302"/>
      <c r="W205" s="302"/>
      <c r="X205" s="302"/>
      <c r="Y205" s="339"/>
      <c r="Z205" s="203" t="str">
        <f>'Основні дані'!$B$1</f>
        <v>120124Б_3роки</v>
      </c>
    </row>
    <row r="206" spans="1:26" s="157" customFormat="1" ht="30" hidden="1">
      <c r="A206" s="450" t="s">
        <v>428</v>
      </c>
      <c r="B206" s="500"/>
      <c r="C206" s="501"/>
      <c r="D206" s="502"/>
      <c r="E206" s="503"/>
      <c r="F206" s="312">
        <f t="shared" si="32"/>
        <v>0</v>
      </c>
      <c r="G206" s="313">
        <f t="shared" si="33"/>
        <v>0</v>
      </c>
      <c r="H206" s="312">
        <f>(M206*Титул!BC$18)+(O206*Титул!BD$18)+(Q206*Титул!BE$18)+(S206*Титул!BF$18)+(U206*Титул!BG$18)+(W206*Титул!BH$18)</f>
        <v>0</v>
      </c>
      <c r="I206" s="304"/>
      <c r="J206" s="305"/>
      <c r="K206" s="306"/>
      <c r="L206" s="312">
        <f t="shared" si="31"/>
        <v>0</v>
      </c>
      <c r="M206" s="304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40"/>
      <c r="Z206" s="203" t="str">
        <f>'Основні дані'!$B$1</f>
        <v>120124Б_3роки</v>
      </c>
    </row>
    <row r="207" spans="1:26" s="507" customFormat="1" ht="28.5" hidden="1" thickBot="1">
      <c r="A207" s="504"/>
      <c r="B207" s="520" t="s">
        <v>33</v>
      </c>
      <c r="C207" s="514"/>
      <c r="D207" s="519" t="s">
        <v>811</v>
      </c>
      <c r="E207" s="515"/>
      <c r="F207" s="509">
        <f t="shared" si="32"/>
        <v>6</v>
      </c>
      <c r="G207" s="510">
        <f t="shared" si="33"/>
        <v>180</v>
      </c>
      <c r="H207" s="510">
        <f>(M207*Титул!BC$18)+(O207*Титул!BD$18)+(Q207*Титул!BE$18)+(S207*Титул!BF$18)+(U207*Титул!BG$18)+(W207*Титул!BH$18)</f>
        <v>0</v>
      </c>
      <c r="I207" s="510"/>
      <c r="J207" s="510"/>
      <c r="K207" s="510"/>
      <c r="L207" s="510">
        <f t="shared" si="31"/>
        <v>180</v>
      </c>
      <c r="M207" s="510"/>
      <c r="N207" s="510">
        <f>Титул!$BC$20*1.5</f>
        <v>0</v>
      </c>
      <c r="O207" s="510"/>
      <c r="P207" s="510">
        <f>Титул!$BD$20*1.5</f>
        <v>0</v>
      </c>
      <c r="Q207" s="510"/>
      <c r="R207" s="510">
        <f>Титул!$BE$20*1.5</f>
        <v>0</v>
      </c>
      <c r="S207" s="510"/>
      <c r="T207" s="510">
        <f>Титул!$BF$20*1.5</f>
        <v>0</v>
      </c>
      <c r="U207" s="510"/>
      <c r="V207" s="510">
        <f>Титул!$BG$20*1.5</f>
        <v>0</v>
      </c>
      <c r="W207" s="510"/>
      <c r="X207" s="510">
        <f>Титул!$BH$20*1.5</f>
        <v>6</v>
      </c>
      <c r="Y207" s="505"/>
      <c r="Z207" s="506" t="str">
        <f>'Основні дані'!$B$1</f>
        <v>120124Б_3роки</v>
      </c>
    </row>
    <row r="208" spans="1:26" s="157" customFormat="1" ht="28.5" hidden="1" thickBot="1">
      <c r="A208" s="276"/>
      <c r="B208" s="521" t="s">
        <v>118</v>
      </c>
      <c r="C208" s="516"/>
      <c r="D208" s="516"/>
      <c r="E208" s="517"/>
      <c r="F208" s="512">
        <f t="shared" si="32"/>
        <v>6</v>
      </c>
      <c r="G208" s="512">
        <f t="shared" si="33"/>
        <v>180</v>
      </c>
      <c r="H208" s="512"/>
      <c r="I208" s="512"/>
      <c r="J208" s="512"/>
      <c r="K208" s="512"/>
      <c r="L208" s="512">
        <f>IF(G208-H208=G208-I208-J208-K208,G208-H208,"!ОШИБКА!")</f>
        <v>180</v>
      </c>
      <c r="M208" s="512"/>
      <c r="N208" s="512"/>
      <c r="O208" s="512"/>
      <c r="P208" s="512"/>
      <c r="Q208" s="512"/>
      <c r="R208" s="512"/>
      <c r="S208" s="512"/>
      <c r="T208" s="512"/>
      <c r="U208" s="512"/>
      <c r="V208" s="512"/>
      <c r="W208" s="512"/>
      <c r="X208" s="512">
        <f>Титул!$AS$35+Титул!$AS$37</f>
        <v>6</v>
      </c>
      <c r="Y208" s="379"/>
      <c r="Z208" s="203" t="str">
        <f>'Основні дані'!$B$1</f>
        <v>120124Б_3роки</v>
      </c>
    </row>
    <row r="209" spans="1:26" s="157" customFormat="1" ht="27" hidden="1">
      <c r="A209" s="496" t="s">
        <v>431</v>
      </c>
      <c r="B209" s="497" t="s">
        <v>430</v>
      </c>
      <c r="C209" s="498"/>
      <c r="D209" s="498"/>
      <c r="E209" s="498"/>
      <c r="F209" s="518" t="str">
        <f>IF(SUM(F210:F236)=F$97,F$97,"ОШИБКА")</f>
        <v>ОШИБКА</v>
      </c>
      <c r="G209" s="518" t="str">
        <f>IF(SUM(G210:G236)=G$97,G$97,"ОШИБКА")</f>
        <v>ОШИБКА</v>
      </c>
      <c r="H209" s="508">
        <f aca="true" t="shared" si="34" ref="H209:X209">SUM(H210:H236)</f>
        <v>0</v>
      </c>
      <c r="I209" s="508">
        <f t="shared" si="34"/>
        <v>0</v>
      </c>
      <c r="J209" s="508">
        <f t="shared" si="34"/>
        <v>0</v>
      </c>
      <c r="K209" s="508">
        <f t="shared" si="34"/>
        <v>0</v>
      </c>
      <c r="L209" s="508">
        <f t="shared" si="34"/>
        <v>360</v>
      </c>
      <c r="M209" s="508">
        <f t="shared" si="34"/>
        <v>0</v>
      </c>
      <c r="N209" s="508">
        <f t="shared" si="34"/>
        <v>0</v>
      </c>
      <c r="O209" s="508">
        <f t="shared" si="34"/>
        <v>0</v>
      </c>
      <c r="P209" s="508">
        <f t="shared" si="34"/>
        <v>0</v>
      </c>
      <c r="Q209" s="508">
        <f t="shared" si="34"/>
        <v>0</v>
      </c>
      <c r="R209" s="508">
        <f t="shared" si="34"/>
        <v>0</v>
      </c>
      <c r="S209" s="508">
        <f t="shared" si="34"/>
        <v>0</v>
      </c>
      <c r="T209" s="508">
        <f t="shared" si="34"/>
        <v>0</v>
      </c>
      <c r="U209" s="508">
        <f t="shared" si="34"/>
        <v>0</v>
      </c>
      <c r="V209" s="508">
        <f t="shared" si="34"/>
        <v>0</v>
      </c>
      <c r="W209" s="508">
        <f t="shared" si="34"/>
        <v>0</v>
      </c>
      <c r="X209" s="508">
        <f t="shared" si="34"/>
        <v>12</v>
      </c>
      <c r="Y209" s="499"/>
      <c r="Z209" s="203" t="str">
        <f>'Основні дані'!$B$1</f>
        <v>120124Б_3роки</v>
      </c>
    </row>
    <row r="210" spans="1:26" s="157" customFormat="1" ht="30" hidden="1">
      <c r="A210" s="450" t="s">
        <v>432</v>
      </c>
      <c r="B210" s="434"/>
      <c r="C210" s="495"/>
      <c r="D210" s="495"/>
      <c r="E210" s="495"/>
      <c r="F210" s="307">
        <f>N210+P210+R210+T210+V210+X210</f>
        <v>0</v>
      </c>
      <c r="G210" s="308">
        <f>F210*30</f>
        <v>0</v>
      </c>
      <c r="H210" s="307">
        <f>(M210*Титул!BC$18)+(O210*Титул!BD$18)+(Q210*Титул!BE$18)+(S210*Титул!BF$18)+(U210*Титул!BG$18)+(W210*Титул!BH$18)</f>
        <v>0</v>
      </c>
      <c r="I210" s="309"/>
      <c r="J210" s="310"/>
      <c r="K210" s="311"/>
      <c r="L210" s="307">
        <f aca="true" t="shared" si="35" ref="L210:L235">IF(H210=I210+J210+K210,G210-H210,"!ОШИБКА!")</f>
        <v>0</v>
      </c>
      <c r="M210" s="309"/>
      <c r="N210" s="310"/>
      <c r="O210" s="310"/>
      <c r="P210" s="310"/>
      <c r="Q210" s="310"/>
      <c r="R210" s="310"/>
      <c r="S210" s="310"/>
      <c r="T210" s="310"/>
      <c r="U210" s="310"/>
      <c r="V210" s="310"/>
      <c r="W210" s="310"/>
      <c r="X210" s="310"/>
      <c r="Y210" s="493"/>
      <c r="Z210" s="203" t="str">
        <f>'Основні дані'!$B$1</f>
        <v>120124Б_3роки</v>
      </c>
    </row>
    <row r="211" spans="1:26" s="157" customFormat="1" ht="30" hidden="1">
      <c r="A211" s="450" t="s">
        <v>433</v>
      </c>
      <c r="B211" s="432"/>
      <c r="C211" s="433"/>
      <c r="D211" s="433"/>
      <c r="E211" s="433"/>
      <c r="F211" s="299">
        <f>N211+P211+R211+T211+V211+X211</f>
        <v>0</v>
      </c>
      <c r="G211" s="300">
        <f>F211*30</f>
        <v>0</v>
      </c>
      <c r="H211" s="299">
        <f>(M211*Титул!BC$18)+(O211*Титул!BD$18)+(Q211*Титул!BE$18)+(S211*Титул!BF$18)+(U211*Титул!BG$18)+(W211*Титул!BH$18)</f>
        <v>0</v>
      </c>
      <c r="I211" s="301"/>
      <c r="J211" s="302"/>
      <c r="K211" s="303"/>
      <c r="L211" s="299">
        <f t="shared" si="35"/>
        <v>0</v>
      </c>
      <c r="M211" s="301"/>
      <c r="N211" s="302"/>
      <c r="O211" s="302"/>
      <c r="P211" s="302"/>
      <c r="Q211" s="302"/>
      <c r="R211" s="302"/>
      <c r="S211" s="302"/>
      <c r="T211" s="302"/>
      <c r="U211" s="302"/>
      <c r="V211" s="302"/>
      <c r="W211" s="302"/>
      <c r="X211" s="302"/>
      <c r="Y211" s="494"/>
      <c r="Z211" s="203" t="str">
        <f>'Основні дані'!$B$1</f>
        <v>120124Б_3роки</v>
      </c>
    </row>
    <row r="212" spans="1:26" s="157" customFormat="1" ht="30" hidden="1">
      <c r="A212" s="450" t="s">
        <v>434</v>
      </c>
      <c r="B212" s="432"/>
      <c r="C212" s="433"/>
      <c r="D212" s="433"/>
      <c r="E212" s="433"/>
      <c r="F212" s="299">
        <f aca="true" t="shared" si="36" ref="F212:F236">N212+P212+R212+T212+V212+X212</f>
        <v>0</v>
      </c>
      <c r="G212" s="300">
        <f aca="true" t="shared" si="37" ref="G212:G236">F212*30</f>
        <v>0</v>
      </c>
      <c r="H212" s="299">
        <f>(M212*Титул!BC$18)+(O212*Титул!BD$18)+(Q212*Титул!BE$18)+(S212*Титул!BF$18)+(U212*Титул!BG$18)+(W212*Титул!BH$18)</f>
        <v>0</v>
      </c>
      <c r="I212" s="301"/>
      <c r="J212" s="302"/>
      <c r="K212" s="303"/>
      <c r="L212" s="299">
        <f t="shared" si="35"/>
        <v>0</v>
      </c>
      <c r="M212" s="301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39"/>
      <c r="Z212" s="203" t="str">
        <f>'Основні дані'!$B$1</f>
        <v>120124Б_3роки</v>
      </c>
    </row>
    <row r="213" spans="1:26" s="157" customFormat="1" ht="30" hidden="1">
      <c r="A213" s="450" t="s">
        <v>435</v>
      </c>
      <c r="B213" s="432"/>
      <c r="C213" s="433"/>
      <c r="D213" s="433"/>
      <c r="E213" s="433"/>
      <c r="F213" s="299">
        <f t="shared" si="36"/>
        <v>0</v>
      </c>
      <c r="G213" s="300">
        <f t="shared" si="37"/>
        <v>0</v>
      </c>
      <c r="H213" s="299">
        <f>(M213*Титул!BC$18)+(O213*Титул!BD$18)+(Q213*Титул!BE$18)+(S213*Титул!BF$18)+(U213*Титул!BG$18)+(W213*Титул!BH$18)</f>
        <v>0</v>
      </c>
      <c r="I213" s="301"/>
      <c r="J213" s="302"/>
      <c r="K213" s="303"/>
      <c r="L213" s="299">
        <f t="shared" si="35"/>
        <v>0</v>
      </c>
      <c r="M213" s="301"/>
      <c r="N213" s="302"/>
      <c r="O213" s="302"/>
      <c r="P213" s="302"/>
      <c r="Q213" s="302"/>
      <c r="R213" s="302"/>
      <c r="S213" s="302"/>
      <c r="T213" s="302"/>
      <c r="U213" s="302"/>
      <c r="V213" s="302"/>
      <c r="W213" s="302"/>
      <c r="X213" s="302"/>
      <c r="Y213" s="339"/>
      <c r="Z213" s="203" t="str">
        <f>'Основні дані'!$B$1</f>
        <v>120124Б_3роки</v>
      </c>
    </row>
    <row r="214" spans="1:26" s="157" customFormat="1" ht="30" hidden="1">
      <c r="A214" s="450" t="s">
        <v>436</v>
      </c>
      <c r="B214" s="432"/>
      <c r="C214" s="433"/>
      <c r="D214" s="342"/>
      <c r="E214" s="343"/>
      <c r="F214" s="299">
        <f t="shared" si="36"/>
        <v>0</v>
      </c>
      <c r="G214" s="300">
        <f t="shared" si="37"/>
        <v>0</v>
      </c>
      <c r="H214" s="299">
        <f>(M214*Титул!BC$18)+(O214*Титул!BD$18)+(Q214*Титул!BE$18)+(S214*Титул!BF$18)+(U214*Титул!BG$18)+(W214*Титул!BH$18)</f>
        <v>0</v>
      </c>
      <c r="I214" s="301"/>
      <c r="J214" s="302"/>
      <c r="K214" s="303"/>
      <c r="L214" s="299">
        <f t="shared" si="35"/>
        <v>0</v>
      </c>
      <c r="M214" s="301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39"/>
      <c r="Z214" s="203" t="str">
        <f>'Основні дані'!$B$1</f>
        <v>120124Б_3роки</v>
      </c>
    </row>
    <row r="215" spans="1:26" s="157" customFormat="1" ht="30" hidden="1">
      <c r="A215" s="450" t="s">
        <v>437</v>
      </c>
      <c r="B215" s="434"/>
      <c r="C215" s="433"/>
      <c r="D215" s="342"/>
      <c r="E215" s="342"/>
      <c r="F215" s="299">
        <f t="shared" si="36"/>
        <v>0</v>
      </c>
      <c r="G215" s="300">
        <f t="shared" si="37"/>
        <v>0</v>
      </c>
      <c r="H215" s="299">
        <f>(M215*Титул!BC$18)+(O215*Титул!BD$18)+(Q215*Титул!BE$18)+(S215*Титул!BF$18)+(U215*Титул!BG$18)+(W215*Титул!BH$18)</f>
        <v>0</v>
      </c>
      <c r="I215" s="301"/>
      <c r="J215" s="302"/>
      <c r="K215" s="303"/>
      <c r="L215" s="299">
        <f t="shared" si="35"/>
        <v>0</v>
      </c>
      <c r="M215" s="301"/>
      <c r="N215" s="302"/>
      <c r="O215" s="302"/>
      <c r="P215" s="302"/>
      <c r="Q215" s="302"/>
      <c r="R215" s="302"/>
      <c r="S215" s="302"/>
      <c r="T215" s="302"/>
      <c r="U215" s="302"/>
      <c r="V215" s="302"/>
      <c r="W215" s="302"/>
      <c r="X215" s="302"/>
      <c r="Y215" s="339"/>
      <c r="Z215" s="203" t="str">
        <f>'Основні дані'!$B$1</f>
        <v>120124Б_3роки</v>
      </c>
    </row>
    <row r="216" spans="1:26" s="157" customFormat="1" ht="30" hidden="1">
      <c r="A216" s="450" t="s">
        <v>438</v>
      </c>
      <c r="B216" s="435"/>
      <c r="C216" s="433"/>
      <c r="D216" s="342"/>
      <c r="E216" s="342"/>
      <c r="F216" s="299">
        <f t="shared" si="36"/>
        <v>0</v>
      </c>
      <c r="G216" s="300">
        <f t="shared" si="37"/>
        <v>0</v>
      </c>
      <c r="H216" s="299">
        <f>(M216*Титул!BC$18)+(O216*Титул!BD$18)+(Q216*Титул!BE$18)+(S216*Титул!BF$18)+(U216*Титул!BG$18)+(W216*Титул!BH$18)</f>
        <v>0</v>
      </c>
      <c r="I216" s="301"/>
      <c r="J216" s="302"/>
      <c r="K216" s="303"/>
      <c r="L216" s="299">
        <f t="shared" si="35"/>
        <v>0</v>
      </c>
      <c r="M216" s="301"/>
      <c r="N216" s="302"/>
      <c r="O216" s="302"/>
      <c r="P216" s="302"/>
      <c r="Q216" s="302"/>
      <c r="R216" s="302"/>
      <c r="S216" s="302"/>
      <c r="T216" s="302"/>
      <c r="U216" s="302"/>
      <c r="V216" s="302"/>
      <c r="W216" s="302"/>
      <c r="X216" s="302"/>
      <c r="Y216" s="339"/>
      <c r="Z216" s="203" t="str">
        <f>'Основні дані'!$B$1</f>
        <v>120124Б_3роки</v>
      </c>
    </row>
    <row r="217" spans="1:26" s="157" customFormat="1" ht="30" hidden="1">
      <c r="A217" s="450" t="s">
        <v>439</v>
      </c>
      <c r="B217" s="436"/>
      <c r="C217" s="433"/>
      <c r="D217" s="343"/>
      <c r="E217" s="342"/>
      <c r="F217" s="299">
        <f t="shared" si="36"/>
        <v>0</v>
      </c>
      <c r="G217" s="300">
        <f t="shared" si="37"/>
        <v>0</v>
      </c>
      <c r="H217" s="299">
        <f>(M217*Титул!BC$18)+(O217*Титул!BD$18)+(Q217*Титул!BE$18)+(S217*Титул!BF$18)+(U217*Титул!BG$18)+(W217*Титул!BH$18)</f>
        <v>0</v>
      </c>
      <c r="I217" s="301"/>
      <c r="J217" s="302"/>
      <c r="K217" s="303"/>
      <c r="L217" s="299">
        <f t="shared" si="35"/>
        <v>0</v>
      </c>
      <c r="M217" s="301"/>
      <c r="N217" s="302"/>
      <c r="O217" s="302"/>
      <c r="P217" s="302"/>
      <c r="Q217" s="302"/>
      <c r="R217" s="302"/>
      <c r="S217" s="302"/>
      <c r="T217" s="302"/>
      <c r="U217" s="302"/>
      <c r="V217" s="302"/>
      <c r="W217" s="302"/>
      <c r="X217" s="302"/>
      <c r="Y217" s="339"/>
      <c r="Z217" s="203" t="str">
        <f>'Основні дані'!$B$1</f>
        <v>120124Б_3роки</v>
      </c>
    </row>
    <row r="218" spans="1:26" s="157" customFormat="1" ht="30" hidden="1">
      <c r="A218" s="450" t="s">
        <v>440</v>
      </c>
      <c r="B218" s="436"/>
      <c r="C218" s="433"/>
      <c r="D218" s="343"/>
      <c r="E218" s="342"/>
      <c r="F218" s="299">
        <f t="shared" si="36"/>
        <v>0</v>
      </c>
      <c r="G218" s="300">
        <f t="shared" si="37"/>
        <v>0</v>
      </c>
      <c r="H218" s="299">
        <f>(M218*Титул!BC$18)+(O218*Титул!BD$18)+(Q218*Титул!BE$18)+(S218*Титул!BF$18)+(U218*Титул!BG$18)+(W218*Титул!BH$18)</f>
        <v>0</v>
      </c>
      <c r="I218" s="301"/>
      <c r="J218" s="302"/>
      <c r="K218" s="303"/>
      <c r="L218" s="299">
        <f t="shared" si="35"/>
        <v>0</v>
      </c>
      <c r="M218" s="301"/>
      <c r="N218" s="302"/>
      <c r="O218" s="302"/>
      <c r="P218" s="302"/>
      <c r="Q218" s="302"/>
      <c r="R218" s="302"/>
      <c r="S218" s="302"/>
      <c r="T218" s="302"/>
      <c r="U218" s="302"/>
      <c r="V218" s="302"/>
      <c r="W218" s="302"/>
      <c r="X218" s="302"/>
      <c r="Y218" s="339"/>
      <c r="Z218" s="203" t="str">
        <f>'Основні дані'!$B$1</f>
        <v>120124Б_3роки</v>
      </c>
    </row>
    <row r="219" spans="1:26" s="157" customFormat="1" ht="30" hidden="1">
      <c r="A219" s="450" t="s">
        <v>441</v>
      </c>
      <c r="B219" s="436"/>
      <c r="C219" s="433"/>
      <c r="D219" s="343"/>
      <c r="E219" s="342"/>
      <c r="F219" s="299">
        <f t="shared" si="36"/>
        <v>0</v>
      </c>
      <c r="G219" s="300">
        <f t="shared" si="37"/>
        <v>0</v>
      </c>
      <c r="H219" s="299">
        <f>(M219*Титул!BC$18)+(O219*Титул!BD$18)+(Q219*Титул!BE$18)+(S219*Титул!BF$18)+(U219*Титул!BG$18)+(W219*Титул!BH$18)</f>
        <v>0</v>
      </c>
      <c r="I219" s="301"/>
      <c r="J219" s="302"/>
      <c r="K219" s="303"/>
      <c r="L219" s="299">
        <f t="shared" si="35"/>
        <v>0</v>
      </c>
      <c r="M219" s="301"/>
      <c r="N219" s="302"/>
      <c r="O219" s="302"/>
      <c r="P219" s="302"/>
      <c r="Q219" s="302"/>
      <c r="R219" s="302"/>
      <c r="S219" s="302"/>
      <c r="T219" s="302"/>
      <c r="U219" s="302"/>
      <c r="V219" s="302"/>
      <c r="W219" s="302"/>
      <c r="X219" s="302"/>
      <c r="Y219" s="339"/>
      <c r="Z219" s="203" t="str">
        <f>'Основні дані'!$B$1</f>
        <v>120124Б_3роки</v>
      </c>
    </row>
    <row r="220" spans="1:26" s="157" customFormat="1" ht="30" hidden="1">
      <c r="A220" s="450" t="s">
        <v>442</v>
      </c>
      <c r="B220" s="436"/>
      <c r="C220" s="342"/>
      <c r="D220" s="343"/>
      <c r="E220" s="343"/>
      <c r="F220" s="299">
        <f t="shared" si="36"/>
        <v>0</v>
      </c>
      <c r="G220" s="300">
        <f t="shared" si="37"/>
        <v>0</v>
      </c>
      <c r="H220" s="299">
        <f>(M220*Титул!BC$18)+(O220*Титул!BD$18)+(Q220*Титул!BE$18)+(S220*Титул!BF$18)+(U220*Титул!BG$18)+(W220*Титул!BH$18)</f>
        <v>0</v>
      </c>
      <c r="I220" s="301"/>
      <c r="J220" s="302"/>
      <c r="K220" s="303"/>
      <c r="L220" s="299">
        <f t="shared" si="35"/>
        <v>0</v>
      </c>
      <c r="M220" s="301"/>
      <c r="N220" s="302"/>
      <c r="O220" s="302"/>
      <c r="P220" s="302"/>
      <c r="Q220" s="302"/>
      <c r="R220" s="302"/>
      <c r="S220" s="302"/>
      <c r="T220" s="302"/>
      <c r="U220" s="302"/>
      <c r="V220" s="302"/>
      <c r="W220" s="302"/>
      <c r="X220" s="302"/>
      <c r="Y220" s="339"/>
      <c r="Z220" s="203" t="str">
        <f>'Основні дані'!$B$1</f>
        <v>120124Б_3роки</v>
      </c>
    </row>
    <row r="221" spans="1:26" s="157" customFormat="1" ht="30" hidden="1">
      <c r="A221" s="450" t="s">
        <v>443</v>
      </c>
      <c r="B221" s="436"/>
      <c r="C221" s="342"/>
      <c r="D221" s="343"/>
      <c r="E221" s="343"/>
      <c r="F221" s="299">
        <f t="shared" si="36"/>
        <v>0</v>
      </c>
      <c r="G221" s="300">
        <f t="shared" si="37"/>
        <v>0</v>
      </c>
      <c r="H221" s="299">
        <f>(M221*Титул!BC$18)+(O221*Титул!BD$18)+(Q221*Титул!BE$18)+(S221*Титул!BF$18)+(U221*Титул!BG$18)+(W221*Титул!BH$18)</f>
        <v>0</v>
      </c>
      <c r="I221" s="301"/>
      <c r="J221" s="302"/>
      <c r="K221" s="303"/>
      <c r="L221" s="299">
        <f t="shared" si="35"/>
        <v>0</v>
      </c>
      <c r="M221" s="301"/>
      <c r="N221" s="302"/>
      <c r="O221" s="302"/>
      <c r="P221" s="302"/>
      <c r="Q221" s="302"/>
      <c r="R221" s="302"/>
      <c r="S221" s="302"/>
      <c r="T221" s="302"/>
      <c r="U221" s="302"/>
      <c r="V221" s="302"/>
      <c r="W221" s="302"/>
      <c r="X221" s="302"/>
      <c r="Y221" s="339"/>
      <c r="Z221" s="203" t="str">
        <f>'Основні дані'!$B$1</f>
        <v>120124Б_3роки</v>
      </c>
    </row>
    <row r="222" spans="1:26" s="157" customFormat="1" ht="30" hidden="1">
      <c r="A222" s="450" t="s">
        <v>444</v>
      </c>
      <c r="B222" s="436"/>
      <c r="C222" s="342"/>
      <c r="D222" s="343"/>
      <c r="E222" s="343"/>
      <c r="F222" s="299">
        <f t="shared" si="36"/>
        <v>0</v>
      </c>
      <c r="G222" s="300">
        <f t="shared" si="37"/>
        <v>0</v>
      </c>
      <c r="H222" s="299">
        <f>(M222*Титул!BC$18)+(O222*Титул!BD$18)+(Q222*Титул!BE$18)+(S222*Титул!BF$18)+(U222*Титул!BG$18)+(W222*Титул!BH$18)</f>
        <v>0</v>
      </c>
      <c r="I222" s="301"/>
      <c r="J222" s="302"/>
      <c r="K222" s="303"/>
      <c r="L222" s="299">
        <f t="shared" si="35"/>
        <v>0</v>
      </c>
      <c r="M222" s="301"/>
      <c r="N222" s="302"/>
      <c r="O222" s="302"/>
      <c r="P222" s="302"/>
      <c r="Q222" s="302"/>
      <c r="R222" s="302"/>
      <c r="S222" s="302"/>
      <c r="T222" s="302"/>
      <c r="U222" s="302"/>
      <c r="V222" s="302"/>
      <c r="W222" s="302"/>
      <c r="X222" s="302"/>
      <c r="Y222" s="339"/>
      <c r="Z222" s="203" t="str">
        <f>'Основні дані'!$B$1</f>
        <v>120124Б_3роки</v>
      </c>
    </row>
    <row r="223" spans="1:26" s="157" customFormat="1" ht="30" hidden="1">
      <c r="A223" s="450" t="s">
        <v>445</v>
      </c>
      <c r="B223" s="436"/>
      <c r="C223" s="343"/>
      <c r="D223" s="343"/>
      <c r="E223" s="343"/>
      <c r="F223" s="299">
        <f t="shared" si="36"/>
        <v>0</v>
      </c>
      <c r="G223" s="300">
        <f t="shared" si="37"/>
        <v>0</v>
      </c>
      <c r="H223" s="299">
        <f>(M223*Титул!BC$18)+(O223*Титул!BD$18)+(Q223*Титул!BE$18)+(S223*Титул!BF$18)+(U223*Титул!BG$18)+(W223*Титул!BH$18)</f>
        <v>0</v>
      </c>
      <c r="I223" s="301"/>
      <c r="J223" s="302"/>
      <c r="K223" s="303"/>
      <c r="L223" s="299">
        <f t="shared" si="35"/>
        <v>0</v>
      </c>
      <c r="M223" s="301"/>
      <c r="N223" s="302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39"/>
      <c r="Z223" s="203" t="str">
        <f>'Основні дані'!$B$1</f>
        <v>120124Б_3роки</v>
      </c>
    </row>
    <row r="224" spans="1:26" s="157" customFormat="1" ht="30" hidden="1">
      <c r="A224" s="450" t="s">
        <v>446</v>
      </c>
      <c r="B224" s="436"/>
      <c r="C224" s="343"/>
      <c r="D224" s="343"/>
      <c r="E224" s="343"/>
      <c r="F224" s="299">
        <f t="shared" si="36"/>
        <v>0</v>
      </c>
      <c r="G224" s="300">
        <f t="shared" si="37"/>
        <v>0</v>
      </c>
      <c r="H224" s="299">
        <f>(M224*Титул!BC$18)+(O224*Титул!BD$18)+(Q224*Титул!BE$18)+(S224*Титул!BF$18)+(U224*Титул!BG$18)+(W224*Титул!BH$18)</f>
        <v>0</v>
      </c>
      <c r="I224" s="301"/>
      <c r="J224" s="302"/>
      <c r="K224" s="303"/>
      <c r="L224" s="299">
        <f t="shared" si="35"/>
        <v>0</v>
      </c>
      <c r="M224" s="301"/>
      <c r="N224" s="302"/>
      <c r="O224" s="302"/>
      <c r="P224" s="302"/>
      <c r="Q224" s="302"/>
      <c r="R224" s="302"/>
      <c r="S224" s="302"/>
      <c r="T224" s="302"/>
      <c r="U224" s="302"/>
      <c r="V224" s="302"/>
      <c r="W224" s="302"/>
      <c r="X224" s="302"/>
      <c r="Y224" s="339"/>
      <c r="Z224" s="203" t="str">
        <f>'Основні дані'!$B$1</f>
        <v>120124Б_3роки</v>
      </c>
    </row>
    <row r="225" spans="1:26" s="157" customFormat="1" ht="30" hidden="1">
      <c r="A225" s="450" t="s">
        <v>447</v>
      </c>
      <c r="B225" s="436"/>
      <c r="C225" s="343"/>
      <c r="D225" s="343"/>
      <c r="E225" s="343"/>
      <c r="F225" s="299">
        <f t="shared" si="36"/>
        <v>0</v>
      </c>
      <c r="G225" s="300">
        <f t="shared" si="37"/>
        <v>0</v>
      </c>
      <c r="H225" s="299">
        <f>(M225*Титул!BC$18)+(O225*Титул!BD$18)+(Q225*Титул!BE$18)+(S225*Титул!BF$18)+(U225*Титул!BG$18)+(W225*Титул!BH$18)</f>
        <v>0</v>
      </c>
      <c r="I225" s="301"/>
      <c r="J225" s="302"/>
      <c r="K225" s="303"/>
      <c r="L225" s="299">
        <f t="shared" si="35"/>
        <v>0</v>
      </c>
      <c r="M225" s="301"/>
      <c r="N225" s="302"/>
      <c r="O225" s="302"/>
      <c r="P225" s="302"/>
      <c r="Q225" s="302"/>
      <c r="R225" s="302"/>
      <c r="S225" s="302"/>
      <c r="T225" s="302"/>
      <c r="U225" s="302"/>
      <c r="V225" s="302"/>
      <c r="W225" s="302"/>
      <c r="X225" s="302"/>
      <c r="Y225" s="339"/>
      <c r="Z225" s="203" t="str">
        <f>'Основні дані'!$B$1</f>
        <v>120124Б_3роки</v>
      </c>
    </row>
    <row r="226" spans="1:26" s="157" customFormat="1" ht="30" hidden="1">
      <c r="A226" s="450" t="s">
        <v>448</v>
      </c>
      <c r="B226" s="436"/>
      <c r="C226" s="343"/>
      <c r="D226" s="343"/>
      <c r="E226" s="343"/>
      <c r="F226" s="299">
        <f t="shared" si="36"/>
        <v>0</v>
      </c>
      <c r="G226" s="300">
        <f t="shared" si="37"/>
        <v>0</v>
      </c>
      <c r="H226" s="299">
        <f>(M226*Титул!BC$18)+(O226*Титул!BD$18)+(Q226*Титул!BE$18)+(S226*Титул!BF$18)+(U226*Титул!BG$18)+(W226*Титул!BH$18)</f>
        <v>0</v>
      </c>
      <c r="I226" s="301"/>
      <c r="J226" s="302"/>
      <c r="K226" s="303"/>
      <c r="L226" s="299">
        <f t="shared" si="35"/>
        <v>0</v>
      </c>
      <c r="M226" s="301"/>
      <c r="N226" s="302"/>
      <c r="O226" s="302"/>
      <c r="P226" s="302"/>
      <c r="Q226" s="302"/>
      <c r="R226" s="302"/>
      <c r="S226" s="302"/>
      <c r="T226" s="302"/>
      <c r="U226" s="302"/>
      <c r="V226" s="302"/>
      <c r="W226" s="302"/>
      <c r="X226" s="302"/>
      <c r="Y226" s="339"/>
      <c r="Z226" s="203" t="str">
        <f>'Основні дані'!$B$1</f>
        <v>120124Б_3роки</v>
      </c>
    </row>
    <row r="227" spans="1:26" s="157" customFormat="1" ht="30" hidden="1">
      <c r="A227" s="450" t="s">
        <v>449</v>
      </c>
      <c r="B227" s="436"/>
      <c r="C227" s="343"/>
      <c r="D227" s="343"/>
      <c r="E227" s="343"/>
      <c r="F227" s="299">
        <f t="shared" si="36"/>
        <v>0</v>
      </c>
      <c r="G227" s="300">
        <f t="shared" si="37"/>
        <v>0</v>
      </c>
      <c r="H227" s="299">
        <f>(M227*Титул!BC$18)+(O227*Титул!BD$18)+(Q227*Титул!BE$18)+(S227*Титул!BF$18)+(U227*Титул!BG$18)+(W227*Титул!BH$18)</f>
        <v>0</v>
      </c>
      <c r="I227" s="301"/>
      <c r="J227" s="302"/>
      <c r="K227" s="303"/>
      <c r="L227" s="299">
        <f t="shared" si="35"/>
        <v>0</v>
      </c>
      <c r="M227" s="301"/>
      <c r="N227" s="302"/>
      <c r="O227" s="302"/>
      <c r="P227" s="302"/>
      <c r="Q227" s="302"/>
      <c r="R227" s="302"/>
      <c r="S227" s="302"/>
      <c r="T227" s="302"/>
      <c r="U227" s="302"/>
      <c r="V227" s="302"/>
      <c r="W227" s="302"/>
      <c r="X227" s="302"/>
      <c r="Y227" s="339"/>
      <c r="Z227" s="203" t="str">
        <f>'Основні дані'!$B$1</f>
        <v>120124Б_3роки</v>
      </c>
    </row>
    <row r="228" spans="1:26" s="157" customFormat="1" ht="30" hidden="1">
      <c r="A228" s="450" t="s">
        <v>450</v>
      </c>
      <c r="B228" s="436"/>
      <c r="C228" s="343"/>
      <c r="D228" s="343"/>
      <c r="E228" s="343"/>
      <c r="F228" s="299">
        <f t="shared" si="36"/>
        <v>0</v>
      </c>
      <c r="G228" s="300">
        <f t="shared" si="37"/>
        <v>0</v>
      </c>
      <c r="H228" s="299">
        <f>(M228*Титул!BC$18)+(O228*Титул!BD$18)+(Q228*Титул!BE$18)+(S228*Титул!BF$18)+(U228*Титул!BG$18)+(W228*Титул!BH$18)</f>
        <v>0</v>
      </c>
      <c r="I228" s="301"/>
      <c r="J228" s="302"/>
      <c r="K228" s="303"/>
      <c r="L228" s="299">
        <f t="shared" si="35"/>
        <v>0</v>
      </c>
      <c r="M228" s="301"/>
      <c r="N228" s="302"/>
      <c r="O228" s="302"/>
      <c r="P228" s="302"/>
      <c r="Q228" s="302"/>
      <c r="R228" s="302"/>
      <c r="S228" s="302"/>
      <c r="T228" s="302"/>
      <c r="U228" s="302"/>
      <c r="V228" s="302"/>
      <c r="W228" s="302"/>
      <c r="X228" s="302"/>
      <c r="Y228" s="339"/>
      <c r="Z228" s="203" t="str">
        <f>'Основні дані'!$B$1</f>
        <v>120124Б_3роки</v>
      </c>
    </row>
    <row r="229" spans="1:26" s="157" customFormat="1" ht="30" hidden="1">
      <c r="A229" s="450" t="s">
        <v>451</v>
      </c>
      <c r="B229" s="436"/>
      <c r="C229" s="343"/>
      <c r="D229" s="343"/>
      <c r="E229" s="343"/>
      <c r="F229" s="299">
        <f t="shared" si="36"/>
        <v>0</v>
      </c>
      <c r="G229" s="300">
        <f t="shared" si="37"/>
        <v>0</v>
      </c>
      <c r="H229" s="299">
        <f>(M229*Титул!BC$18)+(O229*Титул!BD$18)+(Q229*Титул!BE$18)+(S229*Титул!BF$18)+(U229*Титул!BG$18)+(W229*Титул!BH$18)</f>
        <v>0</v>
      </c>
      <c r="I229" s="301"/>
      <c r="J229" s="302"/>
      <c r="K229" s="303"/>
      <c r="L229" s="299">
        <f t="shared" si="35"/>
        <v>0</v>
      </c>
      <c r="M229" s="301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39"/>
      <c r="Z229" s="203" t="str">
        <f>'Основні дані'!$B$1</f>
        <v>120124Б_3роки</v>
      </c>
    </row>
    <row r="230" spans="1:26" s="157" customFormat="1" ht="30" hidden="1">
      <c r="A230" s="450" t="s">
        <v>452</v>
      </c>
      <c r="B230" s="434"/>
      <c r="C230" s="433"/>
      <c r="D230" s="342"/>
      <c r="E230" s="342"/>
      <c r="F230" s="299">
        <f t="shared" si="36"/>
        <v>0</v>
      </c>
      <c r="G230" s="300">
        <f t="shared" si="37"/>
        <v>0</v>
      </c>
      <c r="H230" s="299">
        <f>(M230*Титул!BC$18)+(O230*Титул!BD$18)+(Q230*Титул!BE$18)+(S230*Титул!BF$18)+(U230*Титул!BG$18)+(W230*Титул!BH$18)</f>
        <v>0</v>
      </c>
      <c r="I230" s="301"/>
      <c r="J230" s="302"/>
      <c r="K230" s="303"/>
      <c r="L230" s="299">
        <f t="shared" si="35"/>
        <v>0</v>
      </c>
      <c r="M230" s="301"/>
      <c r="N230" s="302"/>
      <c r="O230" s="302"/>
      <c r="P230" s="302"/>
      <c r="Q230" s="302"/>
      <c r="R230" s="302"/>
      <c r="S230" s="302"/>
      <c r="T230" s="302"/>
      <c r="U230" s="302"/>
      <c r="V230" s="302"/>
      <c r="W230" s="302"/>
      <c r="X230" s="302"/>
      <c r="Y230" s="339"/>
      <c r="Z230" s="203" t="str">
        <f>'Основні дані'!$B$1</f>
        <v>120124Б_3роки</v>
      </c>
    </row>
    <row r="231" spans="1:26" s="157" customFormat="1" ht="30" hidden="1">
      <c r="A231" s="450" t="s">
        <v>453</v>
      </c>
      <c r="B231" s="435"/>
      <c r="C231" s="433"/>
      <c r="D231" s="342"/>
      <c r="E231" s="342"/>
      <c r="F231" s="299">
        <f t="shared" si="36"/>
        <v>0</v>
      </c>
      <c r="G231" s="300">
        <f t="shared" si="37"/>
        <v>0</v>
      </c>
      <c r="H231" s="299">
        <f>(M231*Титул!BC$18)+(O231*Титул!BD$18)+(Q231*Титул!BE$18)+(S231*Титул!BF$18)+(U231*Титул!BG$18)+(W231*Титул!BH$18)</f>
        <v>0</v>
      </c>
      <c r="I231" s="301"/>
      <c r="J231" s="302"/>
      <c r="K231" s="303"/>
      <c r="L231" s="299">
        <f t="shared" si="35"/>
        <v>0</v>
      </c>
      <c r="M231" s="301"/>
      <c r="N231" s="302"/>
      <c r="O231" s="302"/>
      <c r="P231" s="302"/>
      <c r="Q231" s="302"/>
      <c r="R231" s="302"/>
      <c r="S231" s="302"/>
      <c r="T231" s="302"/>
      <c r="U231" s="302"/>
      <c r="V231" s="302"/>
      <c r="W231" s="302"/>
      <c r="X231" s="302"/>
      <c r="Y231" s="339"/>
      <c r="Z231" s="203" t="str">
        <f>'Основні дані'!$B$1</f>
        <v>120124Б_3роки</v>
      </c>
    </row>
    <row r="232" spans="1:26" s="157" customFormat="1" ht="30" hidden="1">
      <c r="A232" s="450" t="s">
        <v>454</v>
      </c>
      <c r="B232" s="436"/>
      <c r="C232" s="433"/>
      <c r="D232" s="343"/>
      <c r="E232" s="342"/>
      <c r="F232" s="299">
        <f t="shared" si="36"/>
        <v>0</v>
      </c>
      <c r="G232" s="300">
        <f t="shared" si="37"/>
        <v>0</v>
      </c>
      <c r="H232" s="299">
        <f>(M232*Титул!BC$18)+(O232*Титул!BD$18)+(Q232*Титул!BE$18)+(S232*Титул!BF$18)+(U232*Титул!BG$18)+(W232*Титул!BH$18)</f>
        <v>0</v>
      </c>
      <c r="I232" s="301"/>
      <c r="J232" s="302"/>
      <c r="K232" s="303"/>
      <c r="L232" s="299">
        <f t="shared" si="35"/>
        <v>0</v>
      </c>
      <c r="M232" s="301"/>
      <c r="N232" s="302"/>
      <c r="O232" s="302"/>
      <c r="P232" s="302"/>
      <c r="Q232" s="302"/>
      <c r="R232" s="302"/>
      <c r="S232" s="302"/>
      <c r="T232" s="302"/>
      <c r="U232" s="302"/>
      <c r="V232" s="302"/>
      <c r="W232" s="302"/>
      <c r="X232" s="302"/>
      <c r="Y232" s="339"/>
      <c r="Z232" s="203" t="str">
        <f>'Основні дані'!$B$1</f>
        <v>120124Б_3роки</v>
      </c>
    </row>
    <row r="233" spans="1:26" s="157" customFormat="1" ht="30" hidden="1">
      <c r="A233" s="450" t="s">
        <v>455</v>
      </c>
      <c r="B233" s="436"/>
      <c r="C233" s="433"/>
      <c r="D233" s="343"/>
      <c r="E233" s="342"/>
      <c r="F233" s="299">
        <f t="shared" si="36"/>
        <v>0</v>
      </c>
      <c r="G233" s="300">
        <f t="shared" si="37"/>
        <v>0</v>
      </c>
      <c r="H233" s="299">
        <f>(M233*Титул!BC$18)+(O233*Титул!BD$18)+(Q233*Титул!BE$18)+(S233*Титул!BF$18)+(U233*Титул!BG$18)+(W233*Титул!BH$18)</f>
        <v>0</v>
      </c>
      <c r="I233" s="301"/>
      <c r="J233" s="302"/>
      <c r="K233" s="303"/>
      <c r="L233" s="299">
        <f t="shared" si="35"/>
        <v>0</v>
      </c>
      <c r="M233" s="301"/>
      <c r="N233" s="302"/>
      <c r="O233" s="302"/>
      <c r="P233" s="302"/>
      <c r="Q233" s="302"/>
      <c r="R233" s="302"/>
      <c r="S233" s="302"/>
      <c r="T233" s="302"/>
      <c r="U233" s="302"/>
      <c r="V233" s="302"/>
      <c r="W233" s="302"/>
      <c r="X233" s="302"/>
      <c r="Y233" s="339"/>
      <c r="Z233" s="203" t="str">
        <f>'Основні дані'!$B$1</f>
        <v>120124Б_3роки</v>
      </c>
    </row>
    <row r="234" spans="1:26" s="157" customFormat="1" ht="30" hidden="1">
      <c r="A234" s="450" t="s">
        <v>456</v>
      </c>
      <c r="B234" s="500"/>
      <c r="C234" s="501"/>
      <c r="D234" s="502"/>
      <c r="E234" s="503"/>
      <c r="F234" s="312">
        <f t="shared" si="36"/>
        <v>0</v>
      </c>
      <c r="G234" s="313">
        <f t="shared" si="37"/>
        <v>0</v>
      </c>
      <c r="H234" s="312">
        <f>(M234*Титул!BC$18)+(O234*Титул!BD$18)+(Q234*Титул!BE$18)+(S234*Титул!BF$18)+(U234*Титул!BG$18)+(W234*Титул!BH$18)</f>
        <v>0</v>
      </c>
      <c r="I234" s="304"/>
      <c r="J234" s="305"/>
      <c r="K234" s="306"/>
      <c r="L234" s="312">
        <f t="shared" si="35"/>
        <v>0</v>
      </c>
      <c r="M234" s="304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40"/>
      <c r="Z234" s="203" t="str">
        <f>'Основні дані'!$B$1</f>
        <v>120124Б_3роки</v>
      </c>
    </row>
    <row r="235" spans="1:26" s="507" customFormat="1" ht="28.5" hidden="1" thickBot="1">
      <c r="A235" s="504"/>
      <c r="B235" s="520" t="s">
        <v>33</v>
      </c>
      <c r="C235" s="514"/>
      <c r="D235" s="519" t="s">
        <v>811</v>
      </c>
      <c r="E235" s="515"/>
      <c r="F235" s="509">
        <f t="shared" si="36"/>
        <v>6</v>
      </c>
      <c r="G235" s="510">
        <f t="shared" si="37"/>
        <v>180</v>
      </c>
      <c r="H235" s="510">
        <f>(M235*Титул!BC$18)+(O235*Титул!BD$18)+(Q235*Титул!BE$18)+(S235*Титул!BF$18)+(U235*Титул!BG$18)+(W235*Титул!BH$18)</f>
        <v>0</v>
      </c>
      <c r="I235" s="510"/>
      <c r="J235" s="510"/>
      <c r="K235" s="510"/>
      <c r="L235" s="510">
        <f t="shared" si="35"/>
        <v>180</v>
      </c>
      <c r="M235" s="510"/>
      <c r="N235" s="510">
        <f>Титул!$BC$20*1.5</f>
        <v>0</v>
      </c>
      <c r="O235" s="510"/>
      <c r="P235" s="510">
        <f>Титул!$BD$20*1.5</f>
        <v>0</v>
      </c>
      <c r="Q235" s="510"/>
      <c r="R235" s="510">
        <f>Титул!$BE$20*1.5</f>
        <v>0</v>
      </c>
      <c r="S235" s="510"/>
      <c r="T235" s="510">
        <f>Титул!$BF$20*1.5</f>
        <v>0</v>
      </c>
      <c r="U235" s="510"/>
      <c r="V235" s="510">
        <f>Титул!$BG$20*1.5</f>
        <v>0</v>
      </c>
      <c r="W235" s="510"/>
      <c r="X235" s="510">
        <f>Титул!$BH$20*1.5</f>
        <v>6</v>
      </c>
      <c r="Y235" s="505"/>
      <c r="Z235" s="506" t="str">
        <f>'Основні дані'!$B$1</f>
        <v>120124Б_3роки</v>
      </c>
    </row>
    <row r="236" spans="1:26" s="157" customFormat="1" ht="28.5" hidden="1" thickBot="1">
      <c r="A236" s="276"/>
      <c r="B236" s="521" t="s">
        <v>118</v>
      </c>
      <c r="C236" s="516"/>
      <c r="D236" s="516"/>
      <c r="E236" s="517"/>
      <c r="F236" s="512">
        <f t="shared" si="36"/>
        <v>6</v>
      </c>
      <c r="G236" s="512">
        <f t="shared" si="37"/>
        <v>180</v>
      </c>
      <c r="H236" s="512"/>
      <c r="I236" s="512"/>
      <c r="J236" s="512"/>
      <c r="K236" s="512"/>
      <c r="L236" s="512">
        <f>IF(G236-H236=G236-I236-J236-K236,G236-H236,"!ОШИБКА!")</f>
        <v>180</v>
      </c>
      <c r="M236" s="512"/>
      <c r="N236" s="512"/>
      <c r="O236" s="512"/>
      <c r="P236" s="512"/>
      <c r="Q236" s="512"/>
      <c r="R236" s="512"/>
      <c r="S236" s="512"/>
      <c r="T236" s="512"/>
      <c r="U236" s="512"/>
      <c r="V236" s="512"/>
      <c r="W236" s="512"/>
      <c r="X236" s="512">
        <f>Титул!$AS$35+Титул!$AS$37</f>
        <v>6</v>
      </c>
      <c r="Y236" s="379"/>
      <c r="Z236" s="203" t="str">
        <f>'Основні дані'!$B$1</f>
        <v>120124Б_3роки</v>
      </c>
    </row>
    <row r="237" spans="1:26" s="157" customFormat="1" ht="52.5">
      <c r="A237" s="496" t="s">
        <v>457</v>
      </c>
      <c r="B237" s="497" t="s">
        <v>883</v>
      </c>
      <c r="C237" s="498"/>
      <c r="D237" s="498"/>
      <c r="E237" s="498"/>
      <c r="F237" s="518">
        <f>IF(SUM(F238:F264)=F$97,F$97,"ОШИБКА")</f>
        <v>99</v>
      </c>
      <c r="G237" s="518">
        <f>IF(SUM(G238:G264)=G$97,G$97,"ОШИБКА")</f>
        <v>2970</v>
      </c>
      <c r="H237" s="508">
        <f aca="true" t="shared" si="38" ref="H237:X237">SUM(H238:H264)</f>
        <v>1256</v>
      </c>
      <c r="I237" s="508">
        <f t="shared" si="38"/>
        <v>864</v>
      </c>
      <c r="J237" s="508">
        <f t="shared" si="38"/>
        <v>344</v>
      </c>
      <c r="K237" s="508">
        <f t="shared" si="38"/>
        <v>48</v>
      </c>
      <c r="L237" s="508">
        <f t="shared" si="38"/>
        <v>1714</v>
      </c>
      <c r="M237" s="508">
        <f t="shared" si="38"/>
        <v>11</v>
      </c>
      <c r="N237" s="508">
        <f t="shared" si="38"/>
        <v>11</v>
      </c>
      <c r="O237" s="508">
        <f t="shared" si="38"/>
        <v>9</v>
      </c>
      <c r="P237" s="508">
        <f t="shared" si="38"/>
        <v>9</v>
      </c>
      <c r="Q237" s="508">
        <f t="shared" si="38"/>
        <v>15</v>
      </c>
      <c r="R237" s="508">
        <f t="shared" si="38"/>
        <v>16</v>
      </c>
      <c r="S237" s="508">
        <f t="shared" si="38"/>
        <v>13</v>
      </c>
      <c r="T237" s="508">
        <f t="shared" si="38"/>
        <v>14</v>
      </c>
      <c r="U237" s="508">
        <f t="shared" si="38"/>
        <v>18</v>
      </c>
      <c r="V237" s="508">
        <f t="shared" si="38"/>
        <v>21</v>
      </c>
      <c r="W237" s="508">
        <f t="shared" si="38"/>
        <v>20</v>
      </c>
      <c r="X237" s="508">
        <f t="shared" si="38"/>
        <v>28</v>
      </c>
      <c r="Y237" s="499"/>
      <c r="Z237" s="203" t="str">
        <f>'Основні дані'!$B$1</f>
        <v>120124Б_3роки</v>
      </c>
    </row>
    <row r="238" spans="1:26" s="157" customFormat="1" ht="52.5">
      <c r="A238" s="450" t="s">
        <v>458</v>
      </c>
      <c r="B238" s="591" t="s">
        <v>904</v>
      </c>
      <c r="C238" s="592" t="s">
        <v>822</v>
      </c>
      <c r="D238" s="592"/>
      <c r="E238" s="592" t="s">
        <v>77</v>
      </c>
      <c r="F238" s="307">
        <f aca="true" t="shared" si="39" ref="F238:F264">N238+P238+R238+T238+V238+X238</f>
        <v>6</v>
      </c>
      <c r="G238" s="308">
        <f aca="true" t="shared" si="40" ref="G238:G264">F238*30</f>
        <v>180</v>
      </c>
      <c r="H238" s="307">
        <f>(M238*Титул!BC$18)+(O238*Титул!BD$18)+(Q238*Титул!BE$18)+(S238*Титул!BF$18)+(U238*Титул!BG$18)+(W238*Титул!BH$18)</f>
        <v>96</v>
      </c>
      <c r="I238" s="599">
        <v>64</v>
      </c>
      <c r="J238" s="600">
        <v>32</v>
      </c>
      <c r="K238" s="601"/>
      <c r="L238" s="307">
        <f aca="true" t="shared" si="41" ref="L238:L263">IF(H238=I238+J238+K238,G238-H238,"!ОШИБКА!")</f>
        <v>84</v>
      </c>
      <c r="M238" s="600">
        <v>6</v>
      </c>
      <c r="N238" s="600">
        <v>6</v>
      </c>
      <c r="O238" s="600"/>
      <c r="P238" s="600"/>
      <c r="Q238" s="600"/>
      <c r="R238" s="600"/>
      <c r="S238" s="600"/>
      <c r="T238" s="600"/>
      <c r="U238" s="600"/>
      <c r="V238" s="600"/>
      <c r="W238" s="600"/>
      <c r="X238" s="600"/>
      <c r="Y238" s="339">
        <v>134</v>
      </c>
      <c r="Z238" s="203" t="str">
        <f>'Основні дані'!$B$1</f>
        <v>120124Б_3роки</v>
      </c>
    </row>
    <row r="239" spans="1:26" s="157" customFormat="1" ht="52.5">
      <c r="A239" s="450" t="s">
        <v>459</v>
      </c>
      <c r="B239" s="582" t="s">
        <v>899</v>
      </c>
      <c r="C239" s="593" t="s">
        <v>822</v>
      </c>
      <c r="D239" s="593"/>
      <c r="E239" s="593" t="s">
        <v>77</v>
      </c>
      <c r="F239" s="299">
        <f t="shared" si="39"/>
        <v>5</v>
      </c>
      <c r="G239" s="300">
        <f t="shared" si="40"/>
        <v>150</v>
      </c>
      <c r="H239" s="299">
        <f>(M239*Титул!BC$18)+(O239*Титул!BD$18)+(Q239*Титул!BE$18)+(S239*Титул!BF$18)+(U239*Титул!BG$18)+(W239*Титул!BH$18)</f>
        <v>80</v>
      </c>
      <c r="I239" s="585">
        <v>64</v>
      </c>
      <c r="J239" s="586"/>
      <c r="K239" s="587">
        <v>16</v>
      </c>
      <c r="L239" s="299">
        <f t="shared" si="41"/>
        <v>70</v>
      </c>
      <c r="M239" s="586">
        <v>5</v>
      </c>
      <c r="N239" s="586">
        <v>5</v>
      </c>
      <c r="O239" s="586"/>
      <c r="P239" s="586"/>
      <c r="Q239" s="586"/>
      <c r="R239" s="586"/>
      <c r="S239" s="586"/>
      <c r="T239" s="586"/>
      <c r="U239" s="586"/>
      <c r="V239" s="586"/>
      <c r="W239" s="586"/>
      <c r="X239" s="586"/>
      <c r="Y239" s="339">
        <v>134</v>
      </c>
      <c r="Z239" s="203" t="str">
        <f>'Основні дані'!$B$1</f>
        <v>120124Б_3роки</v>
      </c>
    </row>
    <row r="240" spans="1:26" s="157" customFormat="1" ht="27">
      <c r="A240" s="450" t="s">
        <v>460</v>
      </c>
      <c r="B240" s="582" t="s">
        <v>900</v>
      </c>
      <c r="C240" s="593" t="s">
        <v>901</v>
      </c>
      <c r="D240" s="593" t="s">
        <v>93</v>
      </c>
      <c r="E240" s="593" t="s">
        <v>902</v>
      </c>
      <c r="F240" s="299">
        <f t="shared" si="39"/>
        <v>4</v>
      </c>
      <c r="G240" s="300">
        <f t="shared" si="40"/>
        <v>120</v>
      </c>
      <c r="H240" s="299">
        <f>(M240*Титул!BC$18)+(O240*Титул!BD$18)+(Q240*Титул!BE$18)+(S240*Титул!BF$18)+(U240*Титул!BG$18)+(W240*Титул!BH$18)</f>
        <v>64</v>
      </c>
      <c r="I240" s="585">
        <v>48</v>
      </c>
      <c r="J240" s="586">
        <v>16</v>
      </c>
      <c r="K240" s="587"/>
      <c r="L240" s="299">
        <f t="shared" si="41"/>
        <v>56</v>
      </c>
      <c r="M240" s="585"/>
      <c r="N240" s="586"/>
      <c r="O240" s="586">
        <v>4</v>
      </c>
      <c r="P240" s="586">
        <v>4</v>
      </c>
      <c r="Q240" s="586"/>
      <c r="R240" s="586"/>
      <c r="S240" s="586"/>
      <c r="T240" s="586"/>
      <c r="U240" s="586"/>
      <c r="V240" s="586"/>
      <c r="W240" s="586"/>
      <c r="X240" s="586"/>
      <c r="Y240" s="339">
        <v>134</v>
      </c>
      <c r="Z240" s="203" t="str">
        <f>'Основні дані'!$B$1</f>
        <v>120124Б_3роки</v>
      </c>
    </row>
    <row r="241" spans="1:26" s="157" customFormat="1" ht="27">
      <c r="A241" s="450" t="s">
        <v>461</v>
      </c>
      <c r="B241" s="594" t="s">
        <v>903</v>
      </c>
      <c r="C241" s="595">
        <v>2</v>
      </c>
      <c r="D241" s="592"/>
      <c r="E241" s="593" t="s">
        <v>77</v>
      </c>
      <c r="F241" s="299">
        <f t="shared" si="39"/>
        <v>5</v>
      </c>
      <c r="G241" s="300">
        <f t="shared" si="40"/>
        <v>150</v>
      </c>
      <c r="H241" s="299">
        <f>(M241*Титул!BC$18)+(O241*Титул!BD$18)+(Q241*Титул!BE$18)+(S241*Титул!BF$18)+(U241*Титул!BG$18)+(W241*Титул!BH$18)</f>
        <v>80</v>
      </c>
      <c r="I241" s="585">
        <v>48</v>
      </c>
      <c r="J241" s="586">
        <v>16</v>
      </c>
      <c r="K241" s="587">
        <v>16</v>
      </c>
      <c r="L241" s="299">
        <f t="shared" si="41"/>
        <v>70</v>
      </c>
      <c r="M241" s="585"/>
      <c r="N241" s="586"/>
      <c r="O241" s="586">
        <v>5</v>
      </c>
      <c r="P241" s="586">
        <v>5</v>
      </c>
      <c r="Q241" s="586"/>
      <c r="R241" s="586"/>
      <c r="S241" s="586"/>
      <c r="T241" s="586"/>
      <c r="U241" s="586"/>
      <c r="V241" s="586"/>
      <c r="W241" s="586"/>
      <c r="X241" s="586"/>
      <c r="Y241" s="339">
        <v>134</v>
      </c>
      <c r="Z241" s="203" t="str">
        <f>'Основні дані'!$B$1</f>
        <v>120124Б_3роки</v>
      </c>
    </row>
    <row r="242" spans="1:26" s="157" customFormat="1" ht="78.75">
      <c r="A242" s="450" t="s">
        <v>462</v>
      </c>
      <c r="B242" s="582" t="s">
        <v>884</v>
      </c>
      <c r="C242" s="592" t="s">
        <v>812</v>
      </c>
      <c r="D242" s="592"/>
      <c r="E242" s="592" t="s">
        <v>77</v>
      </c>
      <c r="F242" s="299">
        <f t="shared" si="39"/>
        <v>4</v>
      </c>
      <c r="G242" s="300">
        <f t="shared" si="40"/>
        <v>120</v>
      </c>
      <c r="H242" s="299">
        <f>(M242*Титул!BC$18)+(O242*Титул!BD$18)+(Q242*Титул!BE$18)+(S242*Титул!BF$18)+(U242*Титул!BG$18)+(W242*Титул!BH$18)</f>
        <v>64</v>
      </c>
      <c r="I242" s="585">
        <v>48</v>
      </c>
      <c r="J242" s="586"/>
      <c r="K242" s="587">
        <v>16</v>
      </c>
      <c r="L242" s="299">
        <f t="shared" si="41"/>
        <v>56</v>
      </c>
      <c r="M242" s="585"/>
      <c r="N242" s="586"/>
      <c r="O242" s="586"/>
      <c r="P242" s="586"/>
      <c r="Q242" s="586">
        <v>4</v>
      </c>
      <c r="R242" s="586">
        <v>4</v>
      </c>
      <c r="S242" s="586"/>
      <c r="T242" s="586"/>
      <c r="U242" s="586"/>
      <c r="V242" s="586"/>
      <c r="W242" s="586"/>
      <c r="X242" s="586"/>
      <c r="Y242" s="339">
        <v>134</v>
      </c>
      <c r="Z242" s="203" t="str">
        <f>'Основні дані'!$B$1</f>
        <v>120124Б_3роки</v>
      </c>
    </row>
    <row r="243" spans="1:26" s="157" customFormat="1" ht="27">
      <c r="A243" s="450" t="s">
        <v>463</v>
      </c>
      <c r="B243" s="596" t="s">
        <v>885</v>
      </c>
      <c r="C243" s="593" t="s">
        <v>812</v>
      </c>
      <c r="D243" s="593"/>
      <c r="E243" s="593" t="s">
        <v>886</v>
      </c>
      <c r="F243" s="299">
        <f t="shared" si="39"/>
        <v>6</v>
      </c>
      <c r="G243" s="300">
        <f t="shared" si="40"/>
        <v>180</v>
      </c>
      <c r="H243" s="299">
        <f>(M243*Титул!BC$18)+(O243*Титул!BD$18)+(Q243*Титул!BE$18)+(S243*Титул!BF$18)+(U243*Титул!BG$18)+(W243*Титул!BH$18)</f>
        <v>80</v>
      </c>
      <c r="I243" s="585">
        <v>48</v>
      </c>
      <c r="J243" s="586">
        <v>32</v>
      </c>
      <c r="K243" s="587"/>
      <c r="L243" s="299">
        <f t="shared" si="41"/>
        <v>100</v>
      </c>
      <c r="M243" s="585"/>
      <c r="N243" s="586"/>
      <c r="O243" s="586"/>
      <c r="P243" s="586"/>
      <c r="Q243" s="586">
        <v>5</v>
      </c>
      <c r="R243" s="586">
        <v>6</v>
      </c>
      <c r="S243" s="586"/>
      <c r="T243" s="586"/>
      <c r="U243" s="586"/>
      <c r="V243" s="586"/>
      <c r="W243" s="586"/>
      <c r="X243" s="586"/>
      <c r="Y243" s="339">
        <v>134</v>
      </c>
      <c r="Z243" s="203" t="str">
        <f>'Основні дані'!$B$1</f>
        <v>120124Б_3роки</v>
      </c>
    </row>
    <row r="244" spans="1:26" s="157" customFormat="1" ht="27">
      <c r="A244" s="450" t="s">
        <v>464</v>
      </c>
      <c r="B244" s="597" t="s">
        <v>887</v>
      </c>
      <c r="C244" s="593" t="s">
        <v>812</v>
      </c>
      <c r="D244" s="593"/>
      <c r="E244" s="593" t="s">
        <v>77</v>
      </c>
      <c r="F244" s="299">
        <f t="shared" si="39"/>
        <v>6</v>
      </c>
      <c r="G244" s="300">
        <f t="shared" si="40"/>
        <v>180</v>
      </c>
      <c r="H244" s="299">
        <f>(M244*Титул!BC$18)+(O244*Титул!BD$18)+(Q244*Титул!BE$18)+(S244*Титул!BF$18)+(U244*Титул!BG$18)+(W244*Титул!BH$18)</f>
        <v>96</v>
      </c>
      <c r="I244" s="585">
        <v>64</v>
      </c>
      <c r="J244" s="586">
        <v>32</v>
      </c>
      <c r="K244" s="587"/>
      <c r="L244" s="299">
        <f t="shared" si="41"/>
        <v>84</v>
      </c>
      <c r="M244" s="585"/>
      <c r="N244" s="586"/>
      <c r="O244" s="586"/>
      <c r="P244" s="586"/>
      <c r="Q244" s="586">
        <v>6</v>
      </c>
      <c r="R244" s="586">
        <v>6</v>
      </c>
      <c r="S244" s="586"/>
      <c r="T244" s="586"/>
      <c r="U244" s="586"/>
      <c r="V244" s="586"/>
      <c r="W244" s="586"/>
      <c r="X244" s="586"/>
      <c r="Y244" s="339">
        <v>134</v>
      </c>
      <c r="Z244" s="203" t="str">
        <f>'Основні дані'!$B$1</f>
        <v>120124Б_3роки</v>
      </c>
    </row>
    <row r="245" spans="1:26" s="157" customFormat="1" ht="27">
      <c r="A245" s="450" t="s">
        <v>465</v>
      </c>
      <c r="B245" s="597" t="s">
        <v>888</v>
      </c>
      <c r="C245" s="593" t="s">
        <v>813</v>
      </c>
      <c r="D245" s="593"/>
      <c r="E245" s="593" t="s">
        <v>77</v>
      </c>
      <c r="F245" s="299">
        <f t="shared" si="39"/>
        <v>5</v>
      </c>
      <c r="G245" s="300">
        <f t="shared" si="40"/>
        <v>150</v>
      </c>
      <c r="H245" s="299">
        <f>(M245*Титул!BC$18)+(O245*Титул!BD$18)+(Q245*Титул!BE$18)+(S245*Титул!BF$18)+(U245*Титул!BG$18)+(W245*Титул!BH$18)</f>
        <v>80</v>
      </c>
      <c r="I245" s="585">
        <v>48</v>
      </c>
      <c r="J245" s="586">
        <v>32</v>
      </c>
      <c r="K245" s="587"/>
      <c r="L245" s="299">
        <f t="shared" si="41"/>
        <v>70</v>
      </c>
      <c r="M245" s="585"/>
      <c r="N245" s="586"/>
      <c r="O245" s="586"/>
      <c r="P245" s="586"/>
      <c r="Q245" s="586"/>
      <c r="R245" s="586"/>
      <c r="S245" s="586">
        <v>5</v>
      </c>
      <c r="T245" s="586">
        <v>5</v>
      </c>
      <c r="U245" s="586"/>
      <c r="V245" s="586"/>
      <c r="W245" s="586"/>
      <c r="X245" s="586"/>
      <c r="Y245" s="339">
        <v>134</v>
      </c>
      <c r="Z245" s="203" t="str">
        <f>'Основні дані'!$B$1</f>
        <v>120124Б_3роки</v>
      </c>
    </row>
    <row r="246" spans="1:26" s="157" customFormat="1" ht="27">
      <c r="A246" s="450" t="s">
        <v>466</v>
      </c>
      <c r="B246" s="597" t="s">
        <v>889</v>
      </c>
      <c r="C246" s="593" t="s">
        <v>813</v>
      </c>
      <c r="D246" s="593"/>
      <c r="E246" s="593" t="s">
        <v>77</v>
      </c>
      <c r="F246" s="299">
        <f t="shared" si="39"/>
        <v>5</v>
      </c>
      <c r="G246" s="300">
        <f t="shared" si="40"/>
        <v>150</v>
      </c>
      <c r="H246" s="299">
        <f>(M246*Титул!BC$18)+(O246*Титул!BD$18)+(Q246*Титул!BE$18)+(S246*Титул!BF$18)+(U246*Титул!BG$18)+(W246*Титул!BH$18)</f>
        <v>64</v>
      </c>
      <c r="I246" s="585">
        <v>48</v>
      </c>
      <c r="J246" s="586">
        <v>16</v>
      </c>
      <c r="K246" s="587"/>
      <c r="L246" s="299">
        <f t="shared" si="41"/>
        <v>86</v>
      </c>
      <c r="M246" s="585"/>
      <c r="N246" s="586"/>
      <c r="O246" s="586"/>
      <c r="P246" s="586"/>
      <c r="Q246" s="586"/>
      <c r="R246" s="586"/>
      <c r="S246" s="586">
        <v>4</v>
      </c>
      <c r="T246" s="586">
        <v>5</v>
      </c>
      <c r="U246" s="586"/>
      <c r="V246" s="586"/>
      <c r="W246" s="586"/>
      <c r="X246" s="586"/>
      <c r="Y246" s="339">
        <v>134</v>
      </c>
      <c r="Z246" s="203" t="str">
        <f>'Основні дані'!$B$1</f>
        <v>120124Б_3роки</v>
      </c>
    </row>
    <row r="247" spans="1:26" s="157" customFormat="1" ht="27">
      <c r="A247" s="450" t="s">
        <v>467</v>
      </c>
      <c r="B247" s="598" t="s">
        <v>890</v>
      </c>
      <c r="C247" s="593" t="s">
        <v>813</v>
      </c>
      <c r="D247" s="593"/>
      <c r="E247" s="593" t="s">
        <v>86</v>
      </c>
      <c r="F247" s="299">
        <f t="shared" si="39"/>
        <v>4</v>
      </c>
      <c r="G247" s="300">
        <f t="shared" si="40"/>
        <v>120</v>
      </c>
      <c r="H247" s="299">
        <f>(M247*Титул!BC$18)+(O247*Титул!BD$18)+(Q247*Титул!BE$18)+(S247*Титул!BF$18)+(U247*Титул!BG$18)+(W247*Титул!BH$18)</f>
        <v>64</v>
      </c>
      <c r="I247" s="585">
        <v>48</v>
      </c>
      <c r="J247" s="586">
        <v>16</v>
      </c>
      <c r="K247" s="587"/>
      <c r="L247" s="299">
        <f t="shared" si="41"/>
        <v>56</v>
      </c>
      <c r="M247" s="585"/>
      <c r="N247" s="586"/>
      <c r="O247" s="586"/>
      <c r="P247" s="586"/>
      <c r="Q247" s="586"/>
      <c r="R247" s="586"/>
      <c r="S247" s="586">
        <v>4</v>
      </c>
      <c r="T247" s="586">
        <v>4</v>
      </c>
      <c r="U247" s="586"/>
      <c r="V247" s="586"/>
      <c r="W247" s="586"/>
      <c r="X247" s="586"/>
      <c r="Y247" s="339">
        <v>134</v>
      </c>
      <c r="Z247" s="203" t="str">
        <f>'Основні дані'!$B$1</f>
        <v>120124Б_3роки</v>
      </c>
    </row>
    <row r="248" spans="1:26" s="157" customFormat="1" ht="52.5">
      <c r="A248" s="450" t="s">
        <v>468</v>
      </c>
      <c r="B248" s="596" t="s">
        <v>891</v>
      </c>
      <c r="C248" s="593" t="s">
        <v>814</v>
      </c>
      <c r="D248" s="593"/>
      <c r="E248" s="593" t="s">
        <v>77</v>
      </c>
      <c r="F248" s="299">
        <f t="shared" si="39"/>
        <v>4</v>
      </c>
      <c r="G248" s="300">
        <f t="shared" si="40"/>
        <v>120</v>
      </c>
      <c r="H248" s="299">
        <f>(M248*Титул!BC$18)+(O248*Титул!BD$18)+(Q248*Титул!BE$18)+(S248*Титул!BF$18)+(U248*Титул!BG$18)+(W248*Титул!BH$18)</f>
        <v>64</v>
      </c>
      <c r="I248" s="585">
        <v>48</v>
      </c>
      <c r="J248" s="586">
        <v>16</v>
      </c>
      <c r="K248" s="587"/>
      <c r="L248" s="299">
        <f t="shared" si="41"/>
        <v>56</v>
      </c>
      <c r="M248" s="585"/>
      <c r="N248" s="586"/>
      <c r="O248" s="586"/>
      <c r="P248" s="586"/>
      <c r="Q248" s="586"/>
      <c r="R248" s="586"/>
      <c r="S248" s="586"/>
      <c r="T248" s="586"/>
      <c r="U248" s="586">
        <v>4</v>
      </c>
      <c r="V248" s="586">
        <v>4</v>
      </c>
      <c r="W248" s="586"/>
      <c r="X248" s="586"/>
      <c r="Y248" s="339">
        <v>134</v>
      </c>
      <c r="Z248" s="203" t="str">
        <f>'Основні дані'!$B$1</f>
        <v>120124Б_3роки</v>
      </c>
    </row>
    <row r="249" spans="1:26" s="157" customFormat="1" ht="27">
      <c r="A249" s="450" t="s">
        <v>469</v>
      </c>
      <c r="B249" s="596" t="s">
        <v>892</v>
      </c>
      <c r="C249" s="593" t="s">
        <v>814</v>
      </c>
      <c r="D249" s="593"/>
      <c r="E249" s="593" t="s">
        <v>86</v>
      </c>
      <c r="F249" s="299">
        <f t="shared" si="39"/>
        <v>6</v>
      </c>
      <c r="G249" s="300">
        <f t="shared" si="40"/>
        <v>180</v>
      </c>
      <c r="H249" s="299">
        <f>(M249*Титул!BC$18)+(O249*Титул!BD$18)+(Q249*Титул!BE$18)+(S249*Титул!BF$18)+(U249*Титул!BG$18)+(W249*Титул!BH$18)</f>
        <v>80</v>
      </c>
      <c r="I249" s="585">
        <v>48</v>
      </c>
      <c r="J249" s="586">
        <v>32</v>
      </c>
      <c r="K249" s="587"/>
      <c r="L249" s="299">
        <f t="shared" si="41"/>
        <v>100</v>
      </c>
      <c r="M249" s="585"/>
      <c r="N249" s="586"/>
      <c r="O249" s="586"/>
      <c r="P249" s="586"/>
      <c r="Q249" s="586"/>
      <c r="R249" s="586"/>
      <c r="S249" s="586"/>
      <c r="T249" s="586"/>
      <c r="U249" s="586">
        <v>5</v>
      </c>
      <c r="V249" s="586">
        <v>6</v>
      </c>
      <c r="W249" s="586"/>
      <c r="X249" s="586"/>
      <c r="Y249" s="339">
        <v>134</v>
      </c>
      <c r="Z249" s="203" t="str">
        <f>'Основні дані'!$B$1</f>
        <v>120124Б_3роки</v>
      </c>
    </row>
    <row r="250" spans="1:26" s="157" customFormat="1" ht="52.5">
      <c r="A250" s="450" t="s">
        <v>470</v>
      </c>
      <c r="B250" s="597" t="s">
        <v>893</v>
      </c>
      <c r="C250" s="593" t="s">
        <v>814</v>
      </c>
      <c r="D250" s="593"/>
      <c r="E250" s="593" t="s">
        <v>77</v>
      </c>
      <c r="F250" s="299">
        <f t="shared" si="39"/>
        <v>6</v>
      </c>
      <c r="G250" s="300">
        <f t="shared" si="40"/>
        <v>180</v>
      </c>
      <c r="H250" s="299">
        <f>(M250*Титул!BC$18)+(O250*Титул!BD$18)+(Q250*Титул!BE$18)+(S250*Титул!BF$18)+(U250*Титул!BG$18)+(W250*Титул!BH$18)</f>
        <v>80</v>
      </c>
      <c r="I250" s="585">
        <v>48</v>
      </c>
      <c r="J250" s="586">
        <v>32</v>
      </c>
      <c r="K250" s="587"/>
      <c r="L250" s="299">
        <f t="shared" si="41"/>
        <v>100</v>
      </c>
      <c r="M250" s="585"/>
      <c r="N250" s="586"/>
      <c r="O250" s="586"/>
      <c r="P250" s="586"/>
      <c r="Q250" s="586"/>
      <c r="R250" s="586"/>
      <c r="S250" s="586"/>
      <c r="T250" s="586"/>
      <c r="U250" s="586">
        <v>5</v>
      </c>
      <c r="V250" s="586">
        <v>6</v>
      </c>
      <c r="W250" s="586"/>
      <c r="X250" s="586"/>
      <c r="Y250" s="339">
        <v>134</v>
      </c>
      <c r="Z250" s="203" t="str">
        <f>'Основні дані'!$B$1</f>
        <v>120124Б_3роки</v>
      </c>
    </row>
    <row r="251" spans="1:26" s="157" customFormat="1" ht="52.5">
      <c r="A251" s="450" t="s">
        <v>471</v>
      </c>
      <c r="B251" s="596" t="s">
        <v>894</v>
      </c>
      <c r="C251" s="593" t="s">
        <v>814</v>
      </c>
      <c r="D251" s="593"/>
      <c r="E251" s="593" t="s">
        <v>77</v>
      </c>
      <c r="F251" s="299">
        <f t="shared" si="39"/>
        <v>5</v>
      </c>
      <c r="G251" s="300">
        <f t="shared" si="40"/>
        <v>150</v>
      </c>
      <c r="H251" s="299">
        <f>(M251*Титул!BC$18)+(O251*Титул!BD$18)+(Q251*Титул!BE$18)+(S251*Титул!BF$18)+(U251*Титул!BG$18)+(W251*Титул!BH$18)</f>
        <v>64</v>
      </c>
      <c r="I251" s="585">
        <v>32</v>
      </c>
      <c r="J251" s="586">
        <v>32</v>
      </c>
      <c r="K251" s="587"/>
      <c r="L251" s="299">
        <f t="shared" si="41"/>
        <v>86</v>
      </c>
      <c r="M251" s="585"/>
      <c r="N251" s="586"/>
      <c r="O251" s="586"/>
      <c r="P251" s="586"/>
      <c r="Q251" s="586"/>
      <c r="R251" s="586"/>
      <c r="S251" s="586"/>
      <c r="T251" s="586"/>
      <c r="U251" s="586">
        <v>4</v>
      </c>
      <c r="V251" s="586">
        <v>5</v>
      </c>
      <c r="W251" s="586"/>
      <c r="X251" s="586"/>
      <c r="Y251" s="339">
        <v>134</v>
      </c>
      <c r="Z251" s="203" t="str">
        <f>'Основні дані'!$B$1</f>
        <v>120124Б_3роки</v>
      </c>
    </row>
    <row r="252" spans="1:26" s="157" customFormat="1" ht="52.5">
      <c r="A252" s="450" t="s">
        <v>472</v>
      </c>
      <c r="B252" s="597" t="s">
        <v>895</v>
      </c>
      <c r="C252" s="593" t="s">
        <v>811</v>
      </c>
      <c r="D252" s="593"/>
      <c r="E252" s="593" t="s">
        <v>77</v>
      </c>
      <c r="F252" s="299">
        <f t="shared" si="39"/>
        <v>4</v>
      </c>
      <c r="G252" s="300">
        <f t="shared" si="40"/>
        <v>120</v>
      </c>
      <c r="H252" s="299">
        <f>(M252*Титул!BC$18)+(O252*Титул!BD$18)+(Q252*Титул!BE$18)+(S252*Титул!BF$18)+(U252*Титул!BG$18)+(W252*Титул!BH$18)</f>
        <v>50</v>
      </c>
      <c r="I252" s="585">
        <v>40</v>
      </c>
      <c r="J252" s="586">
        <v>10</v>
      </c>
      <c r="K252" s="587"/>
      <c r="L252" s="299">
        <f t="shared" si="41"/>
        <v>70</v>
      </c>
      <c r="M252" s="585"/>
      <c r="N252" s="586"/>
      <c r="O252" s="586"/>
      <c r="P252" s="586"/>
      <c r="Q252" s="586"/>
      <c r="R252" s="586"/>
      <c r="S252" s="586"/>
      <c r="T252" s="586"/>
      <c r="U252" s="586"/>
      <c r="V252" s="586"/>
      <c r="W252" s="586">
        <v>5</v>
      </c>
      <c r="X252" s="586">
        <v>4</v>
      </c>
      <c r="Y252" s="339">
        <v>134</v>
      </c>
      <c r="Z252" s="203" t="str">
        <f>'Основні дані'!$B$1</f>
        <v>120124Б_3роки</v>
      </c>
    </row>
    <row r="253" spans="1:26" s="157" customFormat="1" ht="52.5">
      <c r="A253" s="450" t="s">
        <v>473</v>
      </c>
      <c r="B253" s="597" t="s">
        <v>896</v>
      </c>
      <c r="C253" s="593" t="s">
        <v>811</v>
      </c>
      <c r="D253" s="593"/>
      <c r="E253" s="593" t="s">
        <v>77</v>
      </c>
      <c r="F253" s="299">
        <f t="shared" si="39"/>
        <v>4</v>
      </c>
      <c r="G253" s="300">
        <f t="shared" si="40"/>
        <v>120</v>
      </c>
      <c r="H253" s="299">
        <f>(M253*Титул!BC$18)+(O253*Титул!BD$18)+(Q253*Титул!BE$18)+(S253*Титул!BF$18)+(U253*Титул!BG$18)+(W253*Титул!BH$18)</f>
        <v>50</v>
      </c>
      <c r="I253" s="585">
        <v>40</v>
      </c>
      <c r="J253" s="586">
        <v>10</v>
      </c>
      <c r="K253" s="587"/>
      <c r="L253" s="299">
        <f t="shared" si="41"/>
        <v>70</v>
      </c>
      <c r="M253" s="585"/>
      <c r="N253" s="586"/>
      <c r="O253" s="586"/>
      <c r="P253" s="586"/>
      <c r="Q253" s="586"/>
      <c r="R253" s="586"/>
      <c r="S253" s="586"/>
      <c r="T253" s="586"/>
      <c r="U253" s="586"/>
      <c r="V253" s="586"/>
      <c r="W253" s="586">
        <v>5</v>
      </c>
      <c r="X253" s="586">
        <v>4</v>
      </c>
      <c r="Y253" s="339">
        <v>134</v>
      </c>
      <c r="Z253" s="203" t="str">
        <f>'Основні дані'!$B$1</f>
        <v>120124Б_3роки</v>
      </c>
    </row>
    <row r="254" spans="1:26" s="157" customFormat="1" ht="52.5">
      <c r="A254" s="450" t="s">
        <v>474</v>
      </c>
      <c r="B254" s="596" t="s">
        <v>897</v>
      </c>
      <c r="C254" s="593" t="s">
        <v>811</v>
      </c>
      <c r="D254" s="593"/>
      <c r="E254" s="593" t="s">
        <v>77</v>
      </c>
      <c r="F254" s="299">
        <f t="shared" si="39"/>
        <v>4</v>
      </c>
      <c r="G254" s="300">
        <f t="shared" si="40"/>
        <v>120</v>
      </c>
      <c r="H254" s="299">
        <f>(M254*Титул!BC$18)+(O254*Титул!BD$18)+(Q254*Титул!BE$18)+(S254*Титул!BF$18)+(U254*Титул!BG$18)+(W254*Титул!BH$18)</f>
        <v>50</v>
      </c>
      <c r="I254" s="585">
        <v>40</v>
      </c>
      <c r="J254" s="586">
        <v>10</v>
      </c>
      <c r="K254" s="587"/>
      <c r="L254" s="299">
        <f t="shared" si="41"/>
        <v>70</v>
      </c>
      <c r="M254" s="585"/>
      <c r="N254" s="586"/>
      <c r="O254" s="586"/>
      <c r="P254" s="586"/>
      <c r="Q254" s="586"/>
      <c r="R254" s="586"/>
      <c r="S254" s="586"/>
      <c r="T254" s="586"/>
      <c r="U254" s="586"/>
      <c r="V254" s="586"/>
      <c r="W254" s="586">
        <v>5</v>
      </c>
      <c r="X254" s="586">
        <v>4</v>
      </c>
      <c r="Y254" s="339">
        <v>134</v>
      </c>
      <c r="Z254" s="203" t="str">
        <f>'Основні дані'!$B$1</f>
        <v>120124Б_3роки</v>
      </c>
    </row>
    <row r="255" spans="1:26" s="157" customFormat="1" ht="27">
      <c r="A255" s="450" t="s">
        <v>475</v>
      </c>
      <c r="B255" s="597" t="s">
        <v>898</v>
      </c>
      <c r="C255" s="593" t="s">
        <v>811</v>
      </c>
      <c r="D255" s="593"/>
      <c r="E255" s="593" t="s">
        <v>77</v>
      </c>
      <c r="F255" s="299">
        <f t="shared" si="39"/>
        <v>4</v>
      </c>
      <c r="G255" s="300">
        <f t="shared" si="40"/>
        <v>120</v>
      </c>
      <c r="H255" s="299">
        <f>(M255*Титул!BC$18)+(O255*Титул!BD$18)+(Q255*Титул!BE$18)+(S255*Титул!BF$18)+(U255*Титул!BG$18)+(W255*Титул!BH$18)</f>
        <v>50</v>
      </c>
      <c r="I255" s="585">
        <v>40</v>
      </c>
      <c r="J255" s="586">
        <v>10</v>
      </c>
      <c r="K255" s="587"/>
      <c r="L255" s="299">
        <f t="shared" si="41"/>
        <v>70</v>
      </c>
      <c r="M255" s="585"/>
      <c r="N255" s="586"/>
      <c r="O255" s="586"/>
      <c r="P255" s="586"/>
      <c r="Q255" s="586"/>
      <c r="R255" s="586"/>
      <c r="S255" s="586"/>
      <c r="T255" s="586"/>
      <c r="U255" s="586"/>
      <c r="V255" s="586"/>
      <c r="W255" s="586">
        <v>5</v>
      </c>
      <c r="X255" s="586">
        <v>4</v>
      </c>
      <c r="Y255" s="339">
        <v>134</v>
      </c>
      <c r="Z255" s="203" t="str">
        <f>'Основні дані'!$B$1</f>
        <v>120124Б_3роки</v>
      </c>
    </row>
    <row r="256" spans="1:26" s="157" customFormat="1" ht="30" hidden="1">
      <c r="A256" s="450" t="s">
        <v>476</v>
      </c>
      <c r="B256" s="436"/>
      <c r="C256" s="343"/>
      <c r="D256" s="343"/>
      <c r="E256" s="343"/>
      <c r="F256" s="299">
        <f t="shared" si="39"/>
        <v>0</v>
      </c>
      <c r="G256" s="300">
        <f t="shared" si="40"/>
        <v>0</v>
      </c>
      <c r="H256" s="299">
        <f>(M256*Титул!BC$18)+(O256*Титул!BD$18)+(Q256*Титул!BE$18)+(S256*Титул!BF$18)+(U256*Титул!BG$18)+(W256*Титул!BH$18)</f>
        <v>0</v>
      </c>
      <c r="I256" s="301"/>
      <c r="J256" s="302"/>
      <c r="K256" s="303"/>
      <c r="L256" s="299">
        <f t="shared" si="41"/>
        <v>0</v>
      </c>
      <c r="M256" s="301"/>
      <c r="N256" s="302"/>
      <c r="O256" s="302"/>
      <c r="P256" s="302"/>
      <c r="Q256" s="302"/>
      <c r="R256" s="302"/>
      <c r="S256" s="302"/>
      <c r="T256" s="302"/>
      <c r="U256" s="302"/>
      <c r="V256" s="302"/>
      <c r="W256" s="302"/>
      <c r="X256" s="302"/>
      <c r="Y256" s="339"/>
      <c r="Z256" s="203" t="str">
        <f>'Основні дані'!$B$1</f>
        <v>120124Б_3роки</v>
      </c>
    </row>
    <row r="257" spans="1:26" s="157" customFormat="1" ht="30" hidden="1">
      <c r="A257" s="450" t="s">
        <v>477</v>
      </c>
      <c r="B257" s="436"/>
      <c r="C257" s="343"/>
      <c r="D257" s="343"/>
      <c r="E257" s="343"/>
      <c r="F257" s="299">
        <f t="shared" si="39"/>
        <v>0</v>
      </c>
      <c r="G257" s="300">
        <f t="shared" si="40"/>
        <v>0</v>
      </c>
      <c r="H257" s="299">
        <f>(M257*Титул!BC$18)+(O257*Титул!BD$18)+(Q257*Титул!BE$18)+(S257*Титул!BF$18)+(U257*Титул!BG$18)+(W257*Титул!BH$18)</f>
        <v>0</v>
      </c>
      <c r="I257" s="301"/>
      <c r="J257" s="302"/>
      <c r="K257" s="303"/>
      <c r="L257" s="299">
        <f t="shared" si="41"/>
        <v>0</v>
      </c>
      <c r="M257" s="301"/>
      <c r="N257" s="302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39"/>
      <c r="Z257" s="203" t="str">
        <f>'Основні дані'!$B$1</f>
        <v>120124Б_3роки</v>
      </c>
    </row>
    <row r="258" spans="1:26" s="157" customFormat="1" ht="30" hidden="1">
      <c r="A258" s="450" t="s">
        <v>478</v>
      </c>
      <c r="B258" s="434"/>
      <c r="C258" s="433"/>
      <c r="D258" s="342"/>
      <c r="E258" s="342"/>
      <c r="F258" s="299">
        <f t="shared" si="39"/>
        <v>0</v>
      </c>
      <c r="G258" s="300">
        <f t="shared" si="40"/>
        <v>0</v>
      </c>
      <c r="H258" s="299">
        <f>(M258*Титул!BC$18)+(O258*Титул!BD$18)+(Q258*Титул!BE$18)+(S258*Титул!BF$18)+(U258*Титул!BG$18)+(W258*Титул!BH$18)</f>
        <v>0</v>
      </c>
      <c r="I258" s="301"/>
      <c r="J258" s="302"/>
      <c r="K258" s="303"/>
      <c r="L258" s="299">
        <f t="shared" si="41"/>
        <v>0</v>
      </c>
      <c r="M258" s="301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39"/>
      <c r="Z258" s="203" t="str">
        <f>'Основні дані'!$B$1</f>
        <v>120124Б_3роки</v>
      </c>
    </row>
    <row r="259" spans="1:26" s="157" customFormat="1" ht="30" hidden="1">
      <c r="A259" s="450" t="s">
        <v>479</v>
      </c>
      <c r="B259" s="435"/>
      <c r="C259" s="433"/>
      <c r="D259" s="342"/>
      <c r="E259" s="342"/>
      <c r="F259" s="299">
        <f t="shared" si="39"/>
        <v>0</v>
      </c>
      <c r="G259" s="300">
        <f t="shared" si="40"/>
        <v>0</v>
      </c>
      <c r="H259" s="299">
        <f>(M259*Титул!BC$18)+(O259*Титул!BD$18)+(Q259*Титул!BE$18)+(S259*Титул!BF$18)+(U259*Титул!BG$18)+(W259*Титул!BH$18)</f>
        <v>0</v>
      </c>
      <c r="I259" s="301"/>
      <c r="J259" s="302"/>
      <c r="K259" s="303"/>
      <c r="L259" s="299">
        <f t="shared" si="41"/>
        <v>0</v>
      </c>
      <c r="M259" s="301"/>
      <c r="N259" s="302"/>
      <c r="O259" s="302"/>
      <c r="P259" s="302"/>
      <c r="Q259" s="302"/>
      <c r="R259" s="302"/>
      <c r="S259" s="302"/>
      <c r="T259" s="302"/>
      <c r="U259" s="302"/>
      <c r="V259" s="302"/>
      <c r="W259" s="302"/>
      <c r="X259" s="302"/>
      <c r="Y259" s="339"/>
      <c r="Z259" s="203" t="str">
        <f>'Основні дані'!$B$1</f>
        <v>120124Б_3роки</v>
      </c>
    </row>
    <row r="260" spans="1:26" s="157" customFormat="1" ht="30" hidden="1">
      <c r="A260" s="450" t="s">
        <v>480</v>
      </c>
      <c r="B260" s="436"/>
      <c r="C260" s="433"/>
      <c r="D260" s="343"/>
      <c r="E260" s="342"/>
      <c r="F260" s="299">
        <f t="shared" si="39"/>
        <v>0</v>
      </c>
      <c r="G260" s="300">
        <f t="shared" si="40"/>
        <v>0</v>
      </c>
      <c r="H260" s="299">
        <f>(M260*Титул!BC$18)+(O260*Титул!BD$18)+(Q260*Титул!BE$18)+(S260*Титул!BF$18)+(U260*Титул!BG$18)+(W260*Титул!BH$18)</f>
        <v>0</v>
      </c>
      <c r="I260" s="301"/>
      <c r="J260" s="302"/>
      <c r="K260" s="303"/>
      <c r="L260" s="299">
        <f t="shared" si="41"/>
        <v>0</v>
      </c>
      <c r="M260" s="301"/>
      <c r="N260" s="302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39"/>
      <c r="Z260" s="203" t="str">
        <f>'Основні дані'!$B$1</f>
        <v>120124Б_3роки</v>
      </c>
    </row>
    <row r="261" spans="1:26" s="157" customFormat="1" ht="30" hidden="1">
      <c r="A261" s="450" t="s">
        <v>481</v>
      </c>
      <c r="B261" s="436"/>
      <c r="C261" s="433"/>
      <c r="D261" s="343"/>
      <c r="E261" s="342"/>
      <c r="F261" s="299">
        <f t="shared" si="39"/>
        <v>0</v>
      </c>
      <c r="G261" s="300">
        <f t="shared" si="40"/>
        <v>0</v>
      </c>
      <c r="H261" s="299">
        <f>(M261*Титул!BC$18)+(O261*Титул!BD$18)+(Q261*Титул!BE$18)+(S261*Титул!BF$18)+(U261*Титул!BG$18)+(W261*Титул!BH$18)</f>
        <v>0</v>
      </c>
      <c r="I261" s="301"/>
      <c r="J261" s="302"/>
      <c r="K261" s="303"/>
      <c r="L261" s="299">
        <f t="shared" si="41"/>
        <v>0</v>
      </c>
      <c r="M261" s="301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39"/>
      <c r="Z261" s="203" t="str">
        <f>'Основні дані'!$B$1</f>
        <v>120124Б_3роки</v>
      </c>
    </row>
    <row r="262" spans="1:26" s="157" customFormat="1" ht="30" hidden="1">
      <c r="A262" s="450" t="s">
        <v>482</v>
      </c>
      <c r="B262" s="500"/>
      <c r="C262" s="501"/>
      <c r="D262" s="502"/>
      <c r="E262" s="503"/>
      <c r="F262" s="312">
        <f t="shared" si="39"/>
        <v>0</v>
      </c>
      <c r="G262" s="313">
        <f t="shared" si="40"/>
        <v>0</v>
      </c>
      <c r="H262" s="312">
        <f>(M262*Титул!BC$18)+(O262*Титул!BD$18)+(Q262*Титул!BE$18)+(S262*Титул!BF$18)+(U262*Титул!BG$18)+(W262*Титул!BH$18)</f>
        <v>0</v>
      </c>
      <c r="I262" s="304"/>
      <c r="J262" s="305"/>
      <c r="K262" s="306"/>
      <c r="L262" s="312">
        <f t="shared" si="41"/>
        <v>0</v>
      </c>
      <c r="M262" s="304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40"/>
      <c r="Z262" s="203" t="str">
        <f>'Основні дані'!$B$1</f>
        <v>120124Б_3роки</v>
      </c>
    </row>
    <row r="263" spans="1:26" s="507" customFormat="1" ht="28.5" thickBot="1">
      <c r="A263" s="504"/>
      <c r="B263" s="520" t="s">
        <v>33</v>
      </c>
      <c r="C263" s="514"/>
      <c r="D263" s="519" t="s">
        <v>811</v>
      </c>
      <c r="E263" s="515"/>
      <c r="F263" s="509">
        <f t="shared" si="39"/>
        <v>6</v>
      </c>
      <c r="G263" s="510">
        <f t="shared" si="40"/>
        <v>180</v>
      </c>
      <c r="H263" s="510">
        <f>(M263*Титул!BC$18)+(O263*Титул!BD$18)+(Q263*Титул!BE$18)+(S263*Титул!BF$18)+(U263*Титул!BG$18)+(W263*Титул!BH$18)</f>
        <v>0</v>
      </c>
      <c r="I263" s="510"/>
      <c r="J263" s="510"/>
      <c r="K263" s="510"/>
      <c r="L263" s="510">
        <f t="shared" si="41"/>
        <v>180</v>
      </c>
      <c r="M263" s="510"/>
      <c r="N263" s="510">
        <f>Титул!$BC$20*1.5</f>
        <v>0</v>
      </c>
      <c r="O263" s="510"/>
      <c r="P263" s="510">
        <f>Титул!$BD$20*1.5</f>
        <v>0</v>
      </c>
      <c r="Q263" s="510"/>
      <c r="R263" s="510">
        <f>Титул!$BE$20*1.5</f>
        <v>0</v>
      </c>
      <c r="S263" s="510"/>
      <c r="T263" s="510">
        <f>Титул!$BF$20*1.5</f>
        <v>0</v>
      </c>
      <c r="U263" s="510"/>
      <c r="V263" s="510">
        <f>Титул!$BG$20*1.5</f>
        <v>0</v>
      </c>
      <c r="W263" s="510"/>
      <c r="X263" s="510">
        <f>Титул!$BH$20*1.5</f>
        <v>6</v>
      </c>
      <c r="Y263" s="505">
        <v>134</v>
      </c>
      <c r="Z263" s="506" t="str">
        <f>'Основні дані'!$B$1</f>
        <v>120124Б_3роки</v>
      </c>
    </row>
    <row r="264" spans="1:26" s="157" customFormat="1" ht="28.5" thickBot="1">
      <c r="A264" s="276"/>
      <c r="B264" s="521" t="s">
        <v>118</v>
      </c>
      <c r="C264" s="516"/>
      <c r="D264" s="516"/>
      <c r="E264" s="517"/>
      <c r="F264" s="512">
        <f t="shared" si="39"/>
        <v>6</v>
      </c>
      <c r="G264" s="512">
        <f t="shared" si="40"/>
        <v>180</v>
      </c>
      <c r="H264" s="512"/>
      <c r="I264" s="512"/>
      <c r="J264" s="512"/>
      <c r="K264" s="512"/>
      <c r="L264" s="512">
        <f>IF(G264-H264=G264-I264-J264-K264,G264-H264,"!ОШИБКА!")</f>
        <v>180</v>
      </c>
      <c r="M264" s="512"/>
      <c r="N264" s="512"/>
      <c r="O264" s="512"/>
      <c r="P264" s="512"/>
      <c r="Q264" s="512"/>
      <c r="R264" s="512"/>
      <c r="S264" s="512"/>
      <c r="T264" s="512"/>
      <c r="U264" s="512"/>
      <c r="V264" s="512"/>
      <c r="W264" s="512"/>
      <c r="X264" s="512">
        <f>Титул!$AS$35+Титул!$AS$37</f>
        <v>6</v>
      </c>
      <c r="Y264" s="379">
        <v>134</v>
      </c>
      <c r="Z264" s="203" t="str">
        <f>'Основні дані'!$B$1</f>
        <v>120124Б_3роки</v>
      </c>
    </row>
    <row r="265" spans="1:26" s="157" customFormat="1" ht="27" hidden="1">
      <c r="A265" s="496" t="s">
        <v>484</v>
      </c>
      <c r="B265" s="497" t="s">
        <v>483</v>
      </c>
      <c r="C265" s="498"/>
      <c r="D265" s="498"/>
      <c r="E265" s="498"/>
      <c r="F265" s="518" t="str">
        <f>IF(SUM(F266:F292)=F$97,F$97,"ОШИБКА")</f>
        <v>ОШИБКА</v>
      </c>
      <c r="G265" s="518" t="str">
        <f>IF(SUM(G266:G292)=G$97,G$97,"ОШИБКА")</f>
        <v>ОШИБКА</v>
      </c>
      <c r="H265" s="508">
        <f aca="true" t="shared" si="42" ref="H265:X265">SUM(H266:H292)</f>
        <v>0</v>
      </c>
      <c r="I265" s="508">
        <f t="shared" si="42"/>
        <v>0</v>
      </c>
      <c r="J265" s="508">
        <f t="shared" si="42"/>
        <v>0</v>
      </c>
      <c r="K265" s="508">
        <f t="shared" si="42"/>
        <v>0</v>
      </c>
      <c r="L265" s="508">
        <f t="shared" si="42"/>
        <v>360</v>
      </c>
      <c r="M265" s="508">
        <f t="shared" si="42"/>
        <v>0</v>
      </c>
      <c r="N265" s="508">
        <f t="shared" si="42"/>
        <v>0</v>
      </c>
      <c r="O265" s="508">
        <f t="shared" si="42"/>
        <v>0</v>
      </c>
      <c r="P265" s="508">
        <f t="shared" si="42"/>
        <v>0</v>
      </c>
      <c r="Q265" s="508">
        <f t="shared" si="42"/>
        <v>0</v>
      </c>
      <c r="R265" s="508">
        <f t="shared" si="42"/>
        <v>0</v>
      </c>
      <c r="S265" s="508">
        <f t="shared" si="42"/>
        <v>0</v>
      </c>
      <c r="T265" s="508">
        <f t="shared" si="42"/>
        <v>0</v>
      </c>
      <c r="U265" s="508">
        <f t="shared" si="42"/>
        <v>0</v>
      </c>
      <c r="V265" s="508">
        <f t="shared" si="42"/>
        <v>0</v>
      </c>
      <c r="W265" s="508">
        <f t="shared" si="42"/>
        <v>0</v>
      </c>
      <c r="X265" s="508">
        <f t="shared" si="42"/>
        <v>12</v>
      </c>
      <c r="Y265" s="499"/>
      <c r="Z265" s="203" t="str">
        <f>'Основні дані'!$B$1</f>
        <v>120124Б_3роки</v>
      </c>
    </row>
    <row r="266" spans="1:26" s="157" customFormat="1" ht="30" hidden="1">
      <c r="A266" s="450" t="s">
        <v>485</v>
      </c>
      <c r="B266" s="434"/>
      <c r="C266" s="495"/>
      <c r="D266" s="495"/>
      <c r="E266" s="495"/>
      <c r="F266" s="307">
        <f aca="true" t="shared" si="43" ref="F266:F292">N266+P266+R266+T266+V266+X266</f>
        <v>0</v>
      </c>
      <c r="G266" s="308">
        <f aca="true" t="shared" si="44" ref="G266:G292">F266*30</f>
        <v>0</v>
      </c>
      <c r="H266" s="307">
        <f>(M266*Титул!BC$18)+(O266*Титул!BD$18)+(Q266*Титул!BE$18)+(S266*Титул!BF$18)+(U266*Титул!BG$18)+(W266*Титул!BH$18)</f>
        <v>0</v>
      </c>
      <c r="I266" s="309"/>
      <c r="J266" s="310"/>
      <c r="K266" s="311"/>
      <c r="L266" s="307">
        <f aca="true" t="shared" si="45" ref="L266:L291">IF(H266=I266+J266+K266,G266-H266,"!ОШИБКА!")</f>
        <v>0</v>
      </c>
      <c r="M266" s="309"/>
      <c r="N266" s="310"/>
      <c r="O266" s="310"/>
      <c r="P266" s="310"/>
      <c r="Q266" s="310"/>
      <c r="R266" s="310"/>
      <c r="S266" s="310"/>
      <c r="T266" s="310"/>
      <c r="U266" s="310"/>
      <c r="V266" s="310"/>
      <c r="W266" s="310"/>
      <c r="X266" s="310"/>
      <c r="Y266" s="493"/>
      <c r="Z266" s="203" t="str">
        <f>'Основні дані'!$B$1</f>
        <v>120124Б_3роки</v>
      </c>
    </row>
    <row r="267" spans="1:26" s="157" customFormat="1" ht="30" hidden="1">
      <c r="A267" s="450" t="s">
        <v>486</v>
      </c>
      <c r="B267" s="432"/>
      <c r="C267" s="433"/>
      <c r="D267" s="433"/>
      <c r="E267" s="433"/>
      <c r="F267" s="299">
        <f t="shared" si="43"/>
        <v>0</v>
      </c>
      <c r="G267" s="300">
        <f t="shared" si="44"/>
        <v>0</v>
      </c>
      <c r="H267" s="299">
        <f>(M267*Титул!BC$18)+(O267*Титул!BD$18)+(Q267*Титул!BE$18)+(S267*Титул!BF$18)+(U267*Титул!BG$18)+(W267*Титул!BH$18)</f>
        <v>0</v>
      </c>
      <c r="I267" s="301"/>
      <c r="J267" s="302"/>
      <c r="K267" s="303"/>
      <c r="L267" s="299">
        <f t="shared" si="45"/>
        <v>0</v>
      </c>
      <c r="M267" s="301"/>
      <c r="N267" s="302"/>
      <c r="O267" s="302"/>
      <c r="P267" s="302"/>
      <c r="Q267" s="302"/>
      <c r="R267" s="302"/>
      <c r="S267" s="302"/>
      <c r="T267" s="302"/>
      <c r="U267" s="302"/>
      <c r="V267" s="302"/>
      <c r="W267" s="302"/>
      <c r="X267" s="302"/>
      <c r="Y267" s="494"/>
      <c r="Z267" s="203" t="str">
        <f>'Основні дані'!$B$1</f>
        <v>120124Б_3роки</v>
      </c>
    </row>
    <row r="268" spans="1:26" s="157" customFormat="1" ht="30" hidden="1">
      <c r="A268" s="450" t="s">
        <v>487</v>
      </c>
      <c r="B268" s="432"/>
      <c r="C268" s="433"/>
      <c r="D268" s="433"/>
      <c r="E268" s="433"/>
      <c r="F268" s="299">
        <f t="shared" si="43"/>
        <v>0</v>
      </c>
      <c r="G268" s="300">
        <f t="shared" si="44"/>
        <v>0</v>
      </c>
      <c r="H268" s="299">
        <f>(M268*Титул!BC$18)+(O268*Титул!BD$18)+(Q268*Титул!BE$18)+(S268*Титул!BF$18)+(U268*Титул!BG$18)+(W268*Титул!BH$18)</f>
        <v>0</v>
      </c>
      <c r="I268" s="301"/>
      <c r="J268" s="302"/>
      <c r="K268" s="303"/>
      <c r="L268" s="299">
        <f t="shared" si="45"/>
        <v>0</v>
      </c>
      <c r="M268" s="301"/>
      <c r="N268" s="302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39"/>
      <c r="Z268" s="203" t="str">
        <f>'Основні дані'!$B$1</f>
        <v>120124Б_3роки</v>
      </c>
    </row>
    <row r="269" spans="1:26" s="157" customFormat="1" ht="30" hidden="1">
      <c r="A269" s="450" t="s">
        <v>488</v>
      </c>
      <c r="B269" s="432"/>
      <c r="C269" s="433"/>
      <c r="D269" s="433"/>
      <c r="E269" s="433"/>
      <c r="F269" s="299">
        <f t="shared" si="43"/>
        <v>0</v>
      </c>
      <c r="G269" s="300">
        <f t="shared" si="44"/>
        <v>0</v>
      </c>
      <c r="H269" s="299">
        <f>(M269*Титул!BC$18)+(O269*Титул!BD$18)+(Q269*Титул!BE$18)+(S269*Титул!BF$18)+(U269*Титул!BG$18)+(W269*Титул!BH$18)</f>
        <v>0</v>
      </c>
      <c r="I269" s="301"/>
      <c r="J269" s="302"/>
      <c r="K269" s="303"/>
      <c r="L269" s="299">
        <f t="shared" si="45"/>
        <v>0</v>
      </c>
      <c r="M269" s="301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39"/>
      <c r="Z269" s="203" t="str">
        <f>'Основні дані'!$B$1</f>
        <v>120124Б_3роки</v>
      </c>
    </row>
    <row r="270" spans="1:26" s="157" customFormat="1" ht="30" hidden="1">
      <c r="A270" s="450" t="s">
        <v>489</v>
      </c>
      <c r="B270" s="432"/>
      <c r="C270" s="433"/>
      <c r="D270" s="342"/>
      <c r="E270" s="343"/>
      <c r="F270" s="299">
        <f t="shared" si="43"/>
        <v>0</v>
      </c>
      <c r="G270" s="300">
        <f t="shared" si="44"/>
        <v>0</v>
      </c>
      <c r="H270" s="299">
        <f>(M270*Титул!BC$18)+(O270*Титул!BD$18)+(Q270*Титул!BE$18)+(S270*Титул!BF$18)+(U270*Титул!BG$18)+(W270*Титул!BH$18)</f>
        <v>0</v>
      </c>
      <c r="I270" s="301"/>
      <c r="J270" s="302"/>
      <c r="K270" s="303"/>
      <c r="L270" s="299">
        <f t="shared" si="45"/>
        <v>0</v>
      </c>
      <c r="M270" s="301"/>
      <c r="N270" s="302"/>
      <c r="O270" s="302"/>
      <c r="P270" s="302"/>
      <c r="Q270" s="302"/>
      <c r="R270" s="302"/>
      <c r="S270" s="302"/>
      <c r="T270" s="302"/>
      <c r="U270" s="302"/>
      <c r="V270" s="302"/>
      <c r="W270" s="302"/>
      <c r="X270" s="302"/>
      <c r="Y270" s="339"/>
      <c r="Z270" s="203" t="str">
        <f>'Основні дані'!$B$1</f>
        <v>120124Б_3роки</v>
      </c>
    </row>
    <row r="271" spans="1:26" s="157" customFormat="1" ht="30" hidden="1">
      <c r="A271" s="450" t="s">
        <v>490</v>
      </c>
      <c r="B271" s="434"/>
      <c r="C271" s="433"/>
      <c r="D271" s="342"/>
      <c r="E271" s="342"/>
      <c r="F271" s="299">
        <f t="shared" si="43"/>
        <v>0</v>
      </c>
      <c r="G271" s="300">
        <f t="shared" si="44"/>
        <v>0</v>
      </c>
      <c r="H271" s="299">
        <f>(M271*Титул!BC$18)+(O271*Титул!BD$18)+(Q271*Титул!BE$18)+(S271*Титул!BF$18)+(U271*Титул!BG$18)+(W271*Титул!BH$18)</f>
        <v>0</v>
      </c>
      <c r="I271" s="301"/>
      <c r="J271" s="302"/>
      <c r="K271" s="303"/>
      <c r="L271" s="299">
        <f t="shared" si="45"/>
        <v>0</v>
      </c>
      <c r="M271" s="301"/>
      <c r="N271" s="302"/>
      <c r="O271" s="302"/>
      <c r="P271" s="302"/>
      <c r="Q271" s="302"/>
      <c r="R271" s="302"/>
      <c r="S271" s="302"/>
      <c r="T271" s="302"/>
      <c r="U271" s="302"/>
      <c r="V271" s="302"/>
      <c r="W271" s="302"/>
      <c r="X271" s="302"/>
      <c r="Y271" s="339"/>
      <c r="Z271" s="203" t="str">
        <f>'Основні дані'!$B$1</f>
        <v>120124Б_3роки</v>
      </c>
    </row>
    <row r="272" spans="1:26" s="157" customFormat="1" ht="30" hidden="1">
      <c r="A272" s="450" t="s">
        <v>491</v>
      </c>
      <c r="B272" s="435"/>
      <c r="C272" s="433"/>
      <c r="D272" s="342"/>
      <c r="E272" s="342"/>
      <c r="F272" s="299">
        <f t="shared" si="43"/>
        <v>0</v>
      </c>
      <c r="G272" s="300">
        <f t="shared" si="44"/>
        <v>0</v>
      </c>
      <c r="H272" s="299">
        <f>(M272*Титул!BC$18)+(O272*Титул!BD$18)+(Q272*Титул!BE$18)+(S272*Титул!BF$18)+(U272*Титул!BG$18)+(W272*Титул!BH$18)</f>
        <v>0</v>
      </c>
      <c r="I272" s="301"/>
      <c r="J272" s="302"/>
      <c r="K272" s="303"/>
      <c r="L272" s="299">
        <f t="shared" si="45"/>
        <v>0</v>
      </c>
      <c r="M272" s="301"/>
      <c r="N272" s="302"/>
      <c r="O272" s="302"/>
      <c r="P272" s="302"/>
      <c r="Q272" s="302"/>
      <c r="R272" s="302"/>
      <c r="S272" s="302"/>
      <c r="T272" s="302"/>
      <c r="U272" s="302"/>
      <c r="V272" s="302"/>
      <c r="W272" s="302"/>
      <c r="X272" s="302"/>
      <c r="Y272" s="339"/>
      <c r="Z272" s="203" t="str">
        <f>'Основні дані'!$B$1</f>
        <v>120124Б_3роки</v>
      </c>
    </row>
    <row r="273" spans="1:26" s="157" customFormat="1" ht="30" hidden="1">
      <c r="A273" s="450" t="s">
        <v>492</v>
      </c>
      <c r="B273" s="436"/>
      <c r="C273" s="433"/>
      <c r="D273" s="343"/>
      <c r="E273" s="342"/>
      <c r="F273" s="299">
        <f t="shared" si="43"/>
        <v>0</v>
      </c>
      <c r="G273" s="300">
        <f t="shared" si="44"/>
        <v>0</v>
      </c>
      <c r="H273" s="299">
        <f>(M273*Титул!BC$18)+(O273*Титул!BD$18)+(Q273*Титул!BE$18)+(S273*Титул!BF$18)+(U273*Титул!BG$18)+(W273*Титул!BH$18)</f>
        <v>0</v>
      </c>
      <c r="I273" s="301"/>
      <c r="J273" s="302"/>
      <c r="K273" s="303"/>
      <c r="L273" s="299">
        <f t="shared" si="45"/>
        <v>0</v>
      </c>
      <c r="M273" s="301"/>
      <c r="N273" s="302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39"/>
      <c r="Z273" s="203" t="str">
        <f>'Основні дані'!$B$1</f>
        <v>120124Б_3роки</v>
      </c>
    </row>
    <row r="274" spans="1:26" s="157" customFormat="1" ht="30" hidden="1">
      <c r="A274" s="450" t="s">
        <v>493</v>
      </c>
      <c r="B274" s="436"/>
      <c r="C274" s="433"/>
      <c r="D274" s="343"/>
      <c r="E274" s="342"/>
      <c r="F274" s="299">
        <f t="shared" si="43"/>
        <v>0</v>
      </c>
      <c r="G274" s="300">
        <f t="shared" si="44"/>
        <v>0</v>
      </c>
      <c r="H274" s="299">
        <f>(M274*Титул!BC$18)+(O274*Титул!BD$18)+(Q274*Титул!BE$18)+(S274*Титул!BF$18)+(U274*Титул!BG$18)+(W274*Титул!BH$18)</f>
        <v>0</v>
      </c>
      <c r="I274" s="301"/>
      <c r="J274" s="302"/>
      <c r="K274" s="303"/>
      <c r="L274" s="299">
        <f t="shared" si="45"/>
        <v>0</v>
      </c>
      <c r="M274" s="301"/>
      <c r="N274" s="302"/>
      <c r="O274" s="302"/>
      <c r="P274" s="302"/>
      <c r="Q274" s="302"/>
      <c r="R274" s="302"/>
      <c r="S274" s="302"/>
      <c r="T274" s="302"/>
      <c r="U274" s="302"/>
      <c r="V274" s="302"/>
      <c r="W274" s="302"/>
      <c r="X274" s="302"/>
      <c r="Y274" s="339"/>
      <c r="Z274" s="203" t="str">
        <f>'Основні дані'!$B$1</f>
        <v>120124Б_3роки</v>
      </c>
    </row>
    <row r="275" spans="1:26" s="157" customFormat="1" ht="30" hidden="1">
      <c r="A275" s="450" t="s">
        <v>494</v>
      </c>
      <c r="B275" s="436"/>
      <c r="C275" s="433"/>
      <c r="D275" s="343"/>
      <c r="E275" s="342"/>
      <c r="F275" s="299">
        <f t="shared" si="43"/>
        <v>0</v>
      </c>
      <c r="G275" s="300">
        <f t="shared" si="44"/>
        <v>0</v>
      </c>
      <c r="H275" s="299">
        <f>(M275*Титул!BC$18)+(O275*Титул!BD$18)+(Q275*Титул!BE$18)+(S275*Титул!BF$18)+(U275*Титул!BG$18)+(W275*Титул!BH$18)</f>
        <v>0</v>
      </c>
      <c r="I275" s="301"/>
      <c r="J275" s="302"/>
      <c r="K275" s="303"/>
      <c r="L275" s="299">
        <f t="shared" si="45"/>
        <v>0</v>
      </c>
      <c r="M275" s="301"/>
      <c r="N275" s="302"/>
      <c r="O275" s="302"/>
      <c r="P275" s="302"/>
      <c r="Q275" s="302"/>
      <c r="R275" s="302"/>
      <c r="S275" s="302"/>
      <c r="T275" s="302"/>
      <c r="U275" s="302"/>
      <c r="V275" s="302"/>
      <c r="W275" s="302"/>
      <c r="X275" s="302"/>
      <c r="Y275" s="339"/>
      <c r="Z275" s="203" t="str">
        <f>'Основні дані'!$B$1</f>
        <v>120124Б_3роки</v>
      </c>
    </row>
    <row r="276" spans="1:26" s="157" customFormat="1" ht="30" hidden="1">
      <c r="A276" s="450" t="s">
        <v>495</v>
      </c>
      <c r="B276" s="436"/>
      <c r="C276" s="342"/>
      <c r="D276" s="343"/>
      <c r="E276" s="343"/>
      <c r="F276" s="299">
        <f t="shared" si="43"/>
        <v>0</v>
      </c>
      <c r="G276" s="300">
        <f t="shared" si="44"/>
        <v>0</v>
      </c>
      <c r="H276" s="299">
        <f>(M276*Титул!BC$18)+(O276*Титул!BD$18)+(Q276*Титул!BE$18)+(S276*Титул!BF$18)+(U276*Титул!BG$18)+(W276*Титул!BH$18)</f>
        <v>0</v>
      </c>
      <c r="I276" s="301"/>
      <c r="J276" s="302"/>
      <c r="K276" s="303"/>
      <c r="L276" s="299">
        <f t="shared" si="45"/>
        <v>0</v>
      </c>
      <c r="M276" s="301"/>
      <c r="N276" s="302"/>
      <c r="O276" s="302"/>
      <c r="P276" s="302"/>
      <c r="Q276" s="302"/>
      <c r="R276" s="302"/>
      <c r="S276" s="302"/>
      <c r="T276" s="302"/>
      <c r="U276" s="302"/>
      <c r="V276" s="302"/>
      <c r="W276" s="302"/>
      <c r="X276" s="302"/>
      <c r="Y276" s="339"/>
      <c r="Z276" s="203" t="str">
        <f>'Основні дані'!$B$1</f>
        <v>120124Б_3роки</v>
      </c>
    </row>
    <row r="277" spans="1:26" s="157" customFormat="1" ht="30" hidden="1">
      <c r="A277" s="450" t="s">
        <v>496</v>
      </c>
      <c r="B277" s="436"/>
      <c r="C277" s="342"/>
      <c r="D277" s="343"/>
      <c r="E277" s="343"/>
      <c r="F277" s="299">
        <f t="shared" si="43"/>
        <v>0</v>
      </c>
      <c r="G277" s="300">
        <f t="shared" si="44"/>
        <v>0</v>
      </c>
      <c r="H277" s="299">
        <f>(M277*Титул!BC$18)+(O277*Титул!BD$18)+(Q277*Титул!BE$18)+(S277*Титул!BF$18)+(U277*Титул!BG$18)+(W277*Титул!BH$18)</f>
        <v>0</v>
      </c>
      <c r="I277" s="301"/>
      <c r="J277" s="302"/>
      <c r="K277" s="303"/>
      <c r="L277" s="299">
        <f t="shared" si="45"/>
        <v>0</v>
      </c>
      <c r="M277" s="301"/>
      <c r="N277" s="302"/>
      <c r="O277" s="302"/>
      <c r="P277" s="302"/>
      <c r="Q277" s="302"/>
      <c r="R277" s="302"/>
      <c r="S277" s="302"/>
      <c r="T277" s="302"/>
      <c r="U277" s="302"/>
      <c r="V277" s="302"/>
      <c r="W277" s="302"/>
      <c r="X277" s="302"/>
      <c r="Y277" s="339"/>
      <c r="Z277" s="203" t="str">
        <f>'Основні дані'!$B$1</f>
        <v>120124Б_3роки</v>
      </c>
    </row>
    <row r="278" spans="1:26" s="157" customFormat="1" ht="30" hidden="1">
      <c r="A278" s="450" t="s">
        <v>497</v>
      </c>
      <c r="B278" s="436"/>
      <c r="C278" s="342"/>
      <c r="D278" s="343"/>
      <c r="E278" s="343"/>
      <c r="F278" s="299">
        <f t="shared" si="43"/>
        <v>0</v>
      </c>
      <c r="G278" s="300">
        <f t="shared" si="44"/>
        <v>0</v>
      </c>
      <c r="H278" s="299">
        <f>(M278*Титул!BC$18)+(O278*Титул!BD$18)+(Q278*Титул!BE$18)+(S278*Титул!BF$18)+(U278*Титул!BG$18)+(W278*Титул!BH$18)</f>
        <v>0</v>
      </c>
      <c r="I278" s="301"/>
      <c r="J278" s="302"/>
      <c r="K278" s="303"/>
      <c r="L278" s="299">
        <f t="shared" si="45"/>
        <v>0</v>
      </c>
      <c r="M278" s="301"/>
      <c r="N278" s="302"/>
      <c r="O278" s="302"/>
      <c r="P278" s="302"/>
      <c r="Q278" s="302"/>
      <c r="R278" s="302"/>
      <c r="S278" s="302"/>
      <c r="T278" s="302"/>
      <c r="U278" s="302"/>
      <c r="V278" s="302"/>
      <c r="W278" s="302"/>
      <c r="X278" s="302"/>
      <c r="Y278" s="339"/>
      <c r="Z278" s="203" t="str">
        <f>'Основні дані'!$B$1</f>
        <v>120124Б_3роки</v>
      </c>
    </row>
    <row r="279" spans="1:26" s="157" customFormat="1" ht="30" hidden="1">
      <c r="A279" s="450" t="s">
        <v>498</v>
      </c>
      <c r="B279" s="436"/>
      <c r="C279" s="343"/>
      <c r="D279" s="343"/>
      <c r="E279" s="343"/>
      <c r="F279" s="299">
        <f t="shared" si="43"/>
        <v>0</v>
      </c>
      <c r="G279" s="300">
        <f t="shared" si="44"/>
        <v>0</v>
      </c>
      <c r="H279" s="299">
        <f>(M279*Титул!BC$18)+(O279*Титул!BD$18)+(Q279*Титул!BE$18)+(S279*Титул!BF$18)+(U279*Титул!BG$18)+(W279*Титул!BH$18)</f>
        <v>0</v>
      </c>
      <c r="I279" s="301"/>
      <c r="J279" s="302"/>
      <c r="K279" s="303"/>
      <c r="L279" s="299">
        <f t="shared" si="45"/>
        <v>0</v>
      </c>
      <c r="M279" s="301"/>
      <c r="N279" s="302"/>
      <c r="O279" s="302"/>
      <c r="P279" s="302"/>
      <c r="Q279" s="302"/>
      <c r="R279" s="302"/>
      <c r="S279" s="302"/>
      <c r="T279" s="302"/>
      <c r="U279" s="302"/>
      <c r="V279" s="302"/>
      <c r="W279" s="302"/>
      <c r="X279" s="302"/>
      <c r="Y279" s="339"/>
      <c r="Z279" s="203" t="str">
        <f>'Основні дані'!$B$1</f>
        <v>120124Б_3роки</v>
      </c>
    </row>
    <row r="280" spans="1:26" s="157" customFormat="1" ht="30" hidden="1">
      <c r="A280" s="450" t="s">
        <v>499</v>
      </c>
      <c r="B280" s="436"/>
      <c r="C280" s="343"/>
      <c r="D280" s="343"/>
      <c r="E280" s="343"/>
      <c r="F280" s="299">
        <f t="shared" si="43"/>
        <v>0</v>
      </c>
      <c r="G280" s="300">
        <f t="shared" si="44"/>
        <v>0</v>
      </c>
      <c r="H280" s="299">
        <f>(M280*Титул!BC$18)+(O280*Титул!BD$18)+(Q280*Титул!BE$18)+(S280*Титул!BF$18)+(U280*Титул!BG$18)+(W280*Титул!BH$18)</f>
        <v>0</v>
      </c>
      <c r="I280" s="301"/>
      <c r="J280" s="302"/>
      <c r="K280" s="303"/>
      <c r="L280" s="299">
        <f t="shared" si="45"/>
        <v>0</v>
      </c>
      <c r="M280" s="301"/>
      <c r="N280" s="302"/>
      <c r="O280" s="302"/>
      <c r="P280" s="302"/>
      <c r="Q280" s="302"/>
      <c r="R280" s="302"/>
      <c r="S280" s="302"/>
      <c r="T280" s="302"/>
      <c r="U280" s="302"/>
      <c r="V280" s="302"/>
      <c r="W280" s="302"/>
      <c r="X280" s="302"/>
      <c r="Y280" s="339"/>
      <c r="Z280" s="203" t="str">
        <f>'Основні дані'!$B$1</f>
        <v>120124Б_3роки</v>
      </c>
    </row>
    <row r="281" spans="1:26" s="157" customFormat="1" ht="30" hidden="1">
      <c r="A281" s="450" t="s">
        <v>500</v>
      </c>
      <c r="B281" s="436"/>
      <c r="C281" s="343"/>
      <c r="D281" s="343"/>
      <c r="E281" s="343"/>
      <c r="F281" s="299">
        <f t="shared" si="43"/>
        <v>0</v>
      </c>
      <c r="G281" s="300">
        <f t="shared" si="44"/>
        <v>0</v>
      </c>
      <c r="H281" s="299">
        <f>(M281*Титул!BC$18)+(O281*Титул!BD$18)+(Q281*Титул!BE$18)+(S281*Титул!BF$18)+(U281*Титул!BG$18)+(W281*Титул!BH$18)</f>
        <v>0</v>
      </c>
      <c r="I281" s="301"/>
      <c r="J281" s="302"/>
      <c r="K281" s="303"/>
      <c r="L281" s="299">
        <f t="shared" si="45"/>
        <v>0</v>
      </c>
      <c r="M281" s="301"/>
      <c r="N281" s="302"/>
      <c r="O281" s="302"/>
      <c r="P281" s="302"/>
      <c r="Q281" s="302"/>
      <c r="R281" s="302"/>
      <c r="S281" s="302"/>
      <c r="T281" s="302"/>
      <c r="U281" s="302"/>
      <c r="V281" s="302"/>
      <c r="W281" s="302"/>
      <c r="X281" s="302"/>
      <c r="Y281" s="339"/>
      <c r="Z281" s="203" t="str">
        <f>'Основні дані'!$B$1</f>
        <v>120124Б_3роки</v>
      </c>
    </row>
    <row r="282" spans="1:26" s="157" customFormat="1" ht="30" hidden="1">
      <c r="A282" s="450" t="s">
        <v>501</v>
      </c>
      <c r="B282" s="436"/>
      <c r="C282" s="343"/>
      <c r="D282" s="343"/>
      <c r="E282" s="343"/>
      <c r="F282" s="299">
        <f t="shared" si="43"/>
        <v>0</v>
      </c>
      <c r="G282" s="300">
        <f t="shared" si="44"/>
        <v>0</v>
      </c>
      <c r="H282" s="299">
        <f>(M282*Титул!BC$18)+(O282*Титул!BD$18)+(Q282*Титул!BE$18)+(S282*Титул!BF$18)+(U282*Титул!BG$18)+(W282*Титул!BH$18)</f>
        <v>0</v>
      </c>
      <c r="I282" s="301"/>
      <c r="J282" s="302"/>
      <c r="K282" s="303"/>
      <c r="L282" s="299">
        <f t="shared" si="45"/>
        <v>0</v>
      </c>
      <c r="M282" s="301"/>
      <c r="N282" s="302"/>
      <c r="O282" s="302"/>
      <c r="P282" s="302"/>
      <c r="Q282" s="302"/>
      <c r="R282" s="302"/>
      <c r="S282" s="302"/>
      <c r="T282" s="302"/>
      <c r="U282" s="302"/>
      <c r="V282" s="302"/>
      <c r="W282" s="302"/>
      <c r="X282" s="302"/>
      <c r="Y282" s="339"/>
      <c r="Z282" s="203" t="str">
        <f>'Основні дані'!$B$1</f>
        <v>120124Б_3роки</v>
      </c>
    </row>
    <row r="283" spans="1:26" s="157" customFormat="1" ht="30" hidden="1">
      <c r="A283" s="450" t="s">
        <v>502</v>
      </c>
      <c r="B283" s="436"/>
      <c r="C283" s="343"/>
      <c r="D283" s="343"/>
      <c r="E283" s="343"/>
      <c r="F283" s="299">
        <f t="shared" si="43"/>
        <v>0</v>
      </c>
      <c r="G283" s="300">
        <f t="shared" si="44"/>
        <v>0</v>
      </c>
      <c r="H283" s="299">
        <f>(M283*Титул!BC$18)+(O283*Титул!BD$18)+(Q283*Титул!BE$18)+(S283*Титул!BF$18)+(U283*Титул!BG$18)+(W283*Титул!BH$18)</f>
        <v>0</v>
      </c>
      <c r="I283" s="301"/>
      <c r="J283" s="302"/>
      <c r="K283" s="303"/>
      <c r="L283" s="299">
        <f t="shared" si="45"/>
        <v>0</v>
      </c>
      <c r="M283" s="301"/>
      <c r="N283" s="302"/>
      <c r="O283" s="302"/>
      <c r="P283" s="302"/>
      <c r="Q283" s="302"/>
      <c r="R283" s="302"/>
      <c r="S283" s="302"/>
      <c r="T283" s="302"/>
      <c r="U283" s="302"/>
      <c r="V283" s="302"/>
      <c r="W283" s="302"/>
      <c r="X283" s="302"/>
      <c r="Y283" s="339"/>
      <c r="Z283" s="203" t="str">
        <f>'Основні дані'!$B$1</f>
        <v>120124Б_3роки</v>
      </c>
    </row>
    <row r="284" spans="1:26" s="157" customFormat="1" ht="30" hidden="1">
      <c r="A284" s="450" t="s">
        <v>503</v>
      </c>
      <c r="B284" s="436"/>
      <c r="C284" s="343"/>
      <c r="D284" s="343"/>
      <c r="E284" s="343"/>
      <c r="F284" s="299">
        <f t="shared" si="43"/>
        <v>0</v>
      </c>
      <c r="G284" s="300">
        <f t="shared" si="44"/>
        <v>0</v>
      </c>
      <c r="H284" s="299">
        <f>(M284*Титул!BC$18)+(O284*Титул!BD$18)+(Q284*Титул!BE$18)+(S284*Титул!BF$18)+(U284*Титул!BG$18)+(W284*Титул!BH$18)</f>
        <v>0</v>
      </c>
      <c r="I284" s="301"/>
      <c r="J284" s="302"/>
      <c r="K284" s="303"/>
      <c r="L284" s="299">
        <f t="shared" si="45"/>
        <v>0</v>
      </c>
      <c r="M284" s="301"/>
      <c r="N284" s="302"/>
      <c r="O284" s="302"/>
      <c r="P284" s="302"/>
      <c r="Q284" s="302"/>
      <c r="R284" s="302"/>
      <c r="S284" s="302"/>
      <c r="T284" s="302"/>
      <c r="U284" s="302"/>
      <c r="V284" s="302"/>
      <c r="W284" s="302"/>
      <c r="X284" s="302"/>
      <c r="Y284" s="339"/>
      <c r="Z284" s="203" t="str">
        <f>'Основні дані'!$B$1</f>
        <v>120124Б_3роки</v>
      </c>
    </row>
    <row r="285" spans="1:26" s="157" customFormat="1" ht="30" hidden="1">
      <c r="A285" s="450" t="s">
        <v>504</v>
      </c>
      <c r="B285" s="436"/>
      <c r="C285" s="343"/>
      <c r="D285" s="343"/>
      <c r="E285" s="343"/>
      <c r="F285" s="299">
        <f t="shared" si="43"/>
        <v>0</v>
      </c>
      <c r="G285" s="300">
        <f t="shared" si="44"/>
        <v>0</v>
      </c>
      <c r="H285" s="299">
        <f>(M285*Титул!BC$18)+(O285*Титул!BD$18)+(Q285*Титул!BE$18)+(S285*Титул!BF$18)+(U285*Титул!BG$18)+(W285*Титул!BH$18)</f>
        <v>0</v>
      </c>
      <c r="I285" s="301"/>
      <c r="J285" s="302"/>
      <c r="K285" s="303"/>
      <c r="L285" s="299">
        <f t="shared" si="45"/>
        <v>0</v>
      </c>
      <c r="M285" s="301"/>
      <c r="N285" s="302"/>
      <c r="O285" s="302"/>
      <c r="P285" s="302"/>
      <c r="Q285" s="302"/>
      <c r="R285" s="302"/>
      <c r="S285" s="302"/>
      <c r="T285" s="302"/>
      <c r="U285" s="302"/>
      <c r="V285" s="302"/>
      <c r="W285" s="302"/>
      <c r="X285" s="302"/>
      <c r="Y285" s="339"/>
      <c r="Z285" s="203" t="str">
        <f>'Основні дані'!$B$1</f>
        <v>120124Б_3роки</v>
      </c>
    </row>
    <row r="286" spans="1:26" s="157" customFormat="1" ht="30" hidden="1">
      <c r="A286" s="450" t="s">
        <v>505</v>
      </c>
      <c r="B286" s="434"/>
      <c r="C286" s="433"/>
      <c r="D286" s="342"/>
      <c r="E286" s="342"/>
      <c r="F286" s="299">
        <f t="shared" si="43"/>
        <v>0</v>
      </c>
      <c r="G286" s="300">
        <f t="shared" si="44"/>
        <v>0</v>
      </c>
      <c r="H286" s="299">
        <f>(M286*Титул!BC$18)+(O286*Титул!BD$18)+(Q286*Титул!BE$18)+(S286*Титул!BF$18)+(U286*Титул!BG$18)+(W286*Титул!BH$18)</f>
        <v>0</v>
      </c>
      <c r="I286" s="301"/>
      <c r="J286" s="302"/>
      <c r="K286" s="303"/>
      <c r="L286" s="299">
        <f t="shared" si="45"/>
        <v>0</v>
      </c>
      <c r="M286" s="301"/>
      <c r="N286" s="302"/>
      <c r="O286" s="302"/>
      <c r="P286" s="302"/>
      <c r="Q286" s="302"/>
      <c r="R286" s="302"/>
      <c r="S286" s="302"/>
      <c r="T286" s="302"/>
      <c r="U286" s="302"/>
      <c r="V286" s="302"/>
      <c r="W286" s="302"/>
      <c r="X286" s="302"/>
      <c r="Y286" s="339"/>
      <c r="Z286" s="203" t="str">
        <f>'Основні дані'!$B$1</f>
        <v>120124Б_3роки</v>
      </c>
    </row>
    <row r="287" spans="1:26" s="157" customFormat="1" ht="30" hidden="1">
      <c r="A287" s="450" t="s">
        <v>506</v>
      </c>
      <c r="B287" s="435"/>
      <c r="C287" s="433"/>
      <c r="D287" s="342"/>
      <c r="E287" s="342"/>
      <c r="F287" s="299">
        <f t="shared" si="43"/>
        <v>0</v>
      </c>
      <c r="G287" s="300">
        <f t="shared" si="44"/>
        <v>0</v>
      </c>
      <c r="H287" s="299">
        <f>(M287*Титул!BC$18)+(O287*Титул!BD$18)+(Q287*Титул!BE$18)+(S287*Титул!BF$18)+(U287*Титул!BG$18)+(W287*Титул!BH$18)</f>
        <v>0</v>
      </c>
      <c r="I287" s="301"/>
      <c r="J287" s="302"/>
      <c r="K287" s="303"/>
      <c r="L287" s="299">
        <f t="shared" si="45"/>
        <v>0</v>
      </c>
      <c r="M287" s="301"/>
      <c r="N287" s="302"/>
      <c r="O287" s="302"/>
      <c r="P287" s="302"/>
      <c r="Q287" s="302"/>
      <c r="R287" s="302"/>
      <c r="S287" s="302"/>
      <c r="T287" s="302"/>
      <c r="U287" s="302"/>
      <c r="V287" s="302"/>
      <c r="W287" s="302"/>
      <c r="X287" s="302"/>
      <c r="Y287" s="339"/>
      <c r="Z287" s="203" t="str">
        <f>'Основні дані'!$B$1</f>
        <v>120124Б_3роки</v>
      </c>
    </row>
    <row r="288" spans="1:26" s="157" customFormat="1" ht="30" hidden="1">
      <c r="A288" s="450" t="s">
        <v>507</v>
      </c>
      <c r="B288" s="436"/>
      <c r="C288" s="433"/>
      <c r="D288" s="343"/>
      <c r="E288" s="342"/>
      <c r="F288" s="299">
        <f t="shared" si="43"/>
        <v>0</v>
      </c>
      <c r="G288" s="300">
        <f t="shared" si="44"/>
        <v>0</v>
      </c>
      <c r="H288" s="299">
        <f>(M288*Титул!BC$18)+(O288*Титул!BD$18)+(Q288*Титул!BE$18)+(S288*Титул!BF$18)+(U288*Титул!BG$18)+(W288*Титул!BH$18)</f>
        <v>0</v>
      </c>
      <c r="I288" s="301"/>
      <c r="J288" s="302"/>
      <c r="K288" s="303"/>
      <c r="L288" s="299">
        <f t="shared" si="45"/>
        <v>0</v>
      </c>
      <c r="M288" s="301"/>
      <c r="N288" s="302"/>
      <c r="O288" s="302"/>
      <c r="P288" s="302"/>
      <c r="Q288" s="302"/>
      <c r="R288" s="302"/>
      <c r="S288" s="302"/>
      <c r="T288" s="302"/>
      <c r="U288" s="302"/>
      <c r="V288" s="302"/>
      <c r="W288" s="302"/>
      <c r="X288" s="302"/>
      <c r="Y288" s="339"/>
      <c r="Z288" s="203" t="str">
        <f>'Основні дані'!$B$1</f>
        <v>120124Б_3роки</v>
      </c>
    </row>
    <row r="289" spans="1:26" s="157" customFormat="1" ht="30" hidden="1">
      <c r="A289" s="450" t="s">
        <v>508</v>
      </c>
      <c r="B289" s="436"/>
      <c r="C289" s="433"/>
      <c r="D289" s="343"/>
      <c r="E289" s="342"/>
      <c r="F289" s="299">
        <f t="shared" si="43"/>
        <v>0</v>
      </c>
      <c r="G289" s="300">
        <f t="shared" si="44"/>
        <v>0</v>
      </c>
      <c r="H289" s="299">
        <f>(M289*Титул!BC$18)+(O289*Титул!BD$18)+(Q289*Титул!BE$18)+(S289*Титул!BF$18)+(U289*Титул!BG$18)+(W289*Титул!BH$18)</f>
        <v>0</v>
      </c>
      <c r="I289" s="301"/>
      <c r="J289" s="302"/>
      <c r="K289" s="303"/>
      <c r="L289" s="299">
        <f t="shared" si="45"/>
        <v>0</v>
      </c>
      <c r="M289" s="301"/>
      <c r="N289" s="302"/>
      <c r="O289" s="302"/>
      <c r="P289" s="302"/>
      <c r="Q289" s="302"/>
      <c r="R289" s="302"/>
      <c r="S289" s="302"/>
      <c r="T289" s="302"/>
      <c r="U289" s="302"/>
      <c r="V289" s="302"/>
      <c r="W289" s="302"/>
      <c r="X289" s="302"/>
      <c r="Y289" s="339"/>
      <c r="Z289" s="203" t="str">
        <f>'Основні дані'!$B$1</f>
        <v>120124Б_3роки</v>
      </c>
    </row>
    <row r="290" spans="1:26" s="157" customFormat="1" ht="30" hidden="1">
      <c r="A290" s="450" t="s">
        <v>509</v>
      </c>
      <c r="B290" s="500"/>
      <c r="C290" s="501"/>
      <c r="D290" s="502"/>
      <c r="E290" s="503"/>
      <c r="F290" s="312">
        <f t="shared" si="43"/>
        <v>0</v>
      </c>
      <c r="G290" s="313">
        <f t="shared" si="44"/>
        <v>0</v>
      </c>
      <c r="H290" s="312">
        <f>(M290*Титул!BC$18)+(O290*Титул!BD$18)+(Q290*Титул!BE$18)+(S290*Титул!BF$18)+(U290*Титул!BG$18)+(W290*Титул!BH$18)</f>
        <v>0</v>
      </c>
      <c r="I290" s="304"/>
      <c r="J290" s="305"/>
      <c r="K290" s="306"/>
      <c r="L290" s="312">
        <f t="shared" si="45"/>
        <v>0</v>
      </c>
      <c r="M290" s="304"/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  <c r="X290" s="305"/>
      <c r="Y290" s="340"/>
      <c r="Z290" s="203" t="str">
        <f>'Основні дані'!$B$1</f>
        <v>120124Б_3роки</v>
      </c>
    </row>
    <row r="291" spans="1:26" s="507" customFormat="1" ht="28.5" hidden="1" thickBot="1">
      <c r="A291" s="504"/>
      <c r="B291" s="520" t="s">
        <v>33</v>
      </c>
      <c r="C291" s="514"/>
      <c r="D291" s="519" t="s">
        <v>811</v>
      </c>
      <c r="E291" s="515"/>
      <c r="F291" s="509">
        <f t="shared" si="43"/>
        <v>6</v>
      </c>
      <c r="G291" s="510">
        <f t="shared" si="44"/>
        <v>180</v>
      </c>
      <c r="H291" s="510">
        <f>(M291*Титул!BC$18)+(O291*Титул!BD$18)+(Q291*Титул!BE$18)+(S291*Титул!BF$18)+(U291*Титул!BG$18)+(W291*Титул!BH$18)</f>
        <v>0</v>
      </c>
      <c r="I291" s="510"/>
      <c r="J291" s="510"/>
      <c r="K291" s="510"/>
      <c r="L291" s="510">
        <f t="shared" si="45"/>
        <v>180</v>
      </c>
      <c r="M291" s="510"/>
      <c r="N291" s="510">
        <f>Титул!$BC$20*1.5</f>
        <v>0</v>
      </c>
      <c r="O291" s="510"/>
      <c r="P291" s="510">
        <f>Титул!$BD$20*1.5</f>
        <v>0</v>
      </c>
      <c r="Q291" s="510"/>
      <c r="R291" s="510">
        <f>Титул!$BE$20*1.5</f>
        <v>0</v>
      </c>
      <c r="S291" s="510"/>
      <c r="T291" s="510">
        <f>Титул!$BF$20*1.5</f>
        <v>0</v>
      </c>
      <c r="U291" s="510"/>
      <c r="V291" s="510">
        <f>Титул!$BG$20*1.5</f>
        <v>0</v>
      </c>
      <c r="W291" s="510"/>
      <c r="X291" s="510">
        <f>Титул!$BH$20*1.5</f>
        <v>6</v>
      </c>
      <c r="Y291" s="505"/>
      <c r="Z291" s="506" t="str">
        <f>'Основні дані'!$B$1</f>
        <v>120124Б_3роки</v>
      </c>
    </row>
    <row r="292" spans="1:26" s="157" customFormat="1" ht="28.5" hidden="1" thickBot="1">
      <c r="A292" s="276"/>
      <c r="B292" s="521" t="s">
        <v>118</v>
      </c>
      <c r="C292" s="516"/>
      <c r="D292" s="516"/>
      <c r="E292" s="517"/>
      <c r="F292" s="512">
        <f t="shared" si="43"/>
        <v>6</v>
      </c>
      <c r="G292" s="512">
        <f t="shared" si="44"/>
        <v>180</v>
      </c>
      <c r="H292" s="512"/>
      <c r="I292" s="512"/>
      <c r="J292" s="512"/>
      <c r="K292" s="512"/>
      <c r="L292" s="512">
        <f>IF(G292-H292=G292-I292-J292-K292,G292-H292,"!ОШИБКА!")</f>
        <v>180</v>
      </c>
      <c r="M292" s="512"/>
      <c r="N292" s="512"/>
      <c r="O292" s="512"/>
      <c r="P292" s="512"/>
      <c r="Q292" s="512"/>
      <c r="R292" s="512"/>
      <c r="S292" s="512"/>
      <c r="T292" s="512"/>
      <c r="U292" s="512"/>
      <c r="V292" s="512"/>
      <c r="W292" s="512"/>
      <c r="X292" s="512">
        <f>Титул!$AS$35+Титул!$AS$37</f>
        <v>6</v>
      </c>
      <c r="Y292" s="379"/>
      <c r="Z292" s="203" t="str">
        <f>'Основні дані'!$B$1</f>
        <v>120124Б_3роки</v>
      </c>
    </row>
    <row r="293" spans="1:26" s="157" customFormat="1" ht="27" hidden="1">
      <c r="A293" s="496" t="s">
        <v>511</v>
      </c>
      <c r="B293" s="497" t="s">
        <v>510</v>
      </c>
      <c r="C293" s="498"/>
      <c r="D293" s="498"/>
      <c r="E293" s="498"/>
      <c r="F293" s="518" t="str">
        <f>IF(SUM(F294:F320)=F$97,F$97,"ОШИБКА")</f>
        <v>ОШИБКА</v>
      </c>
      <c r="G293" s="518" t="str">
        <f>IF(SUM(G294:G320)=G$97,G$97,"ОШИБКА")</f>
        <v>ОШИБКА</v>
      </c>
      <c r="H293" s="508">
        <f aca="true" t="shared" si="46" ref="H293:X293">SUM(H294:H320)</f>
        <v>0</v>
      </c>
      <c r="I293" s="508">
        <f t="shared" si="46"/>
        <v>0</v>
      </c>
      <c r="J293" s="508">
        <f t="shared" si="46"/>
        <v>0</v>
      </c>
      <c r="K293" s="508">
        <f t="shared" si="46"/>
        <v>0</v>
      </c>
      <c r="L293" s="508">
        <f t="shared" si="46"/>
        <v>360</v>
      </c>
      <c r="M293" s="508">
        <f t="shared" si="46"/>
        <v>0</v>
      </c>
      <c r="N293" s="508">
        <f t="shared" si="46"/>
        <v>0</v>
      </c>
      <c r="O293" s="508">
        <f t="shared" si="46"/>
        <v>0</v>
      </c>
      <c r="P293" s="508">
        <f t="shared" si="46"/>
        <v>0</v>
      </c>
      <c r="Q293" s="508">
        <f t="shared" si="46"/>
        <v>0</v>
      </c>
      <c r="R293" s="508">
        <f t="shared" si="46"/>
        <v>0</v>
      </c>
      <c r="S293" s="508">
        <f t="shared" si="46"/>
        <v>0</v>
      </c>
      <c r="T293" s="508">
        <f t="shared" si="46"/>
        <v>0</v>
      </c>
      <c r="U293" s="508">
        <f t="shared" si="46"/>
        <v>0</v>
      </c>
      <c r="V293" s="508">
        <f t="shared" si="46"/>
        <v>0</v>
      </c>
      <c r="W293" s="508">
        <f t="shared" si="46"/>
        <v>0</v>
      </c>
      <c r="X293" s="508">
        <f t="shared" si="46"/>
        <v>12</v>
      </c>
      <c r="Y293" s="499"/>
      <c r="Z293" s="203" t="str">
        <f>'Основні дані'!$B$1</f>
        <v>120124Б_3роки</v>
      </c>
    </row>
    <row r="294" spans="1:26" s="157" customFormat="1" ht="30" hidden="1">
      <c r="A294" s="450" t="s">
        <v>512</v>
      </c>
      <c r="B294" s="434"/>
      <c r="C294" s="495"/>
      <c r="D294" s="495"/>
      <c r="E294" s="495"/>
      <c r="F294" s="307">
        <f aca="true" t="shared" si="47" ref="F294:F320">N294+P294+R294+T294+V294+X294</f>
        <v>0</v>
      </c>
      <c r="G294" s="308">
        <f aca="true" t="shared" si="48" ref="G294:G320">F294*30</f>
        <v>0</v>
      </c>
      <c r="H294" s="307">
        <f>(M294*Титул!BC$18)+(O294*Титул!BD$18)+(Q294*Титул!BE$18)+(S294*Титул!BF$18)+(U294*Титул!BG$18)+(W294*Титул!BH$18)</f>
        <v>0</v>
      </c>
      <c r="I294" s="309"/>
      <c r="J294" s="310"/>
      <c r="K294" s="311"/>
      <c r="L294" s="307">
        <f aca="true" t="shared" si="49" ref="L294:L319">IF(H294=I294+J294+K294,G294-H294,"!ОШИБКА!")</f>
        <v>0</v>
      </c>
      <c r="M294" s="309"/>
      <c r="N294" s="310"/>
      <c r="O294" s="310"/>
      <c r="P294" s="310"/>
      <c r="Q294" s="310"/>
      <c r="R294" s="310"/>
      <c r="S294" s="310"/>
      <c r="T294" s="310"/>
      <c r="U294" s="310"/>
      <c r="V294" s="310"/>
      <c r="W294" s="310"/>
      <c r="X294" s="310"/>
      <c r="Y294" s="493"/>
      <c r="Z294" s="203" t="str">
        <f>'Основні дані'!$B$1</f>
        <v>120124Б_3роки</v>
      </c>
    </row>
    <row r="295" spans="1:26" s="157" customFormat="1" ht="30" hidden="1">
      <c r="A295" s="450" t="s">
        <v>513</v>
      </c>
      <c r="B295" s="432"/>
      <c r="C295" s="433"/>
      <c r="D295" s="433"/>
      <c r="E295" s="433"/>
      <c r="F295" s="299">
        <f t="shared" si="47"/>
        <v>0</v>
      </c>
      <c r="G295" s="300">
        <f t="shared" si="48"/>
        <v>0</v>
      </c>
      <c r="H295" s="299">
        <f>(M295*Титул!BC$18)+(O295*Титул!BD$18)+(Q295*Титул!BE$18)+(S295*Титул!BF$18)+(U295*Титул!BG$18)+(W295*Титул!BH$18)</f>
        <v>0</v>
      </c>
      <c r="I295" s="301"/>
      <c r="J295" s="302"/>
      <c r="K295" s="303"/>
      <c r="L295" s="299">
        <f t="shared" si="49"/>
        <v>0</v>
      </c>
      <c r="M295" s="301"/>
      <c r="N295" s="302"/>
      <c r="O295" s="302"/>
      <c r="P295" s="302"/>
      <c r="Q295" s="302"/>
      <c r="R295" s="302"/>
      <c r="S295" s="302"/>
      <c r="T295" s="302"/>
      <c r="U295" s="302"/>
      <c r="V295" s="302"/>
      <c r="W295" s="302"/>
      <c r="X295" s="302"/>
      <c r="Y295" s="494"/>
      <c r="Z295" s="203" t="str">
        <f>'Основні дані'!$B$1</f>
        <v>120124Б_3роки</v>
      </c>
    </row>
    <row r="296" spans="1:26" s="157" customFormat="1" ht="30" hidden="1">
      <c r="A296" s="450" t="s">
        <v>514</v>
      </c>
      <c r="B296" s="432"/>
      <c r="C296" s="433"/>
      <c r="D296" s="433"/>
      <c r="E296" s="433"/>
      <c r="F296" s="299">
        <f t="shared" si="47"/>
        <v>0</v>
      </c>
      <c r="G296" s="300">
        <f t="shared" si="48"/>
        <v>0</v>
      </c>
      <c r="H296" s="299">
        <f>(M296*Титул!BC$18)+(O296*Титул!BD$18)+(Q296*Титул!BE$18)+(S296*Титул!BF$18)+(U296*Титул!BG$18)+(W296*Титул!BH$18)</f>
        <v>0</v>
      </c>
      <c r="I296" s="301"/>
      <c r="J296" s="302"/>
      <c r="K296" s="303"/>
      <c r="L296" s="299">
        <f t="shared" si="49"/>
        <v>0</v>
      </c>
      <c r="M296" s="301"/>
      <c r="N296" s="302"/>
      <c r="O296" s="302"/>
      <c r="P296" s="302"/>
      <c r="Q296" s="302"/>
      <c r="R296" s="302"/>
      <c r="S296" s="302"/>
      <c r="T296" s="302"/>
      <c r="U296" s="302"/>
      <c r="V296" s="302"/>
      <c r="W296" s="302"/>
      <c r="X296" s="302"/>
      <c r="Y296" s="339"/>
      <c r="Z296" s="203" t="str">
        <f>'Основні дані'!$B$1</f>
        <v>120124Б_3роки</v>
      </c>
    </row>
    <row r="297" spans="1:26" s="157" customFormat="1" ht="30" hidden="1">
      <c r="A297" s="450" t="s">
        <v>515</v>
      </c>
      <c r="B297" s="432"/>
      <c r="C297" s="433"/>
      <c r="D297" s="433"/>
      <c r="E297" s="433"/>
      <c r="F297" s="299">
        <f t="shared" si="47"/>
        <v>0</v>
      </c>
      <c r="G297" s="300">
        <f t="shared" si="48"/>
        <v>0</v>
      </c>
      <c r="H297" s="299">
        <f>(M297*Титул!BC$18)+(O297*Титул!BD$18)+(Q297*Титул!BE$18)+(S297*Титул!BF$18)+(U297*Титул!BG$18)+(W297*Титул!BH$18)</f>
        <v>0</v>
      </c>
      <c r="I297" s="301"/>
      <c r="J297" s="302"/>
      <c r="K297" s="303"/>
      <c r="L297" s="299">
        <f t="shared" si="49"/>
        <v>0</v>
      </c>
      <c r="M297" s="301"/>
      <c r="N297" s="302"/>
      <c r="O297" s="302"/>
      <c r="P297" s="302"/>
      <c r="Q297" s="302"/>
      <c r="R297" s="302"/>
      <c r="S297" s="302"/>
      <c r="T297" s="302"/>
      <c r="U297" s="302"/>
      <c r="V297" s="302"/>
      <c r="W297" s="302"/>
      <c r="X297" s="302"/>
      <c r="Y297" s="339"/>
      <c r="Z297" s="203" t="str">
        <f>'Основні дані'!$B$1</f>
        <v>120124Б_3роки</v>
      </c>
    </row>
    <row r="298" spans="1:26" s="157" customFormat="1" ht="30" hidden="1">
      <c r="A298" s="450" t="s">
        <v>516</v>
      </c>
      <c r="B298" s="432"/>
      <c r="C298" s="433"/>
      <c r="D298" s="342"/>
      <c r="E298" s="343"/>
      <c r="F298" s="299">
        <f t="shared" si="47"/>
        <v>0</v>
      </c>
      <c r="G298" s="300">
        <f t="shared" si="48"/>
        <v>0</v>
      </c>
      <c r="H298" s="299">
        <f>(M298*Титул!BC$18)+(O298*Титул!BD$18)+(Q298*Титул!BE$18)+(S298*Титул!BF$18)+(U298*Титул!BG$18)+(W298*Титул!BH$18)</f>
        <v>0</v>
      </c>
      <c r="I298" s="301"/>
      <c r="J298" s="302"/>
      <c r="K298" s="303"/>
      <c r="L298" s="299">
        <f t="shared" si="49"/>
        <v>0</v>
      </c>
      <c r="M298" s="301"/>
      <c r="N298" s="302"/>
      <c r="O298" s="302"/>
      <c r="P298" s="302"/>
      <c r="Q298" s="302"/>
      <c r="R298" s="302"/>
      <c r="S298" s="302"/>
      <c r="T298" s="302"/>
      <c r="U298" s="302"/>
      <c r="V298" s="302"/>
      <c r="W298" s="302"/>
      <c r="X298" s="302"/>
      <c r="Y298" s="339"/>
      <c r="Z298" s="203" t="str">
        <f>'Основні дані'!$B$1</f>
        <v>120124Б_3роки</v>
      </c>
    </row>
    <row r="299" spans="1:26" s="157" customFormat="1" ht="30" hidden="1">
      <c r="A299" s="450" t="s">
        <v>517</v>
      </c>
      <c r="B299" s="434"/>
      <c r="C299" s="433"/>
      <c r="D299" s="342"/>
      <c r="E299" s="342"/>
      <c r="F299" s="299">
        <f t="shared" si="47"/>
        <v>0</v>
      </c>
      <c r="G299" s="300">
        <f t="shared" si="48"/>
        <v>0</v>
      </c>
      <c r="H299" s="299">
        <f>(M299*Титул!BC$18)+(O299*Титул!BD$18)+(Q299*Титул!BE$18)+(S299*Титул!BF$18)+(U299*Титул!BG$18)+(W299*Титул!BH$18)</f>
        <v>0</v>
      </c>
      <c r="I299" s="301"/>
      <c r="J299" s="302"/>
      <c r="K299" s="303"/>
      <c r="L299" s="299">
        <f t="shared" si="49"/>
        <v>0</v>
      </c>
      <c r="M299" s="301"/>
      <c r="N299" s="302"/>
      <c r="O299" s="302"/>
      <c r="P299" s="302"/>
      <c r="Q299" s="302"/>
      <c r="R299" s="302"/>
      <c r="S299" s="302"/>
      <c r="T299" s="302"/>
      <c r="U299" s="302"/>
      <c r="V299" s="302"/>
      <c r="W299" s="302"/>
      <c r="X299" s="302"/>
      <c r="Y299" s="339"/>
      <c r="Z299" s="203" t="str">
        <f>'Основні дані'!$B$1</f>
        <v>120124Б_3роки</v>
      </c>
    </row>
    <row r="300" spans="1:26" s="157" customFormat="1" ht="30" hidden="1">
      <c r="A300" s="450" t="s">
        <v>518</v>
      </c>
      <c r="B300" s="435"/>
      <c r="C300" s="433"/>
      <c r="D300" s="342"/>
      <c r="E300" s="342"/>
      <c r="F300" s="299">
        <f t="shared" si="47"/>
        <v>0</v>
      </c>
      <c r="G300" s="300">
        <f t="shared" si="48"/>
        <v>0</v>
      </c>
      <c r="H300" s="299">
        <f>(M300*Титул!BC$18)+(O300*Титул!BD$18)+(Q300*Титул!BE$18)+(S300*Титул!BF$18)+(U300*Титул!BG$18)+(W300*Титул!BH$18)</f>
        <v>0</v>
      </c>
      <c r="I300" s="301"/>
      <c r="J300" s="302"/>
      <c r="K300" s="303"/>
      <c r="L300" s="299">
        <f t="shared" si="49"/>
        <v>0</v>
      </c>
      <c r="M300" s="301"/>
      <c r="N300" s="302"/>
      <c r="O300" s="302"/>
      <c r="P300" s="302"/>
      <c r="Q300" s="302"/>
      <c r="R300" s="302"/>
      <c r="S300" s="302"/>
      <c r="T300" s="302"/>
      <c r="U300" s="302"/>
      <c r="V300" s="302"/>
      <c r="W300" s="302"/>
      <c r="X300" s="302"/>
      <c r="Y300" s="339"/>
      <c r="Z300" s="203" t="str">
        <f>'Основні дані'!$B$1</f>
        <v>120124Б_3роки</v>
      </c>
    </row>
    <row r="301" spans="1:26" s="157" customFormat="1" ht="30" hidden="1">
      <c r="A301" s="450" t="s">
        <v>519</v>
      </c>
      <c r="B301" s="436"/>
      <c r="C301" s="433"/>
      <c r="D301" s="343"/>
      <c r="E301" s="342"/>
      <c r="F301" s="299">
        <f t="shared" si="47"/>
        <v>0</v>
      </c>
      <c r="G301" s="300">
        <f t="shared" si="48"/>
        <v>0</v>
      </c>
      <c r="H301" s="299">
        <f>(M301*Титул!BC$18)+(O301*Титул!BD$18)+(Q301*Титул!BE$18)+(S301*Титул!BF$18)+(U301*Титул!BG$18)+(W301*Титул!BH$18)</f>
        <v>0</v>
      </c>
      <c r="I301" s="301"/>
      <c r="J301" s="302"/>
      <c r="K301" s="303"/>
      <c r="L301" s="299">
        <f t="shared" si="49"/>
        <v>0</v>
      </c>
      <c r="M301" s="301"/>
      <c r="N301" s="302"/>
      <c r="O301" s="302"/>
      <c r="P301" s="302"/>
      <c r="Q301" s="302"/>
      <c r="R301" s="302"/>
      <c r="S301" s="302"/>
      <c r="T301" s="302"/>
      <c r="U301" s="302"/>
      <c r="V301" s="302"/>
      <c r="W301" s="302"/>
      <c r="X301" s="302"/>
      <c r="Y301" s="339"/>
      <c r="Z301" s="203" t="str">
        <f>'Основні дані'!$B$1</f>
        <v>120124Б_3роки</v>
      </c>
    </row>
    <row r="302" spans="1:26" s="157" customFormat="1" ht="30" hidden="1">
      <c r="A302" s="450" t="s">
        <v>520</v>
      </c>
      <c r="B302" s="436"/>
      <c r="C302" s="433"/>
      <c r="D302" s="343"/>
      <c r="E302" s="342"/>
      <c r="F302" s="299">
        <f t="shared" si="47"/>
        <v>0</v>
      </c>
      <c r="G302" s="300">
        <f t="shared" si="48"/>
        <v>0</v>
      </c>
      <c r="H302" s="299">
        <f>(M302*Титул!BC$18)+(O302*Титул!BD$18)+(Q302*Титул!BE$18)+(S302*Титул!BF$18)+(U302*Титул!BG$18)+(W302*Титул!BH$18)</f>
        <v>0</v>
      </c>
      <c r="I302" s="301"/>
      <c r="J302" s="302"/>
      <c r="K302" s="303"/>
      <c r="L302" s="299">
        <f t="shared" si="49"/>
        <v>0</v>
      </c>
      <c r="M302" s="301"/>
      <c r="N302" s="302"/>
      <c r="O302" s="302"/>
      <c r="P302" s="302"/>
      <c r="Q302" s="302"/>
      <c r="R302" s="302"/>
      <c r="S302" s="302"/>
      <c r="T302" s="302"/>
      <c r="U302" s="302"/>
      <c r="V302" s="302"/>
      <c r="W302" s="302"/>
      <c r="X302" s="302"/>
      <c r="Y302" s="339"/>
      <c r="Z302" s="203" t="str">
        <f>'Основні дані'!$B$1</f>
        <v>120124Б_3роки</v>
      </c>
    </row>
    <row r="303" spans="1:26" s="157" customFormat="1" ht="30" hidden="1">
      <c r="A303" s="450" t="s">
        <v>521</v>
      </c>
      <c r="B303" s="436"/>
      <c r="C303" s="433"/>
      <c r="D303" s="343"/>
      <c r="E303" s="342"/>
      <c r="F303" s="299">
        <f t="shared" si="47"/>
        <v>0</v>
      </c>
      <c r="G303" s="300">
        <f t="shared" si="48"/>
        <v>0</v>
      </c>
      <c r="H303" s="299">
        <f>(M303*Титул!BC$18)+(O303*Титул!BD$18)+(Q303*Титул!BE$18)+(S303*Титул!BF$18)+(U303*Титул!BG$18)+(W303*Титул!BH$18)</f>
        <v>0</v>
      </c>
      <c r="I303" s="301"/>
      <c r="J303" s="302"/>
      <c r="K303" s="303"/>
      <c r="L303" s="299">
        <f t="shared" si="49"/>
        <v>0</v>
      </c>
      <c r="M303" s="301"/>
      <c r="N303" s="302"/>
      <c r="O303" s="302"/>
      <c r="P303" s="302"/>
      <c r="Q303" s="302"/>
      <c r="R303" s="302"/>
      <c r="S303" s="302"/>
      <c r="T303" s="302"/>
      <c r="U303" s="302"/>
      <c r="V303" s="302"/>
      <c r="W303" s="302"/>
      <c r="X303" s="302"/>
      <c r="Y303" s="339"/>
      <c r="Z303" s="203" t="str">
        <f>'Основні дані'!$B$1</f>
        <v>120124Б_3роки</v>
      </c>
    </row>
    <row r="304" spans="1:26" s="157" customFormat="1" ht="30" hidden="1">
      <c r="A304" s="450" t="s">
        <v>522</v>
      </c>
      <c r="B304" s="436"/>
      <c r="C304" s="342"/>
      <c r="D304" s="343"/>
      <c r="E304" s="343"/>
      <c r="F304" s="299">
        <f t="shared" si="47"/>
        <v>0</v>
      </c>
      <c r="G304" s="300">
        <f t="shared" si="48"/>
        <v>0</v>
      </c>
      <c r="H304" s="299">
        <f>(M304*Титул!BC$18)+(O304*Титул!BD$18)+(Q304*Титул!BE$18)+(S304*Титул!BF$18)+(U304*Титул!BG$18)+(W304*Титул!BH$18)</f>
        <v>0</v>
      </c>
      <c r="I304" s="301"/>
      <c r="J304" s="302"/>
      <c r="K304" s="303"/>
      <c r="L304" s="299">
        <f t="shared" si="49"/>
        <v>0</v>
      </c>
      <c r="M304" s="301"/>
      <c r="N304" s="302"/>
      <c r="O304" s="302"/>
      <c r="P304" s="302"/>
      <c r="Q304" s="302"/>
      <c r="R304" s="302"/>
      <c r="S304" s="302"/>
      <c r="T304" s="302"/>
      <c r="U304" s="302"/>
      <c r="V304" s="302"/>
      <c r="W304" s="302"/>
      <c r="X304" s="302"/>
      <c r="Y304" s="339"/>
      <c r="Z304" s="203" t="str">
        <f>'Основні дані'!$B$1</f>
        <v>120124Б_3роки</v>
      </c>
    </row>
    <row r="305" spans="1:26" s="157" customFormat="1" ht="30" hidden="1">
      <c r="A305" s="450" t="s">
        <v>523</v>
      </c>
      <c r="B305" s="436"/>
      <c r="C305" s="342"/>
      <c r="D305" s="343"/>
      <c r="E305" s="343"/>
      <c r="F305" s="299">
        <f t="shared" si="47"/>
        <v>0</v>
      </c>
      <c r="G305" s="300">
        <f t="shared" si="48"/>
        <v>0</v>
      </c>
      <c r="H305" s="299">
        <f>(M305*Титул!BC$18)+(O305*Титул!BD$18)+(Q305*Титул!BE$18)+(S305*Титул!BF$18)+(U305*Титул!BG$18)+(W305*Титул!BH$18)</f>
        <v>0</v>
      </c>
      <c r="I305" s="301"/>
      <c r="J305" s="302"/>
      <c r="K305" s="303"/>
      <c r="L305" s="299">
        <f t="shared" si="49"/>
        <v>0</v>
      </c>
      <c r="M305" s="301"/>
      <c r="N305" s="302"/>
      <c r="O305" s="302"/>
      <c r="P305" s="302"/>
      <c r="Q305" s="302"/>
      <c r="R305" s="302"/>
      <c r="S305" s="302"/>
      <c r="T305" s="302"/>
      <c r="U305" s="302"/>
      <c r="V305" s="302"/>
      <c r="W305" s="302"/>
      <c r="X305" s="302"/>
      <c r="Y305" s="339"/>
      <c r="Z305" s="203" t="str">
        <f>'Основні дані'!$B$1</f>
        <v>120124Б_3роки</v>
      </c>
    </row>
    <row r="306" spans="1:26" s="157" customFormat="1" ht="30" hidden="1">
      <c r="A306" s="450" t="s">
        <v>524</v>
      </c>
      <c r="B306" s="436"/>
      <c r="C306" s="342"/>
      <c r="D306" s="343"/>
      <c r="E306" s="343"/>
      <c r="F306" s="299">
        <f t="shared" si="47"/>
        <v>0</v>
      </c>
      <c r="G306" s="300">
        <f t="shared" si="48"/>
        <v>0</v>
      </c>
      <c r="H306" s="299">
        <f>(M306*Титул!BC$18)+(O306*Титул!BD$18)+(Q306*Титул!BE$18)+(S306*Титул!BF$18)+(U306*Титул!BG$18)+(W306*Титул!BH$18)</f>
        <v>0</v>
      </c>
      <c r="I306" s="301"/>
      <c r="J306" s="302"/>
      <c r="K306" s="303"/>
      <c r="L306" s="299">
        <f t="shared" si="49"/>
        <v>0</v>
      </c>
      <c r="M306" s="301"/>
      <c r="N306" s="302"/>
      <c r="O306" s="302"/>
      <c r="P306" s="302"/>
      <c r="Q306" s="302"/>
      <c r="R306" s="302"/>
      <c r="S306" s="302"/>
      <c r="T306" s="302"/>
      <c r="U306" s="302"/>
      <c r="V306" s="302"/>
      <c r="W306" s="302"/>
      <c r="X306" s="302"/>
      <c r="Y306" s="339"/>
      <c r="Z306" s="203" t="str">
        <f>'Основні дані'!$B$1</f>
        <v>120124Б_3роки</v>
      </c>
    </row>
    <row r="307" spans="1:26" s="157" customFormat="1" ht="30" hidden="1">
      <c r="A307" s="450" t="s">
        <v>525</v>
      </c>
      <c r="B307" s="436"/>
      <c r="C307" s="343"/>
      <c r="D307" s="343"/>
      <c r="E307" s="343"/>
      <c r="F307" s="299">
        <f t="shared" si="47"/>
        <v>0</v>
      </c>
      <c r="G307" s="300">
        <f t="shared" si="48"/>
        <v>0</v>
      </c>
      <c r="H307" s="299">
        <f>(M307*Титул!BC$18)+(O307*Титул!BD$18)+(Q307*Титул!BE$18)+(S307*Титул!BF$18)+(U307*Титул!BG$18)+(W307*Титул!BH$18)</f>
        <v>0</v>
      </c>
      <c r="I307" s="301"/>
      <c r="J307" s="302"/>
      <c r="K307" s="303"/>
      <c r="L307" s="299">
        <f t="shared" si="49"/>
        <v>0</v>
      </c>
      <c r="M307" s="301"/>
      <c r="N307" s="302"/>
      <c r="O307" s="302"/>
      <c r="P307" s="302"/>
      <c r="Q307" s="302"/>
      <c r="R307" s="302"/>
      <c r="S307" s="302"/>
      <c r="T307" s="302"/>
      <c r="U307" s="302"/>
      <c r="V307" s="302"/>
      <c r="W307" s="302"/>
      <c r="X307" s="302"/>
      <c r="Y307" s="339"/>
      <c r="Z307" s="203" t="str">
        <f>'Основні дані'!$B$1</f>
        <v>120124Б_3роки</v>
      </c>
    </row>
    <row r="308" spans="1:26" s="157" customFormat="1" ht="30" hidden="1">
      <c r="A308" s="450" t="s">
        <v>526</v>
      </c>
      <c r="B308" s="436"/>
      <c r="C308" s="343"/>
      <c r="D308" s="343"/>
      <c r="E308" s="343"/>
      <c r="F308" s="299">
        <f t="shared" si="47"/>
        <v>0</v>
      </c>
      <c r="G308" s="300">
        <f t="shared" si="48"/>
        <v>0</v>
      </c>
      <c r="H308" s="299">
        <f>(M308*Титул!BC$18)+(O308*Титул!BD$18)+(Q308*Титул!BE$18)+(S308*Титул!BF$18)+(U308*Титул!BG$18)+(W308*Титул!BH$18)</f>
        <v>0</v>
      </c>
      <c r="I308" s="301"/>
      <c r="J308" s="302"/>
      <c r="K308" s="303"/>
      <c r="L308" s="299">
        <f t="shared" si="49"/>
        <v>0</v>
      </c>
      <c r="M308" s="301"/>
      <c r="N308" s="302"/>
      <c r="O308" s="302"/>
      <c r="P308" s="302"/>
      <c r="Q308" s="302"/>
      <c r="R308" s="302"/>
      <c r="S308" s="302"/>
      <c r="T308" s="302"/>
      <c r="U308" s="302"/>
      <c r="V308" s="302"/>
      <c r="W308" s="302"/>
      <c r="X308" s="302"/>
      <c r="Y308" s="339"/>
      <c r="Z308" s="203" t="str">
        <f>'Основні дані'!$B$1</f>
        <v>120124Б_3роки</v>
      </c>
    </row>
    <row r="309" spans="1:26" s="157" customFormat="1" ht="30" hidden="1">
      <c r="A309" s="450" t="s">
        <v>527</v>
      </c>
      <c r="B309" s="436"/>
      <c r="C309" s="343"/>
      <c r="D309" s="343"/>
      <c r="E309" s="343"/>
      <c r="F309" s="299">
        <f t="shared" si="47"/>
        <v>0</v>
      </c>
      <c r="G309" s="300">
        <f t="shared" si="48"/>
        <v>0</v>
      </c>
      <c r="H309" s="299">
        <f>(M309*Титул!BC$18)+(O309*Титул!BD$18)+(Q309*Титул!BE$18)+(S309*Титул!BF$18)+(U309*Титул!BG$18)+(W309*Титул!BH$18)</f>
        <v>0</v>
      </c>
      <c r="I309" s="301"/>
      <c r="J309" s="302"/>
      <c r="K309" s="303"/>
      <c r="L309" s="299">
        <f t="shared" si="49"/>
        <v>0</v>
      </c>
      <c r="M309" s="301"/>
      <c r="N309" s="302"/>
      <c r="O309" s="302"/>
      <c r="P309" s="302"/>
      <c r="Q309" s="302"/>
      <c r="R309" s="302"/>
      <c r="S309" s="302"/>
      <c r="T309" s="302"/>
      <c r="U309" s="302"/>
      <c r="V309" s="302"/>
      <c r="W309" s="302"/>
      <c r="X309" s="302"/>
      <c r="Y309" s="339"/>
      <c r="Z309" s="203" t="str">
        <f>'Основні дані'!$B$1</f>
        <v>120124Б_3роки</v>
      </c>
    </row>
    <row r="310" spans="1:26" s="157" customFormat="1" ht="30" hidden="1">
      <c r="A310" s="450" t="s">
        <v>528</v>
      </c>
      <c r="B310" s="436"/>
      <c r="C310" s="343"/>
      <c r="D310" s="343"/>
      <c r="E310" s="343"/>
      <c r="F310" s="299">
        <f t="shared" si="47"/>
        <v>0</v>
      </c>
      <c r="G310" s="300">
        <f t="shared" si="48"/>
        <v>0</v>
      </c>
      <c r="H310" s="299">
        <f>(M310*Титул!BC$18)+(O310*Титул!BD$18)+(Q310*Титул!BE$18)+(S310*Титул!BF$18)+(U310*Титул!BG$18)+(W310*Титул!BH$18)</f>
        <v>0</v>
      </c>
      <c r="I310" s="301"/>
      <c r="J310" s="302"/>
      <c r="K310" s="303"/>
      <c r="L310" s="299">
        <f t="shared" si="49"/>
        <v>0</v>
      </c>
      <c r="M310" s="301"/>
      <c r="N310" s="302"/>
      <c r="O310" s="302"/>
      <c r="P310" s="302"/>
      <c r="Q310" s="302"/>
      <c r="R310" s="302"/>
      <c r="S310" s="302"/>
      <c r="T310" s="302"/>
      <c r="U310" s="302"/>
      <c r="V310" s="302"/>
      <c r="W310" s="302"/>
      <c r="X310" s="302"/>
      <c r="Y310" s="339"/>
      <c r="Z310" s="203" t="str">
        <f>'Основні дані'!$B$1</f>
        <v>120124Б_3роки</v>
      </c>
    </row>
    <row r="311" spans="1:26" s="157" customFormat="1" ht="30" hidden="1">
      <c r="A311" s="450" t="s">
        <v>529</v>
      </c>
      <c r="B311" s="436"/>
      <c r="C311" s="343"/>
      <c r="D311" s="343"/>
      <c r="E311" s="343"/>
      <c r="F311" s="299">
        <f t="shared" si="47"/>
        <v>0</v>
      </c>
      <c r="G311" s="300">
        <f t="shared" si="48"/>
        <v>0</v>
      </c>
      <c r="H311" s="299">
        <f>(M311*Титул!BC$18)+(O311*Титул!BD$18)+(Q311*Титул!BE$18)+(S311*Титул!BF$18)+(U311*Титул!BG$18)+(W311*Титул!BH$18)</f>
        <v>0</v>
      </c>
      <c r="I311" s="301"/>
      <c r="J311" s="302"/>
      <c r="K311" s="303"/>
      <c r="L311" s="299">
        <f t="shared" si="49"/>
        <v>0</v>
      </c>
      <c r="M311" s="301"/>
      <c r="N311" s="302"/>
      <c r="O311" s="302"/>
      <c r="P311" s="302"/>
      <c r="Q311" s="302"/>
      <c r="R311" s="302"/>
      <c r="S311" s="302"/>
      <c r="T311" s="302"/>
      <c r="U311" s="302"/>
      <c r="V311" s="302"/>
      <c r="W311" s="302"/>
      <c r="X311" s="302"/>
      <c r="Y311" s="339"/>
      <c r="Z311" s="203" t="str">
        <f>'Основні дані'!$B$1</f>
        <v>120124Б_3роки</v>
      </c>
    </row>
    <row r="312" spans="1:26" s="157" customFormat="1" ht="30" hidden="1">
      <c r="A312" s="450" t="s">
        <v>530</v>
      </c>
      <c r="B312" s="436"/>
      <c r="C312" s="343"/>
      <c r="D312" s="343"/>
      <c r="E312" s="343"/>
      <c r="F312" s="299">
        <f t="shared" si="47"/>
        <v>0</v>
      </c>
      <c r="G312" s="300">
        <f t="shared" si="48"/>
        <v>0</v>
      </c>
      <c r="H312" s="299">
        <f>(M312*Титул!BC$18)+(O312*Титул!BD$18)+(Q312*Титул!BE$18)+(S312*Титул!BF$18)+(U312*Титул!BG$18)+(W312*Титул!BH$18)</f>
        <v>0</v>
      </c>
      <c r="I312" s="301"/>
      <c r="J312" s="302"/>
      <c r="K312" s="303"/>
      <c r="L312" s="299">
        <f t="shared" si="49"/>
        <v>0</v>
      </c>
      <c r="M312" s="301"/>
      <c r="N312" s="302"/>
      <c r="O312" s="302"/>
      <c r="P312" s="302"/>
      <c r="Q312" s="302"/>
      <c r="R312" s="302"/>
      <c r="S312" s="302"/>
      <c r="T312" s="302"/>
      <c r="U312" s="302"/>
      <c r="V312" s="302"/>
      <c r="W312" s="302"/>
      <c r="X312" s="302"/>
      <c r="Y312" s="339"/>
      <c r="Z312" s="203" t="str">
        <f>'Основні дані'!$B$1</f>
        <v>120124Б_3роки</v>
      </c>
    </row>
    <row r="313" spans="1:26" s="157" customFormat="1" ht="30" hidden="1">
      <c r="A313" s="450" t="s">
        <v>531</v>
      </c>
      <c r="B313" s="436"/>
      <c r="C313" s="343"/>
      <c r="D313" s="343"/>
      <c r="E313" s="343"/>
      <c r="F313" s="299">
        <f t="shared" si="47"/>
        <v>0</v>
      </c>
      <c r="G313" s="300">
        <f t="shared" si="48"/>
        <v>0</v>
      </c>
      <c r="H313" s="299">
        <f>(M313*Титул!BC$18)+(O313*Титул!BD$18)+(Q313*Титул!BE$18)+(S313*Титул!BF$18)+(U313*Титул!BG$18)+(W313*Титул!BH$18)</f>
        <v>0</v>
      </c>
      <c r="I313" s="301"/>
      <c r="J313" s="302"/>
      <c r="K313" s="303"/>
      <c r="L313" s="299">
        <f t="shared" si="49"/>
        <v>0</v>
      </c>
      <c r="M313" s="301"/>
      <c r="N313" s="302"/>
      <c r="O313" s="302"/>
      <c r="P313" s="302"/>
      <c r="Q313" s="302"/>
      <c r="R313" s="302"/>
      <c r="S313" s="302"/>
      <c r="T313" s="302"/>
      <c r="U313" s="302"/>
      <c r="V313" s="302"/>
      <c r="W313" s="302"/>
      <c r="X313" s="302"/>
      <c r="Y313" s="339"/>
      <c r="Z313" s="203" t="str">
        <f>'Основні дані'!$B$1</f>
        <v>120124Б_3роки</v>
      </c>
    </row>
    <row r="314" spans="1:26" s="157" customFormat="1" ht="30" hidden="1">
      <c r="A314" s="450" t="s">
        <v>532</v>
      </c>
      <c r="B314" s="434"/>
      <c r="C314" s="433"/>
      <c r="D314" s="342"/>
      <c r="E314" s="342"/>
      <c r="F314" s="299">
        <f t="shared" si="47"/>
        <v>0</v>
      </c>
      <c r="G314" s="300">
        <f t="shared" si="48"/>
        <v>0</v>
      </c>
      <c r="H314" s="299">
        <f>(M314*Титул!BC$18)+(O314*Титул!BD$18)+(Q314*Титул!BE$18)+(S314*Титул!BF$18)+(U314*Титул!BG$18)+(W314*Титул!BH$18)</f>
        <v>0</v>
      </c>
      <c r="I314" s="301"/>
      <c r="J314" s="302"/>
      <c r="K314" s="303"/>
      <c r="L314" s="299">
        <f t="shared" si="49"/>
        <v>0</v>
      </c>
      <c r="M314" s="301"/>
      <c r="N314" s="302"/>
      <c r="O314" s="302"/>
      <c r="P314" s="302"/>
      <c r="Q314" s="302"/>
      <c r="R314" s="302"/>
      <c r="S314" s="302"/>
      <c r="T314" s="302"/>
      <c r="U314" s="302"/>
      <c r="V314" s="302"/>
      <c r="W314" s="302"/>
      <c r="X314" s="302"/>
      <c r="Y314" s="339"/>
      <c r="Z314" s="203" t="str">
        <f>'Основні дані'!$B$1</f>
        <v>120124Б_3роки</v>
      </c>
    </row>
    <row r="315" spans="1:26" s="157" customFormat="1" ht="30" hidden="1">
      <c r="A315" s="450" t="s">
        <v>533</v>
      </c>
      <c r="B315" s="435"/>
      <c r="C315" s="433"/>
      <c r="D315" s="342"/>
      <c r="E315" s="342"/>
      <c r="F315" s="299">
        <f t="shared" si="47"/>
        <v>0</v>
      </c>
      <c r="G315" s="300">
        <f t="shared" si="48"/>
        <v>0</v>
      </c>
      <c r="H315" s="299">
        <f>(M315*Титул!BC$18)+(O315*Титул!BD$18)+(Q315*Титул!BE$18)+(S315*Титул!BF$18)+(U315*Титул!BG$18)+(W315*Титул!BH$18)</f>
        <v>0</v>
      </c>
      <c r="I315" s="301"/>
      <c r="J315" s="302"/>
      <c r="K315" s="303"/>
      <c r="L315" s="299">
        <f t="shared" si="49"/>
        <v>0</v>
      </c>
      <c r="M315" s="301"/>
      <c r="N315" s="302"/>
      <c r="O315" s="302"/>
      <c r="P315" s="302"/>
      <c r="Q315" s="302"/>
      <c r="R315" s="302"/>
      <c r="S315" s="302"/>
      <c r="T315" s="302"/>
      <c r="U315" s="302"/>
      <c r="V315" s="302"/>
      <c r="W315" s="302"/>
      <c r="X315" s="302"/>
      <c r="Y315" s="339"/>
      <c r="Z315" s="203" t="str">
        <f>'Основні дані'!$B$1</f>
        <v>120124Б_3роки</v>
      </c>
    </row>
    <row r="316" spans="1:26" s="157" customFormat="1" ht="30" hidden="1">
      <c r="A316" s="450" t="s">
        <v>534</v>
      </c>
      <c r="B316" s="436"/>
      <c r="C316" s="433"/>
      <c r="D316" s="343"/>
      <c r="E316" s="342"/>
      <c r="F316" s="299">
        <f t="shared" si="47"/>
        <v>0</v>
      </c>
      <c r="G316" s="300">
        <f t="shared" si="48"/>
        <v>0</v>
      </c>
      <c r="H316" s="299">
        <f>(M316*Титул!BC$18)+(O316*Титул!BD$18)+(Q316*Титул!BE$18)+(S316*Титул!BF$18)+(U316*Титул!BG$18)+(W316*Титул!BH$18)</f>
        <v>0</v>
      </c>
      <c r="I316" s="301"/>
      <c r="J316" s="302"/>
      <c r="K316" s="303"/>
      <c r="L316" s="299">
        <f t="shared" si="49"/>
        <v>0</v>
      </c>
      <c r="M316" s="301"/>
      <c r="N316" s="302"/>
      <c r="O316" s="302"/>
      <c r="P316" s="302"/>
      <c r="Q316" s="302"/>
      <c r="R316" s="302"/>
      <c r="S316" s="302"/>
      <c r="T316" s="302"/>
      <c r="U316" s="302"/>
      <c r="V316" s="302"/>
      <c r="W316" s="302"/>
      <c r="X316" s="302"/>
      <c r="Y316" s="339"/>
      <c r="Z316" s="203" t="str">
        <f>'Основні дані'!$B$1</f>
        <v>120124Б_3роки</v>
      </c>
    </row>
    <row r="317" spans="1:26" s="157" customFormat="1" ht="30" hidden="1">
      <c r="A317" s="450" t="s">
        <v>535</v>
      </c>
      <c r="B317" s="436"/>
      <c r="C317" s="433"/>
      <c r="D317" s="343"/>
      <c r="E317" s="342"/>
      <c r="F317" s="299">
        <f t="shared" si="47"/>
        <v>0</v>
      </c>
      <c r="G317" s="300">
        <f t="shared" si="48"/>
        <v>0</v>
      </c>
      <c r="H317" s="299">
        <f>(M317*Титул!BC$18)+(O317*Титул!BD$18)+(Q317*Титул!BE$18)+(S317*Титул!BF$18)+(U317*Титул!BG$18)+(W317*Титул!BH$18)</f>
        <v>0</v>
      </c>
      <c r="I317" s="301"/>
      <c r="J317" s="302"/>
      <c r="K317" s="303"/>
      <c r="L317" s="299">
        <f t="shared" si="49"/>
        <v>0</v>
      </c>
      <c r="M317" s="301"/>
      <c r="N317" s="302"/>
      <c r="O317" s="302"/>
      <c r="P317" s="302"/>
      <c r="Q317" s="302"/>
      <c r="R317" s="302"/>
      <c r="S317" s="302"/>
      <c r="T317" s="302"/>
      <c r="U317" s="302"/>
      <c r="V317" s="302"/>
      <c r="W317" s="302"/>
      <c r="X317" s="302"/>
      <c r="Y317" s="339"/>
      <c r="Z317" s="203" t="str">
        <f>'Основні дані'!$B$1</f>
        <v>120124Б_3роки</v>
      </c>
    </row>
    <row r="318" spans="1:26" s="157" customFormat="1" ht="30" hidden="1">
      <c r="A318" s="450" t="s">
        <v>536</v>
      </c>
      <c r="B318" s="500"/>
      <c r="C318" s="501"/>
      <c r="D318" s="502"/>
      <c r="E318" s="503"/>
      <c r="F318" s="312">
        <f t="shared" si="47"/>
        <v>0</v>
      </c>
      <c r="G318" s="313">
        <f t="shared" si="48"/>
        <v>0</v>
      </c>
      <c r="H318" s="312">
        <f>(M318*Титул!BC$18)+(O318*Титул!BD$18)+(Q318*Титул!BE$18)+(S318*Титул!BF$18)+(U318*Титул!BG$18)+(W318*Титул!BH$18)</f>
        <v>0</v>
      </c>
      <c r="I318" s="304"/>
      <c r="J318" s="305"/>
      <c r="K318" s="306"/>
      <c r="L318" s="312">
        <f t="shared" si="49"/>
        <v>0</v>
      </c>
      <c r="M318" s="304"/>
      <c r="N318" s="305"/>
      <c r="O318" s="305"/>
      <c r="P318" s="305"/>
      <c r="Q318" s="305"/>
      <c r="R318" s="305"/>
      <c r="S318" s="305"/>
      <c r="T318" s="305"/>
      <c r="U318" s="305"/>
      <c r="V318" s="305"/>
      <c r="W318" s="305"/>
      <c r="X318" s="305"/>
      <c r="Y318" s="340"/>
      <c r="Z318" s="203" t="str">
        <f>'Основні дані'!$B$1</f>
        <v>120124Б_3роки</v>
      </c>
    </row>
    <row r="319" spans="1:26" s="507" customFormat="1" ht="28.5" hidden="1" thickBot="1">
      <c r="A319" s="504"/>
      <c r="B319" s="520" t="s">
        <v>33</v>
      </c>
      <c r="C319" s="514"/>
      <c r="D319" s="519" t="s">
        <v>811</v>
      </c>
      <c r="E319" s="515"/>
      <c r="F319" s="509">
        <f t="shared" si="47"/>
        <v>6</v>
      </c>
      <c r="G319" s="510">
        <f t="shared" si="48"/>
        <v>180</v>
      </c>
      <c r="H319" s="510">
        <f>(M319*Титул!BC$18)+(O319*Титул!BD$18)+(Q319*Титул!BE$18)+(S319*Титул!BF$18)+(U319*Титул!BG$18)+(W319*Титул!BH$18)</f>
        <v>0</v>
      </c>
      <c r="I319" s="510"/>
      <c r="J319" s="510"/>
      <c r="K319" s="510"/>
      <c r="L319" s="510">
        <f t="shared" si="49"/>
        <v>180</v>
      </c>
      <c r="M319" s="510"/>
      <c r="N319" s="510">
        <f>Титул!$BC$20*1.5</f>
        <v>0</v>
      </c>
      <c r="O319" s="510"/>
      <c r="P319" s="510">
        <f>Титул!$BD$20*1.5</f>
        <v>0</v>
      </c>
      <c r="Q319" s="510"/>
      <c r="R319" s="510">
        <f>Титул!$BE$20*1.5</f>
        <v>0</v>
      </c>
      <c r="S319" s="510"/>
      <c r="T319" s="510">
        <f>Титул!$BF$20*1.5</f>
        <v>0</v>
      </c>
      <c r="U319" s="510"/>
      <c r="V319" s="510">
        <f>Титул!$BG$20*1.5</f>
        <v>0</v>
      </c>
      <c r="W319" s="510"/>
      <c r="X319" s="510">
        <f>Титул!$BH$20*1.5</f>
        <v>6</v>
      </c>
      <c r="Y319" s="505"/>
      <c r="Z319" s="506" t="str">
        <f>'Основні дані'!$B$1</f>
        <v>120124Б_3роки</v>
      </c>
    </row>
    <row r="320" spans="1:26" s="157" customFormat="1" ht="28.5" hidden="1" thickBot="1">
      <c r="A320" s="276"/>
      <c r="B320" s="521" t="s">
        <v>118</v>
      </c>
      <c r="C320" s="516"/>
      <c r="D320" s="516"/>
      <c r="E320" s="517"/>
      <c r="F320" s="512">
        <f t="shared" si="47"/>
        <v>6</v>
      </c>
      <c r="G320" s="512">
        <f t="shared" si="48"/>
        <v>180</v>
      </c>
      <c r="H320" s="512"/>
      <c r="I320" s="512"/>
      <c r="J320" s="512"/>
      <c r="K320" s="512"/>
      <c r="L320" s="512">
        <f>IF(G320-H320=G320-I320-J320-K320,G320-H320,"!ОШИБКА!")</f>
        <v>180</v>
      </c>
      <c r="M320" s="512"/>
      <c r="N320" s="512"/>
      <c r="O320" s="512"/>
      <c r="P320" s="512"/>
      <c r="Q320" s="512"/>
      <c r="R320" s="512"/>
      <c r="S320" s="512"/>
      <c r="T320" s="512"/>
      <c r="U320" s="512"/>
      <c r="V320" s="512"/>
      <c r="W320" s="512"/>
      <c r="X320" s="512">
        <f>Титул!$AS$35+Титул!$AS$37</f>
        <v>6</v>
      </c>
      <c r="Y320" s="379"/>
      <c r="Z320" s="203" t="str">
        <f>'Основні дані'!$B$1</f>
        <v>120124Б_3роки</v>
      </c>
    </row>
    <row r="321" spans="1:26" s="157" customFormat="1" ht="27" hidden="1">
      <c r="A321" s="496" t="s">
        <v>538</v>
      </c>
      <c r="B321" s="497" t="s">
        <v>537</v>
      </c>
      <c r="C321" s="498"/>
      <c r="D321" s="498"/>
      <c r="E321" s="498"/>
      <c r="F321" s="518" t="str">
        <f>IF(SUM(F322:F348)=F$97,F$97,"ОШИБКА")</f>
        <v>ОШИБКА</v>
      </c>
      <c r="G321" s="518" t="str">
        <f>IF(SUM(G322:G348)=G$97,G$97,"ОШИБКА")</f>
        <v>ОШИБКА</v>
      </c>
      <c r="H321" s="508">
        <f aca="true" t="shared" si="50" ref="H321:X321">SUM(H322:H348)</f>
        <v>0</v>
      </c>
      <c r="I321" s="508">
        <f t="shared" si="50"/>
        <v>0</v>
      </c>
      <c r="J321" s="508">
        <f t="shared" si="50"/>
        <v>0</v>
      </c>
      <c r="K321" s="508">
        <f t="shared" si="50"/>
        <v>0</v>
      </c>
      <c r="L321" s="508">
        <f t="shared" si="50"/>
        <v>360</v>
      </c>
      <c r="M321" s="508">
        <f t="shared" si="50"/>
        <v>0</v>
      </c>
      <c r="N321" s="508">
        <f t="shared" si="50"/>
        <v>0</v>
      </c>
      <c r="O321" s="508">
        <f t="shared" si="50"/>
        <v>0</v>
      </c>
      <c r="P321" s="508">
        <f t="shared" si="50"/>
        <v>0</v>
      </c>
      <c r="Q321" s="508">
        <f t="shared" si="50"/>
        <v>0</v>
      </c>
      <c r="R321" s="508">
        <f t="shared" si="50"/>
        <v>0</v>
      </c>
      <c r="S321" s="508">
        <f t="shared" si="50"/>
        <v>0</v>
      </c>
      <c r="T321" s="508">
        <f t="shared" si="50"/>
        <v>0</v>
      </c>
      <c r="U321" s="508">
        <f t="shared" si="50"/>
        <v>0</v>
      </c>
      <c r="V321" s="508">
        <f t="shared" si="50"/>
        <v>0</v>
      </c>
      <c r="W321" s="508">
        <f t="shared" si="50"/>
        <v>0</v>
      </c>
      <c r="X321" s="508">
        <f t="shared" si="50"/>
        <v>12</v>
      </c>
      <c r="Y321" s="499"/>
      <c r="Z321" s="203" t="str">
        <f>'Основні дані'!$B$1</f>
        <v>120124Б_3роки</v>
      </c>
    </row>
    <row r="322" spans="1:26" s="157" customFormat="1" ht="30" hidden="1">
      <c r="A322" s="450" t="s">
        <v>539</v>
      </c>
      <c r="B322" s="434"/>
      <c r="C322" s="495"/>
      <c r="D322" s="495"/>
      <c r="E322" s="495"/>
      <c r="F322" s="307">
        <f aca="true" t="shared" si="51" ref="F322:F348">N322+P322+R322+T322+V322+X322</f>
        <v>0</v>
      </c>
      <c r="G322" s="308">
        <f aca="true" t="shared" si="52" ref="G322:G348">F322*30</f>
        <v>0</v>
      </c>
      <c r="H322" s="307">
        <f>(M322*Титул!BC$18)+(O322*Титул!BD$18)+(Q322*Титул!BE$18)+(S322*Титул!BF$18)+(U322*Титул!BG$18)+(W322*Титул!BH$18)</f>
        <v>0</v>
      </c>
      <c r="I322" s="309"/>
      <c r="J322" s="310"/>
      <c r="K322" s="311"/>
      <c r="L322" s="307">
        <f aca="true" t="shared" si="53" ref="L322:L347">IF(H322=I322+J322+K322,G322-H322,"!ОШИБКА!")</f>
        <v>0</v>
      </c>
      <c r="M322" s="309"/>
      <c r="N322" s="310"/>
      <c r="O322" s="310"/>
      <c r="P322" s="310"/>
      <c r="Q322" s="310"/>
      <c r="R322" s="310"/>
      <c r="S322" s="310"/>
      <c r="T322" s="310"/>
      <c r="U322" s="310"/>
      <c r="V322" s="310"/>
      <c r="W322" s="310"/>
      <c r="X322" s="310"/>
      <c r="Y322" s="493"/>
      <c r="Z322" s="203" t="str">
        <f>'Основні дані'!$B$1</f>
        <v>120124Б_3роки</v>
      </c>
    </row>
    <row r="323" spans="1:26" s="157" customFormat="1" ht="30" hidden="1">
      <c r="A323" s="450" t="s">
        <v>540</v>
      </c>
      <c r="B323" s="432"/>
      <c r="C323" s="433"/>
      <c r="D323" s="433"/>
      <c r="E323" s="433"/>
      <c r="F323" s="299">
        <f t="shared" si="51"/>
        <v>0</v>
      </c>
      <c r="G323" s="300">
        <f t="shared" si="52"/>
        <v>0</v>
      </c>
      <c r="H323" s="299">
        <f>(M323*Титул!BC$18)+(O323*Титул!BD$18)+(Q323*Титул!BE$18)+(S323*Титул!BF$18)+(U323*Титул!BG$18)+(W323*Титул!BH$18)</f>
        <v>0</v>
      </c>
      <c r="I323" s="301"/>
      <c r="J323" s="302"/>
      <c r="K323" s="303"/>
      <c r="L323" s="299">
        <f t="shared" si="53"/>
        <v>0</v>
      </c>
      <c r="M323" s="301"/>
      <c r="N323" s="302"/>
      <c r="O323" s="302"/>
      <c r="P323" s="302"/>
      <c r="Q323" s="302"/>
      <c r="R323" s="302"/>
      <c r="S323" s="302"/>
      <c r="T323" s="302"/>
      <c r="U323" s="302"/>
      <c r="V323" s="302"/>
      <c r="W323" s="302"/>
      <c r="X323" s="302"/>
      <c r="Y323" s="494"/>
      <c r="Z323" s="203" t="str">
        <f>'Основні дані'!$B$1</f>
        <v>120124Б_3роки</v>
      </c>
    </row>
    <row r="324" spans="1:26" s="157" customFormat="1" ht="30" hidden="1">
      <c r="A324" s="450" t="s">
        <v>541</v>
      </c>
      <c r="B324" s="432"/>
      <c r="C324" s="433"/>
      <c r="D324" s="433"/>
      <c r="E324" s="433"/>
      <c r="F324" s="299">
        <f t="shared" si="51"/>
        <v>0</v>
      </c>
      <c r="G324" s="300">
        <f t="shared" si="52"/>
        <v>0</v>
      </c>
      <c r="H324" s="299">
        <f>(M324*Титул!BC$18)+(O324*Титул!BD$18)+(Q324*Титул!BE$18)+(S324*Титул!BF$18)+(U324*Титул!BG$18)+(W324*Титул!BH$18)</f>
        <v>0</v>
      </c>
      <c r="I324" s="301"/>
      <c r="J324" s="302"/>
      <c r="K324" s="303"/>
      <c r="L324" s="299">
        <f t="shared" si="53"/>
        <v>0</v>
      </c>
      <c r="M324" s="301"/>
      <c r="N324" s="302"/>
      <c r="O324" s="302"/>
      <c r="P324" s="302"/>
      <c r="Q324" s="302"/>
      <c r="R324" s="302"/>
      <c r="S324" s="302"/>
      <c r="T324" s="302"/>
      <c r="U324" s="302"/>
      <c r="V324" s="302"/>
      <c r="W324" s="302"/>
      <c r="X324" s="302"/>
      <c r="Y324" s="339"/>
      <c r="Z324" s="203" t="str">
        <f>'Основні дані'!$B$1</f>
        <v>120124Б_3роки</v>
      </c>
    </row>
    <row r="325" spans="1:26" s="157" customFormat="1" ht="30" hidden="1">
      <c r="A325" s="450" t="s">
        <v>542</v>
      </c>
      <c r="B325" s="432"/>
      <c r="C325" s="433"/>
      <c r="D325" s="433"/>
      <c r="E325" s="433"/>
      <c r="F325" s="299">
        <f t="shared" si="51"/>
        <v>0</v>
      </c>
      <c r="G325" s="300">
        <f t="shared" si="52"/>
        <v>0</v>
      </c>
      <c r="H325" s="299">
        <f>(M325*Титул!BC$18)+(O325*Титул!BD$18)+(Q325*Титул!BE$18)+(S325*Титул!BF$18)+(U325*Титул!BG$18)+(W325*Титул!BH$18)</f>
        <v>0</v>
      </c>
      <c r="I325" s="301"/>
      <c r="J325" s="302"/>
      <c r="K325" s="303"/>
      <c r="L325" s="299">
        <f t="shared" si="53"/>
        <v>0</v>
      </c>
      <c r="M325" s="301"/>
      <c r="N325" s="302"/>
      <c r="O325" s="302"/>
      <c r="P325" s="302"/>
      <c r="Q325" s="302"/>
      <c r="R325" s="302"/>
      <c r="S325" s="302"/>
      <c r="T325" s="302"/>
      <c r="U325" s="302"/>
      <c r="V325" s="302"/>
      <c r="W325" s="302"/>
      <c r="X325" s="302"/>
      <c r="Y325" s="339"/>
      <c r="Z325" s="203" t="str">
        <f>'Основні дані'!$B$1</f>
        <v>120124Б_3роки</v>
      </c>
    </row>
    <row r="326" spans="1:26" s="157" customFormat="1" ht="30" hidden="1">
      <c r="A326" s="450" t="s">
        <v>543</v>
      </c>
      <c r="B326" s="432"/>
      <c r="C326" s="433"/>
      <c r="D326" s="342"/>
      <c r="E326" s="343"/>
      <c r="F326" s="299">
        <f t="shared" si="51"/>
        <v>0</v>
      </c>
      <c r="G326" s="300">
        <f t="shared" si="52"/>
        <v>0</v>
      </c>
      <c r="H326" s="299">
        <f>(M326*Титул!BC$18)+(O326*Титул!BD$18)+(Q326*Титул!BE$18)+(S326*Титул!BF$18)+(U326*Титул!BG$18)+(W326*Титул!BH$18)</f>
        <v>0</v>
      </c>
      <c r="I326" s="301"/>
      <c r="J326" s="302"/>
      <c r="K326" s="303"/>
      <c r="L326" s="299">
        <f t="shared" si="53"/>
        <v>0</v>
      </c>
      <c r="M326" s="301"/>
      <c r="N326" s="302"/>
      <c r="O326" s="302"/>
      <c r="P326" s="302"/>
      <c r="Q326" s="302"/>
      <c r="R326" s="302"/>
      <c r="S326" s="302"/>
      <c r="T326" s="302"/>
      <c r="U326" s="302"/>
      <c r="V326" s="302"/>
      <c r="W326" s="302"/>
      <c r="X326" s="302"/>
      <c r="Y326" s="339"/>
      <c r="Z326" s="203" t="str">
        <f>'Основні дані'!$B$1</f>
        <v>120124Б_3роки</v>
      </c>
    </row>
    <row r="327" spans="1:26" s="157" customFormat="1" ht="30" hidden="1">
      <c r="A327" s="450" t="s">
        <v>544</v>
      </c>
      <c r="B327" s="434"/>
      <c r="C327" s="433"/>
      <c r="D327" s="342"/>
      <c r="E327" s="342"/>
      <c r="F327" s="299">
        <f t="shared" si="51"/>
        <v>0</v>
      </c>
      <c r="G327" s="300">
        <f t="shared" si="52"/>
        <v>0</v>
      </c>
      <c r="H327" s="299">
        <f>(M327*Титул!BC$18)+(O327*Титул!BD$18)+(Q327*Титул!BE$18)+(S327*Титул!BF$18)+(U327*Титул!BG$18)+(W327*Титул!BH$18)</f>
        <v>0</v>
      </c>
      <c r="I327" s="301"/>
      <c r="J327" s="302"/>
      <c r="K327" s="303"/>
      <c r="L327" s="299">
        <f t="shared" si="53"/>
        <v>0</v>
      </c>
      <c r="M327" s="301"/>
      <c r="N327" s="302"/>
      <c r="O327" s="302"/>
      <c r="P327" s="302"/>
      <c r="Q327" s="302"/>
      <c r="R327" s="302"/>
      <c r="S327" s="302"/>
      <c r="T327" s="302"/>
      <c r="U327" s="302"/>
      <c r="V327" s="302"/>
      <c r="W327" s="302"/>
      <c r="X327" s="302"/>
      <c r="Y327" s="339"/>
      <c r="Z327" s="203" t="str">
        <f>'Основні дані'!$B$1</f>
        <v>120124Б_3роки</v>
      </c>
    </row>
    <row r="328" spans="1:26" s="157" customFormat="1" ht="30" hidden="1">
      <c r="A328" s="450" t="s">
        <v>545</v>
      </c>
      <c r="B328" s="435"/>
      <c r="C328" s="433"/>
      <c r="D328" s="342"/>
      <c r="E328" s="342"/>
      <c r="F328" s="299">
        <f t="shared" si="51"/>
        <v>0</v>
      </c>
      <c r="G328" s="300">
        <f t="shared" si="52"/>
        <v>0</v>
      </c>
      <c r="H328" s="299">
        <f>(M328*Титул!BC$18)+(O328*Титул!BD$18)+(Q328*Титул!BE$18)+(S328*Титул!BF$18)+(U328*Титул!BG$18)+(W328*Титул!BH$18)</f>
        <v>0</v>
      </c>
      <c r="I328" s="301"/>
      <c r="J328" s="302"/>
      <c r="K328" s="303"/>
      <c r="L328" s="299">
        <f t="shared" si="53"/>
        <v>0</v>
      </c>
      <c r="M328" s="301"/>
      <c r="N328" s="302"/>
      <c r="O328" s="302"/>
      <c r="P328" s="302"/>
      <c r="Q328" s="302"/>
      <c r="R328" s="302"/>
      <c r="S328" s="302"/>
      <c r="T328" s="302"/>
      <c r="U328" s="302"/>
      <c r="V328" s="302"/>
      <c r="W328" s="302"/>
      <c r="X328" s="302"/>
      <c r="Y328" s="339"/>
      <c r="Z328" s="203" t="str">
        <f>'Основні дані'!$B$1</f>
        <v>120124Б_3роки</v>
      </c>
    </row>
    <row r="329" spans="1:26" s="157" customFormat="1" ht="30" hidden="1">
      <c r="A329" s="450" t="s">
        <v>546</v>
      </c>
      <c r="B329" s="436"/>
      <c r="C329" s="433"/>
      <c r="D329" s="343"/>
      <c r="E329" s="342"/>
      <c r="F329" s="299">
        <f t="shared" si="51"/>
        <v>0</v>
      </c>
      <c r="G329" s="300">
        <f t="shared" si="52"/>
        <v>0</v>
      </c>
      <c r="H329" s="299">
        <f>(M329*Титул!BC$18)+(O329*Титул!BD$18)+(Q329*Титул!BE$18)+(S329*Титул!BF$18)+(U329*Титул!BG$18)+(W329*Титул!BH$18)</f>
        <v>0</v>
      </c>
      <c r="I329" s="301"/>
      <c r="J329" s="302"/>
      <c r="K329" s="303"/>
      <c r="L329" s="299">
        <f t="shared" si="53"/>
        <v>0</v>
      </c>
      <c r="M329" s="301"/>
      <c r="N329" s="302"/>
      <c r="O329" s="302"/>
      <c r="P329" s="302"/>
      <c r="Q329" s="302"/>
      <c r="R329" s="302"/>
      <c r="S329" s="302"/>
      <c r="T329" s="302"/>
      <c r="U329" s="302"/>
      <c r="V329" s="302"/>
      <c r="W329" s="302"/>
      <c r="X329" s="302"/>
      <c r="Y329" s="339"/>
      <c r="Z329" s="203" t="str">
        <f>'Основні дані'!$B$1</f>
        <v>120124Б_3роки</v>
      </c>
    </row>
    <row r="330" spans="1:26" s="157" customFormat="1" ht="30" hidden="1">
      <c r="A330" s="450" t="s">
        <v>547</v>
      </c>
      <c r="B330" s="436"/>
      <c r="C330" s="433"/>
      <c r="D330" s="343"/>
      <c r="E330" s="342"/>
      <c r="F330" s="299">
        <f t="shared" si="51"/>
        <v>0</v>
      </c>
      <c r="G330" s="300">
        <f t="shared" si="52"/>
        <v>0</v>
      </c>
      <c r="H330" s="299">
        <f>(M330*Титул!BC$18)+(O330*Титул!BD$18)+(Q330*Титул!BE$18)+(S330*Титул!BF$18)+(U330*Титул!BG$18)+(W330*Титул!BH$18)</f>
        <v>0</v>
      </c>
      <c r="I330" s="301"/>
      <c r="J330" s="302"/>
      <c r="K330" s="303"/>
      <c r="L330" s="299">
        <f t="shared" si="53"/>
        <v>0</v>
      </c>
      <c r="M330" s="301"/>
      <c r="N330" s="302"/>
      <c r="O330" s="302"/>
      <c r="P330" s="302"/>
      <c r="Q330" s="302"/>
      <c r="R330" s="302"/>
      <c r="S330" s="302"/>
      <c r="T330" s="302"/>
      <c r="U330" s="302"/>
      <c r="V330" s="302"/>
      <c r="W330" s="302"/>
      <c r="X330" s="302"/>
      <c r="Y330" s="339"/>
      <c r="Z330" s="203" t="str">
        <f>'Основні дані'!$B$1</f>
        <v>120124Б_3роки</v>
      </c>
    </row>
    <row r="331" spans="1:26" s="157" customFormat="1" ht="30" hidden="1">
      <c r="A331" s="450" t="s">
        <v>548</v>
      </c>
      <c r="B331" s="436"/>
      <c r="C331" s="433"/>
      <c r="D331" s="343"/>
      <c r="E331" s="342"/>
      <c r="F331" s="299">
        <f t="shared" si="51"/>
        <v>0</v>
      </c>
      <c r="G331" s="300">
        <f t="shared" si="52"/>
        <v>0</v>
      </c>
      <c r="H331" s="299">
        <f>(M331*Титул!BC$18)+(O331*Титул!BD$18)+(Q331*Титул!BE$18)+(S331*Титул!BF$18)+(U331*Титул!BG$18)+(W331*Титул!BH$18)</f>
        <v>0</v>
      </c>
      <c r="I331" s="301"/>
      <c r="J331" s="302"/>
      <c r="K331" s="303"/>
      <c r="L331" s="299">
        <f t="shared" si="53"/>
        <v>0</v>
      </c>
      <c r="M331" s="301"/>
      <c r="N331" s="302"/>
      <c r="O331" s="302"/>
      <c r="P331" s="302"/>
      <c r="Q331" s="302"/>
      <c r="R331" s="302"/>
      <c r="S331" s="302"/>
      <c r="T331" s="302"/>
      <c r="U331" s="302"/>
      <c r="V331" s="302"/>
      <c r="W331" s="302"/>
      <c r="X331" s="302"/>
      <c r="Y331" s="339"/>
      <c r="Z331" s="203" t="str">
        <f>'Основні дані'!$B$1</f>
        <v>120124Б_3роки</v>
      </c>
    </row>
    <row r="332" spans="1:26" s="157" customFormat="1" ht="30" hidden="1">
      <c r="A332" s="450" t="s">
        <v>549</v>
      </c>
      <c r="B332" s="436"/>
      <c r="C332" s="342"/>
      <c r="D332" s="343"/>
      <c r="E332" s="343"/>
      <c r="F332" s="299">
        <f t="shared" si="51"/>
        <v>0</v>
      </c>
      <c r="G332" s="300">
        <f t="shared" si="52"/>
        <v>0</v>
      </c>
      <c r="H332" s="299">
        <f>(M332*Титул!BC$18)+(O332*Титул!BD$18)+(Q332*Титул!BE$18)+(S332*Титул!BF$18)+(U332*Титул!BG$18)+(W332*Титул!BH$18)</f>
        <v>0</v>
      </c>
      <c r="I332" s="301"/>
      <c r="J332" s="302"/>
      <c r="K332" s="303"/>
      <c r="L332" s="299">
        <f t="shared" si="53"/>
        <v>0</v>
      </c>
      <c r="M332" s="301"/>
      <c r="N332" s="302"/>
      <c r="O332" s="302"/>
      <c r="P332" s="302"/>
      <c r="Q332" s="302"/>
      <c r="R332" s="302"/>
      <c r="S332" s="302"/>
      <c r="T332" s="302"/>
      <c r="U332" s="302"/>
      <c r="V332" s="302"/>
      <c r="W332" s="302"/>
      <c r="X332" s="302"/>
      <c r="Y332" s="339"/>
      <c r="Z332" s="203" t="str">
        <f>'Основні дані'!$B$1</f>
        <v>120124Б_3роки</v>
      </c>
    </row>
    <row r="333" spans="1:26" s="157" customFormat="1" ht="30" hidden="1">
      <c r="A333" s="450" t="s">
        <v>550</v>
      </c>
      <c r="B333" s="436"/>
      <c r="C333" s="342"/>
      <c r="D333" s="343"/>
      <c r="E333" s="343"/>
      <c r="F333" s="299">
        <f t="shared" si="51"/>
        <v>0</v>
      </c>
      <c r="G333" s="300">
        <f t="shared" si="52"/>
        <v>0</v>
      </c>
      <c r="H333" s="299">
        <f>(M333*Титул!BC$18)+(O333*Титул!BD$18)+(Q333*Титул!BE$18)+(S333*Титул!BF$18)+(U333*Титул!BG$18)+(W333*Титул!BH$18)</f>
        <v>0</v>
      </c>
      <c r="I333" s="301"/>
      <c r="J333" s="302"/>
      <c r="K333" s="303"/>
      <c r="L333" s="299">
        <f t="shared" si="53"/>
        <v>0</v>
      </c>
      <c r="M333" s="301"/>
      <c r="N333" s="302"/>
      <c r="O333" s="302"/>
      <c r="P333" s="302"/>
      <c r="Q333" s="302"/>
      <c r="R333" s="302"/>
      <c r="S333" s="302"/>
      <c r="T333" s="302"/>
      <c r="U333" s="302"/>
      <c r="V333" s="302"/>
      <c r="W333" s="302"/>
      <c r="X333" s="302"/>
      <c r="Y333" s="339"/>
      <c r="Z333" s="203" t="str">
        <f>'Основні дані'!$B$1</f>
        <v>120124Б_3роки</v>
      </c>
    </row>
    <row r="334" spans="1:26" s="157" customFormat="1" ht="30" hidden="1">
      <c r="A334" s="450" t="s">
        <v>551</v>
      </c>
      <c r="B334" s="436"/>
      <c r="C334" s="342"/>
      <c r="D334" s="343"/>
      <c r="E334" s="343"/>
      <c r="F334" s="299">
        <f t="shared" si="51"/>
        <v>0</v>
      </c>
      <c r="G334" s="300">
        <f t="shared" si="52"/>
        <v>0</v>
      </c>
      <c r="H334" s="299">
        <f>(M334*Титул!BC$18)+(O334*Титул!BD$18)+(Q334*Титул!BE$18)+(S334*Титул!BF$18)+(U334*Титул!BG$18)+(W334*Титул!BH$18)</f>
        <v>0</v>
      </c>
      <c r="I334" s="301"/>
      <c r="J334" s="302"/>
      <c r="K334" s="303"/>
      <c r="L334" s="299">
        <f t="shared" si="53"/>
        <v>0</v>
      </c>
      <c r="M334" s="301"/>
      <c r="N334" s="302"/>
      <c r="O334" s="302"/>
      <c r="P334" s="302"/>
      <c r="Q334" s="302"/>
      <c r="R334" s="302"/>
      <c r="S334" s="302"/>
      <c r="T334" s="302"/>
      <c r="U334" s="302"/>
      <c r="V334" s="302"/>
      <c r="W334" s="302"/>
      <c r="X334" s="302"/>
      <c r="Y334" s="339"/>
      <c r="Z334" s="203" t="str">
        <f>'Основні дані'!$B$1</f>
        <v>120124Б_3роки</v>
      </c>
    </row>
    <row r="335" spans="1:26" s="157" customFormat="1" ht="30" hidden="1">
      <c r="A335" s="450" t="s">
        <v>552</v>
      </c>
      <c r="B335" s="436"/>
      <c r="C335" s="343"/>
      <c r="D335" s="343"/>
      <c r="E335" s="343"/>
      <c r="F335" s="299">
        <f t="shared" si="51"/>
        <v>0</v>
      </c>
      <c r="G335" s="300">
        <f t="shared" si="52"/>
        <v>0</v>
      </c>
      <c r="H335" s="299">
        <f>(M335*Титул!BC$18)+(O335*Титул!BD$18)+(Q335*Титул!BE$18)+(S335*Титул!BF$18)+(U335*Титул!BG$18)+(W335*Титул!BH$18)</f>
        <v>0</v>
      </c>
      <c r="I335" s="301"/>
      <c r="J335" s="302"/>
      <c r="K335" s="303"/>
      <c r="L335" s="299">
        <f t="shared" si="53"/>
        <v>0</v>
      </c>
      <c r="M335" s="301"/>
      <c r="N335" s="302"/>
      <c r="O335" s="302"/>
      <c r="P335" s="302"/>
      <c r="Q335" s="302"/>
      <c r="R335" s="302"/>
      <c r="S335" s="302"/>
      <c r="T335" s="302"/>
      <c r="U335" s="302"/>
      <c r="V335" s="302"/>
      <c r="W335" s="302"/>
      <c r="X335" s="302"/>
      <c r="Y335" s="339"/>
      <c r="Z335" s="203" t="str">
        <f>'Основні дані'!$B$1</f>
        <v>120124Б_3роки</v>
      </c>
    </row>
    <row r="336" spans="1:26" s="157" customFormat="1" ht="30" hidden="1">
      <c r="A336" s="450" t="s">
        <v>553</v>
      </c>
      <c r="B336" s="436"/>
      <c r="C336" s="343"/>
      <c r="D336" s="343"/>
      <c r="E336" s="343"/>
      <c r="F336" s="299">
        <f t="shared" si="51"/>
        <v>0</v>
      </c>
      <c r="G336" s="300">
        <f t="shared" si="52"/>
        <v>0</v>
      </c>
      <c r="H336" s="299">
        <f>(M336*Титул!BC$18)+(O336*Титул!BD$18)+(Q336*Титул!BE$18)+(S336*Титул!BF$18)+(U336*Титул!BG$18)+(W336*Титул!BH$18)</f>
        <v>0</v>
      </c>
      <c r="I336" s="301"/>
      <c r="J336" s="302"/>
      <c r="K336" s="303"/>
      <c r="L336" s="299">
        <f t="shared" si="53"/>
        <v>0</v>
      </c>
      <c r="M336" s="301"/>
      <c r="N336" s="302"/>
      <c r="O336" s="302"/>
      <c r="P336" s="302"/>
      <c r="Q336" s="302"/>
      <c r="R336" s="302"/>
      <c r="S336" s="302"/>
      <c r="T336" s="302"/>
      <c r="U336" s="302"/>
      <c r="V336" s="302"/>
      <c r="W336" s="302"/>
      <c r="X336" s="302"/>
      <c r="Y336" s="339"/>
      <c r="Z336" s="203" t="str">
        <f>'Основні дані'!$B$1</f>
        <v>120124Б_3роки</v>
      </c>
    </row>
    <row r="337" spans="1:26" s="157" customFormat="1" ht="30" hidden="1">
      <c r="A337" s="450" t="s">
        <v>554</v>
      </c>
      <c r="B337" s="436"/>
      <c r="C337" s="343"/>
      <c r="D337" s="343"/>
      <c r="E337" s="343"/>
      <c r="F337" s="299">
        <f t="shared" si="51"/>
        <v>0</v>
      </c>
      <c r="G337" s="300">
        <f t="shared" si="52"/>
        <v>0</v>
      </c>
      <c r="H337" s="299">
        <f>(M337*Титул!BC$18)+(O337*Титул!BD$18)+(Q337*Титул!BE$18)+(S337*Титул!BF$18)+(U337*Титул!BG$18)+(W337*Титул!BH$18)</f>
        <v>0</v>
      </c>
      <c r="I337" s="301"/>
      <c r="J337" s="302"/>
      <c r="K337" s="303"/>
      <c r="L337" s="299">
        <f t="shared" si="53"/>
        <v>0</v>
      </c>
      <c r="M337" s="301"/>
      <c r="N337" s="302"/>
      <c r="O337" s="302"/>
      <c r="P337" s="302"/>
      <c r="Q337" s="302"/>
      <c r="R337" s="302"/>
      <c r="S337" s="302"/>
      <c r="T337" s="302"/>
      <c r="U337" s="302"/>
      <c r="V337" s="302"/>
      <c r="W337" s="302"/>
      <c r="X337" s="302"/>
      <c r="Y337" s="339"/>
      <c r="Z337" s="203" t="str">
        <f>'Основні дані'!$B$1</f>
        <v>120124Б_3роки</v>
      </c>
    </row>
    <row r="338" spans="1:26" s="157" customFormat="1" ht="30" hidden="1">
      <c r="A338" s="450" t="s">
        <v>555</v>
      </c>
      <c r="B338" s="436"/>
      <c r="C338" s="343"/>
      <c r="D338" s="343"/>
      <c r="E338" s="343"/>
      <c r="F338" s="299">
        <f t="shared" si="51"/>
        <v>0</v>
      </c>
      <c r="G338" s="300">
        <f t="shared" si="52"/>
        <v>0</v>
      </c>
      <c r="H338" s="299">
        <f>(M338*Титул!BC$18)+(O338*Титул!BD$18)+(Q338*Титул!BE$18)+(S338*Титул!BF$18)+(U338*Титул!BG$18)+(W338*Титул!BH$18)</f>
        <v>0</v>
      </c>
      <c r="I338" s="301"/>
      <c r="J338" s="302"/>
      <c r="K338" s="303"/>
      <c r="L338" s="299">
        <f t="shared" si="53"/>
        <v>0</v>
      </c>
      <c r="M338" s="301"/>
      <c r="N338" s="302"/>
      <c r="O338" s="302"/>
      <c r="P338" s="302"/>
      <c r="Q338" s="302"/>
      <c r="R338" s="302"/>
      <c r="S338" s="302"/>
      <c r="T338" s="302"/>
      <c r="U338" s="302"/>
      <c r="V338" s="302"/>
      <c r="W338" s="302"/>
      <c r="X338" s="302"/>
      <c r="Y338" s="339"/>
      <c r="Z338" s="203" t="str">
        <f>'Основні дані'!$B$1</f>
        <v>120124Б_3роки</v>
      </c>
    </row>
    <row r="339" spans="1:26" s="157" customFormat="1" ht="30" hidden="1">
      <c r="A339" s="450" t="s">
        <v>556</v>
      </c>
      <c r="B339" s="436"/>
      <c r="C339" s="343"/>
      <c r="D339" s="343"/>
      <c r="E339" s="343"/>
      <c r="F339" s="299">
        <f t="shared" si="51"/>
        <v>0</v>
      </c>
      <c r="G339" s="300">
        <f t="shared" si="52"/>
        <v>0</v>
      </c>
      <c r="H339" s="299">
        <f>(M339*Титул!BC$18)+(O339*Титул!BD$18)+(Q339*Титул!BE$18)+(S339*Титул!BF$18)+(U339*Титул!BG$18)+(W339*Титул!BH$18)</f>
        <v>0</v>
      </c>
      <c r="I339" s="301"/>
      <c r="J339" s="302"/>
      <c r="K339" s="303"/>
      <c r="L339" s="299">
        <f t="shared" si="53"/>
        <v>0</v>
      </c>
      <c r="M339" s="301"/>
      <c r="N339" s="302"/>
      <c r="O339" s="302"/>
      <c r="P339" s="302"/>
      <c r="Q339" s="302"/>
      <c r="R339" s="302"/>
      <c r="S339" s="302"/>
      <c r="T339" s="302"/>
      <c r="U339" s="302"/>
      <c r="V339" s="302"/>
      <c r="W339" s="302"/>
      <c r="X339" s="302"/>
      <c r="Y339" s="339"/>
      <c r="Z339" s="203" t="str">
        <f>'Основні дані'!$B$1</f>
        <v>120124Б_3роки</v>
      </c>
    </row>
    <row r="340" spans="1:26" s="157" customFormat="1" ht="30" hidden="1">
      <c r="A340" s="450" t="s">
        <v>557</v>
      </c>
      <c r="B340" s="436"/>
      <c r="C340" s="343"/>
      <c r="D340" s="343"/>
      <c r="E340" s="343"/>
      <c r="F340" s="299">
        <f t="shared" si="51"/>
        <v>0</v>
      </c>
      <c r="G340" s="300">
        <f t="shared" si="52"/>
        <v>0</v>
      </c>
      <c r="H340" s="299">
        <f>(M340*Титул!BC$18)+(O340*Титул!BD$18)+(Q340*Титул!BE$18)+(S340*Титул!BF$18)+(U340*Титул!BG$18)+(W340*Титул!BH$18)</f>
        <v>0</v>
      </c>
      <c r="I340" s="301"/>
      <c r="J340" s="302"/>
      <c r="K340" s="303"/>
      <c r="L340" s="299">
        <f t="shared" si="53"/>
        <v>0</v>
      </c>
      <c r="M340" s="301"/>
      <c r="N340" s="302"/>
      <c r="O340" s="302"/>
      <c r="P340" s="302"/>
      <c r="Q340" s="302"/>
      <c r="R340" s="302"/>
      <c r="S340" s="302"/>
      <c r="T340" s="302"/>
      <c r="U340" s="302"/>
      <c r="V340" s="302"/>
      <c r="W340" s="302"/>
      <c r="X340" s="302"/>
      <c r="Y340" s="339"/>
      <c r="Z340" s="203" t="str">
        <f>'Основні дані'!$B$1</f>
        <v>120124Б_3роки</v>
      </c>
    </row>
    <row r="341" spans="1:26" s="157" customFormat="1" ht="30" hidden="1">
      <c r="A341" s="450" t="s">
        <v>558</v>
      </c>
      <c r="B341" s="436"/>
      <c r="C341" s="343"/>
      <c r="D341" s="343"/>
      <c r="E341" s="343"/>
      <c r="F341" s="299">
        <f t="shared" si="51"/>
        <v>0</v>
      </c>
      <c r="G341" s="300">
        <f t="shared" si="52"/>
        <v>0</v>
      </c>
      <c r="H341" s="299">
        <f>(M341*Титул!BC$18)+(O341*Титул!BD$18)+(Q341*Титул!BE$18)+(S341*Титул!BF$18)+(U341*Титул!BG$18)+(W341*Титул!BH$18)</f>
        <v>0</v>
      </c>
      <c r="I341" s="301"/>
      <c r="J341" s="302"/>
      <c r="K341" s="303"/>
      <c r="L341" s="299">
        <f t="shared" si="53"/>
        <v>0</v>
      </c>
      <c r="M341" s="301"/>
      <c r="N341" s="302"/>
      <c r="O341" s="302"/>
      <c r="P341" s="302"/>
      <c r="Q341" s="302"/>
      <c r="R341" s="302"/>
      <c r="S341" s="302"/>
      <c r="T341" s="302"/>
      <c r="U341" s="302"/>
      <c r="V341" s="302"/>
      <c r="W341" s="302"/>
      <c r="X341" s="302"/>
      <c r="Y341" s="339"/>
      <c r="Z341" s="203" t="str">
        <f>'Основні дані'!$B$1</f>
        <v>120124Б_3роки</v>
      </c>
    </row>
    <row r="342" spans="1:26" s="157" customFormat="1" ht="30" hidden="1">
      <c r="A342" s="450" t="s">
        <v>559</v>
      </c>
      <c r="B342" s="434"/>
      <c r="C342" s="433"/>
      <c r="D342" s="342"/>
      <c r="E342" s="342"/>
      <c r="F342" s="299">
        <f t="shared" si="51"/>
        <v>0</v>
      </c>
      <c r="G342" s="300">
        <f t="shared" si="52"/>
        <v>0</v>
      </c>
      <c r="H342" s="299">
        <f>(M342*Титул!BC$18)+(O342*Титул!BD$18)+(Q342*Титул!BE$18)+(S342*Титул!BF$18)+(U342*Титул!BG$18)+(W342*Титул!BH$18)</f>
        <v>0</v>
      </c>
      <c r="I342" s="301"/>
      <c r="J342" s="302"/>
      <c r="K342" s="303"/>
      <c r="L342" s="299">
        <f t="shared" si="53"/>
        <v>0</v>
      </c>
      <c r="M342" s="301"/>
      <c r="N342" s="302"/>
      <c r="O342" s="302"/>
      <c r="P342" s="302"/>
      <c r="Q342" s="302"/>
      <c r="R342" s="302"/>
      <c r="S342" s="302"/>
      <c r="T342" s="302"/>
      <c r="U342" s="302"/>
      <c r="V342" s="302"/>
      <c r="W342" s="302"/>
      <c r="X342" s="302"/>
      <c r="Y342" s="339"/>
      <c r="Z342" s="203" t="str">
        <f>'Основні дані'!$B$1</f>
        <v>120124Б_3роки</v>
      </c>
    </row>
    <row r="343" spans="1:26" s="157" customFormat="1" ht="30" hidden="1">
      <c r="A343" s="450" t="s">
        <v>560</v>
      </c>
      <c r="B343" s="435"/>
      <c r="C343" s="433"/>
      <c r="D343" s="342"/>
      <c r="E343" s="342"/>
      <c r="F343" s="299">
        <f t="shared" si="51"/>
        <v>0</v>
      </c>
      <c r="G343" s="300">
        <f t="shared" si="52"/>
        <v>0</v>
      </c>
      <c r="H343" s="299">
        <f>(M343*Титул!BC$18)+(O343*Титул!BD$18)+(Q343*Титул!BE$18)+(S343*Титул!BF$18)+(U343*Титул!BG$18)+(W343*Титул!BH$18)</f>
        <v>0</v>
      </c>
      <c r="I343" s="301"/>
      <c r="J343" s="302"/>
      <c r="K343" s="303"/>
      <c r="L343" s="299">
        <f t="shared" si="53"/>
        <v>0</v>
      </c>
      <c r="M343" s="301"/>
      <c r="N343" s="302"/>
      <c r="O343" s="302"/>
      <c r="P343" s="302"/>
      <c r="Q343" s="302"/>
      <c r="R343" s="302"/>
      <c r="S343" s="302"/>
      <c r="T343" s="302"/>
      <c r="U343" s="302"/>
      <c r="V343" s="302"/>
      <c r="W343" s="302"/>
      <c r="X343" s="302"/>
      <c r="Y343" s="339"/>
      <c r="Z343" s="203" t="str">
        <f>'Основні дані'!$B$1</f>
        <v>120124Б_3роки</v>
      </c>
    </row>
    <row r="344" spans="1:26" s="157" customFormat="1" ht="30" hidden="1">
      <c r="A344" s="450" t="s">
        <v>561</v>
      </c>
      <c r="B344" s="436"/>
      <c r="C344" s="433"/>
      <c r="D344" s="343"/>
      <c r="E344" s="342"/>
      <c r="F344" s="299">
        <f t="shared" si="51"/>
        <v>0</v>
      </c>
      <c r="G344" s="300">
        <f t="shared" si="52"/>
        <v>0</v>
      </c>
      <c r="H344" s="299">
        <f>(M344*Титул!BC$18)+(O344*Титул!BD$18)+(Q344*Титул!BE$18)+(S344*Титул!BF$18)+(U344*Титул!BG$18)+(W344*Титул!BH$18)</f>
        <v>0</v>
      </c>
      <c r="I344" s="301"/>
      <c r="J344" s="302"/>
      <c r="K344" s="303"/>
      <c r="L344" s="299">
        <f t="shared" si="53"/>
        <v>0</v>
      </c>
      <c r="M344" s="301"/>
      <c r="N344" s="302"/>
      <c r="O344" s="302"/>
      <c r="P344" s="302"/>
      <c r="Q344" s="302"/>
      <c r="R344" s="302"/>
      <c r="S344" s="302"/>
      <c r="T344" s="302"/>
      <c r="U344" s="302"/>
      <c r="V344" s="302"/>
      <c r="W344" s="302"/>
      <c r="X344" s="302"/>
      <c r="Y344" s="339"/>
      <c r="Z344" s="203" t="str">
        <f>'Основні дані'!$B$1</f>
        <v>120124Б_3роки</v>
      </c>
    </row>
    <row r="345" spans="1:26" s="157" customFormat="1" ht="30" hidden="1">
      <c r="A345" s="450" t="s">
        <v>562</v>
      </c>
      <c r="B345" s="436"/>
      <c r="C345" s="433"/>
      <c r="D345" s="343"/>
      <c r="E345" s="342"/>
      <c r="F345" s="299">
        <f t="shared" si="51"/>
        <v>0</v>
      </c>
      <c r="G345" s="300">
        <f t="shared" si="52"/>
        <v>0</v>
      </c>
      <c r="H345" s="299">
        <f>(M345*Титул!BC$18)+(O345*Титул!BD$18)+(Q345*Титул!BE$18)+(S345*Титул!BF$18)+(U345*Титул!BG$18)+(W345*Титул!BH$18)</f>
        <v>0</v>
      </c>
      <c r="I345" s="301"/>
      <c r="J345" s="302"/>
      <c r="K345" s="303"/>
      <c r="L345" s="299">
        <f t="shared" si="53"/>
        <v>0</v>
      </c>
      <c r="M345" s="301"/>
      <c r="N345" s="302"/>
      <c r="O345" s="302"/>
      <c r="P345" s="302"/>
      <c r="Q345" s="302"/>
      <c r="R345" s="302"/>
      <c r="S345" s="302"/>
      <c r="T345" s="302"/>
      <c r="U345" s="302"/>
      <c r="V345" s="302"/>
      <c r="W345" s="302"/>
      <c r="X345" s="302"/>
      <c r="Y345" s="339"/>
      <c r="Z345" s="203" t="str">
        <f>'Основні дані'!$B$1</f>
        <v>120124Б_3роки</v>
      </c>
    </row>
    <row r="346" spans="1:26" s="157" customFormat="1" ht="30" hidden="1">
      <c r="A346" s="450" t="s">
        <v>563</v>
      </c>
      <c r="B346" s="500"/>
      <c r="C346" s="501"/>
      <c r="D346" s="502"/>
      <c r="E346" s="503"/>
      <c r="F346" s="312">
        <f t="shared" si="51"/>
        <v>0</v>
      </c>
      <c r="G346" s="313">
        <f t="shared" si="52"/>
        <v>0</v>
      </c>
      <c r="H346" s="312">
        <f>(M346*Титул!BC$18)+(O346*Титул!BD$18)+(Q346*Титул!BE$18)+(S346*Титул!BF$18)+(U346*Титул!BG$18)+(W346*Титул!BH$18)</f>
        <v>0</v>
      </c>
      <c r="I346" s="304"/>
      <c r="J346" s="305"/>
      <c r="K346" s="306"/>
      <c r="L346" s="312">
        <f t="shared" si="53"/>
        <v>0</v>
      </c>
      <c r="M346" s="304"/>
      <c r="N346" s="305"/>
      <c r="O346" s="305"/>
      <c r="P346" s="305"/>
      <c r="Q346" s="305"/>
      <c r="R346" s="305"/>
      <c r="S346" s="305"/>
      <c r="T346" s="305"/>
      <c r="U346" s="305"/>
      <c r="V346" s="305"/>
      <c r="W346" s="305"/>
      <c r="X346" s="305"/>
      <c r="Y346" s="340"/>
      <c r="Z346" s="203" t="str">
        <f>'Основні дані'!$B$1</f>
        <v>120124Б_3роки</v>
      </c>
    </row>
    <row r="347" spans="1:26" s="507" customFormat="1" ht="28.5" hidden="1" thickBot="1">
      <c r="A347" s="504"/>
      <c r="B347" s="520" t="s">
        <v>33</v>
      </c>
      <c r="C347" s="514"/>
      <c r="D347" s="519" t="s">
        <v>811</v>
      </c>
      <c r="E347" s="515"/>
      <c r="F347" s="509">
        <f t="shared" si="51"/>
        <v>6</v>
      </c>
      <c r="G347" s="510">
        <f t="shared" si="52"/>
        <v>180</v>
      </c>
      <c r="H347" s="510">
        <f>(M347*Титул!BC$18)+(O347*Титул!BD$18)+(Q347*Титул!BE$18)+(S347*Титул!BF$18)+(U347*Титул!BG$18)+(W347*Титул!BH$18)</f>
        <v>0</v>
      </c>
      <c r="I347" s="510"/>
      <c r="J347" s="510"/>
      <c r="K347" s="510"/>
      <c r="L347" s="510">
        <f t="shared" si="53"/>
        <v>180</v>
      </c>
      <c r="M347" s="510"/>
      <c r="N347" s="510">
        <f>Титул!$BC$20*1.5</f>
        <v>0</v>
      </c>
      <c r="O347" s="510"/>
      <c r="P347" s="510">
        <f>Титул!$BD$20*1.5</f>
        <v>0</v>
      </c>
      <c r="Q347" s="510"/>
      <c r="R347" s="510">
        <f>Титул!$BE$20*1.5</f>
        <v>0</v>
      </c>
      <c r="S347" s="510"/>
      <c r="T347" s="510">
        <f>Титул!$BF$20*1.5</f>
        <v>0</v>
      </c>
      <c r="U347" s="510"/>
      <c r="V347" s="510">
        <f>Титул!$BG$20*1.5</f>
        <v>0</v>
      </c>
      <c r="W347" s="510"/>
      <c r="X347" s="510">
        <f>Титул!$BH$20*1.5</f>
        <v>6</v>
      </c>
      <c r="Y347" s="505"/>
      <c r="Z347" s="506" t="str">
        <f>'Основні дані'!$B$1</f>
        <v>120124Б_3роки</v>
      </c>
    </row>
    <row r="348" spans="1:26" s="157" customFormat="1" ht="28.5" hidden="1" thickBot="1">
      <c r="A348" s="276"/>
      <c r="B348" s="521" t="s">
        <v>118</v>
      </c>
      <c r="C348" s="516"/>
      <c r="D348" s="516"/>
      <c r="E348" s="517"/>
      <c r="F348" s="512">
        <f t="shared" si="51"/>
        <v>6</v>
      </c>
      <c r="G348" s="512">
        <f t="shared" si="52"/>
        <v>180</v>
      </c>
      <c r="H348" s="512"/>
      <c r="I348" s="512"/>
      <c r="J348" s="512"/>
      <c r="K348" s="512"/>
      <c r="L348" s="512">
        <f>IF(G348-H348=G348-I348-J348-K348,G348-H348,"!ОШИБКА!")</f>
        <v>180</v>
      </c>
      <c r="M348" s="512"/>
      <c r="N348" s="512"/>
      <c r="O348" s="512"/>
      <c r="P348" s="512"/>
      <c r="Q348" s="512"/>
      <c r="R348" s="512"/>
      <c r="S348" s="512"/>
      <c r="T348" s="512"/>
      <c r="U348" s="512"/>
      <c r="V348" s="512"/>
      <c r="W348" s="512"/>
      <c r="X348" s="512">
        <f>Титул!$AS$35+Титул!$AS$37</f>
        <v>6</v>
      </c>
      <c r="Y348" s="379"/>
      <c r="Z348" s="203" t="str">
        <f>'Основні дані'!$B$1</f>
        <v>120124Б_3роки</v>
      </c>
    </row>
    <row r="349" spans="1:26" s="157" customFormat="1" ht="27" hidden="1">
      <c r="A349" s="496" t="s">
        <v>565</v>
      </c>
      <c r="B349" s="497" t="s">
        <v>564</v>
      </c>
      <c r="C349" s="498"/>
      <c r="D349" s="498"/>
      <c r="E349" s="498"/>
      <c r="F349" s="518" t="str">
        <f>IF(SUM(F350:F376)=F$97,F$97,"ОШИБКА")</f>
        <v>ОШИБКА</v>
      </c>
      <c r="G349" s="518" t="str">
        <f>IF(SUM(G350:G376)=G$97,G$97,"ОШИБКА")</f>
        <v>ОШИБКА</v>
      </c>
      <c r="H349" s="508">
        <f aca="true" t="shared" si="54" ref="H349:X349">SUM(H350:H376)</f>
        <v>0</v>
      </c>
      <c r="I349" s="508">
        <f t="shared" si="54"/>
        <v>0</v>
      </c>
      <c r="J349" s="508">
        <f t="shared" si="54"/>
        <v>0</v>
      </c>
      <c r="K349" s="508">
        <f t="shared" si="54"/>
        <v>0</v>
      </c>
      <c r="L349" s="508">
        <f t="shared" si="54"/>
        <v>360</v>
      </c>
      <c r="M349" s="508">
        <f t="shared" si="54"/>
        <v>0</v>
      </c>
      <c r="N349" s="508">
        <f t="shared" si="54"/>
        <v>0</v>
      </c>
      <c r="O349" s="508">
        <f t="shared" si="54"/>
        <v>0</v>
      </c>
      <c r="P349" s="508">
        <f t="shared" si="54"/>
        <v>0</v>
      </c>
      <c r="Q349" s="508">
        <f t="shared" si="54"/>
        <v>0</v>
      </c>
      <c r="R349" s="508">
        <f t="shared" si="54"/>
        <v>0</v>
      </c>
      <c r="S349" s="508">
        <f t="shared" si="54"/>
        <v>0</v>
      </c>
      <c r="T349" s="508">
        <f t="shared" si="54"/>
        <v>0</v>
      </c>
      <c r="U349" s="508">
        <f t="shared" si="54"/>
        <v>0</v>
      </c>
      <c r="V349" s="508">
        <f t="shared" si="54"/>
        <v>0</v>
      </c>
      <c r="W349" s="508">
        <f t="shared" si="54"/>
        <v>0</v>
      </c>
      <c r="X349" s="508">
        <f t="shared" si="54"/>
        <v>12</v>
      </c>
      <c r="Y349" s="499"/>
      <c r="Z349" s="203" t="str">
        <f>'Основні дані'!$B$1</f>
        <v>120124Б_3роки</v>
      </c>
    </row>
    <row r="350" spans="1:26" s="157" customFormat="1" ht="30" hidden="1">
      <c r="A350" s="450" t="s">
        <v>566</v>
      </c>
      <c r="B350" s="434"/>
      <c r="C350" s="495"/>
      <c r="D350" s="495"/>
      <c r="E350" s="495"/>
      <c r="F350" s="307">
        <f aca="true" t="shared" si="55" ref="F350:F376">N350+P350+R350+T350+V350+X350</f>
        <v>0</v>
      </c>
      <c r="G350" s="308">
        <f aca="true" t="shared" si="56" ref="G350:G376">F350*30</f>
        <v>0</v>
      </c>
      <c r="H350" s="307">
        <f>(M350*Титул!BC$18)+(O350*Титул!BD$18)+(Q350*Титул!BE$18)+(S350*Титул!BF$18)+(U350*Титул!BG$18)+(W350*Титул!BH$18)</f>
        <v>0</v>
      </c>
      <c r="I350" s="309"/>
      <c r="J350" s="310"/>
      <c r="K350" s="311"/>
      <c r="L350" s="307">
        <f aca="true" t="shared" si="57" ref="L350:L375">IF(H350=I350+J350+K350,G350-H350,"!ОШИБКА!")</f>
        <v>0</v>
      </c>
      <c r="M350" s="309"/>
      <c r="N350" s="310"/>
      <c r="O350" s="310"/>
      <c r="P350" s="310"/>
      <c r="Q350" s="310"/>
      <c r="R350" s="310"/>
      <c r="S350" s="310"/>
      <c r="T350" s="310"/>
      <c r="U350" s="310"/>
      <c r="V350" s="310"/>
      <c r="W350" s="310"/>
      <c r="X350" s="310"/>
      <c r="Y350" s="493"/>
      <c r="Z350" s="203" t="str">
        <f>'Основні дані'!$B$1</f>
        <v>120124Б_3роки</v>
      </c>
    </row>
    <row r="351" spans="1:26" s="157" customFormat="1" ht="30" hidden="1">
      <c r="A351" s="450" t="s">
        <v>567</v>
      </c>
      <c r="B351" s="432"/>
      <c r="C351" s="433"/>
      <c r="D351" s="433"/>
      <c r="E351" s="433"/>
      <c r="F351" s="299">
        <f t="shared" si="55"/>
        <v>0</v>
      </c>
      <c r="G351" s="300">
        <f t="shared" si="56"/>
        <v>0</v>
      </c>
      <c r="H351" s="299">
        <f>(M351*Титул!BC$18)+(O351*Титул!BD$18)+(Q351*Титул!BE$18)+(S351*Титул!BF$18)+(U351*Титул!BG$18)+(W351*Титул!BH$18)</f>
        <v>0</v>
      </c>
      <c r="I351" s="301"/>
      <c r="J351" s="302"/>
      <c r="K351" s="303"/>
      <c r="L351" s="299">
        <f t="shared" si="57"/>
        <v>0</v>
      </c>
      <c r="M351" s="301"/>
      <c r="N351" s="302"/>
      <c r="O351" s="302"/>
      <c r="P351" s="302"/>
      <c r="Q351" s="302"/>
      <c r="R351" s="302"/>
      <c r="S351" s="302"/>
      <c r="T351" s="302"/>
      <c r="U351" s="302"/>
      <c r="V351" s="302"/>
      <c r="W351" s="302"/>
      <c r="X351" s="302"/>
      <c r="Y351" s="494"/>
      <c r="Z351" s="203" t="str">
        <f>'Основні дані'!$B$1</f>
        <v>120124Б_3роки</v>
      </c>
    </row>
    <row r="352" spans="1:26" s="157" customFormat="1" ht="30" hidden="1">
      <c r="A352" s="450" t="s">
        <v>568</v>
      </c>
      <c r="B352" s="432"/>
      <c r="C352" s="433"/>
      <c r="D352" s="433"/>
      <c r="E352" s="433"/>
      <c r="F352" s="299">
        <f t="shared" si="55"/>
        <v>0</v>
      </c>
      <c r="G352" s="300">
        <f t="shared" si="56"/>
        <v>0</v>
      </c>
      <c r="H352" s="299">
        <f>(M352*Титул!BC$18)+(O352*Титул!BD$18)+(Q352*Титул!BE$18)+(S352*Титул!BF$18)+(U352*Титул!BG$18)+(W352*Титул!BH$18)</f>
        <v>0</v>
      </c>
      <c r="I352" s="301"/>
      <c r="J352" s="302"/>
      <c r="K352" s="303"/>
      <c r="L352" s="299">
        <f t="shared" si="57"/>
        <v>0</v>
      </c>
      <c r="M352" s="301"/>
      <c r="N352" s="302"/>
      <c r="O352" s="302"/>
      <c r="P352" s="302"/>
      <c r="Q352" s="302"/>
      <c r="R352" s="302"/>
      <c r="S352" s="302"/>
      <c r="T352" s="302"/>
      <c r="U352" s="302"/>
      <c r="V352" s="302"/>
      <c r="W352" s="302"/>
      <c r="X352" s="302"/>
      <c r="Y352" s="339"/>
      <c r="Z352" s="203" t="str">
        <f>'Основні дані'!$B$1</f>
        <v>120124Б_3роки</v>
      </c>
    </row>
    <row r="353" spans="1:26" s="157" customFormat="1" ht="30" hidden="1">
      <c r="A353" s="450" t="s">
        <v>569</v>
      </c>
      <c r="B353" s="432"/>
      <c r="C353" s="433"/>
      <c r="D353" s="433"/>
      <c r="E353" s="433"/>
      <c r="F353" s="299">
        <f t="shared" si="55"/>
        <v>0</v>
      </c>
      <c r="G353" s="300">
        <f t="shared" si="56"/>
        <v>0</v>
      </c>
      <c r="H353" s="299">
        <f>(M353*Титул!BC$18)+(O353*Титул!BD$18)+(Q353*Титул!BE$18)+(S353*Титул!BF$18)+(U353*Титул!BG$18)+(W353*Титул!BH$18)</f>
        <v>0</v>
      </c>
      <c r="I353" s="301"/>
      <c r="J353" s="302"/>
      <c r="K353" s="303"/>
      <c r="L353" s="299">
        <f t="shared" si="57"/>
        <v>0</v>
      </c>
      <c r="M353" s="301"/>
      <c r="N353" s="302"/>
      <c r="O353" s="302"/>
      <c r="P353" s="302"/>
      <c r="Q353" s="302"/>
      <c r="R353" s="302"/>
      <c r="S353" s="302"/>
      <c r="T353" s="302"/>
      <c r="U353" s="302"/>
      <c r="V353" s="302"/>
      <c r="W353" s="302"/>
      <c r="X353" s="302"/>
      <c r="Y353" s="339"/>
      <c r="Z353" s="203" t="str">
        <f>'Основні дані'!$B$1</f>
        <v>120124Б_3роки</v>
      </c>
    </row>
    <row r="354" spans="1:26" s="157" customFormat="1" ht="30" hidden="1">
      <c r="A354" s="450" t="s">
        <v>570</v>
      </c>
      <c r="B354" s="432"/>
      <c r="C354" s="433"/>
      <c r="D354" s="342"/>
      <c r="E354" s="343"/>
      <c r="F354" s="299">
        <f t="shared" si="55"/>
        <v>0</v>
      </c>
      <c r="G354" s="300">
        <f t="shared" si="56"/>
        <v>0</v>
      </c>
      <c r="H354" s="299">
        <f>(M354*Титул!BC$18)+(O354*Титул!BD$18)+(Q354*Титул!BE$18)+(S354*Титул!BF$18)+(U354*Титул!BG$18)+(W354*Титул!BH$18)</f>
        <v>0</v>
      </c>
      <c r="I354" s="301"/>
      <c r="J354" s="302"/>
      <c r="K354" s="303"/>
      <c r="L354" s="299">
        <f t="shared" si="57"/>
        <v>0</v>
      </c>
      <c r="M354" s="301"/>
      <c r="N354" s="302"/>
      <c r="O354" s="302"/>
      <c r="P354" s="302"/>
      <c r="Q354" s="302"/>
      <c r="R354" s="302"/>
      <c r="S354" s="302"/>
      <c r="T354" s="302"/>
      <c r="U354" s="302"/>
      <c r="V354" s="302"/>
      <c r="W354" s="302"/>
      <c r="X354" s="302"/>
      <c r="Y354" s="339"/>
      <c r="Z354" s="203" t="str">
        <f>'Основні дані'!$B$1</f>
        <v>120124Б_3роки</v>
      </c>
    </row>
    <row r="355" spans="1:26" s="157" customFormat="1" ht="30" hidden="1">
      <c r="A355" s="450" t="s">
        <v>571</v>
      </c>
      <c r="B355" s="434"/>
      <c r="C355" s="433"/>
      <c r="D355" s="342"/>
      <c r="E355" s="342"/>
      <c r="F355" s="299">
        <f t="shared" si="55"/>
        <v>0</v>
      </c>
      <c r="G355" s="300">
        <f t="shared" si="56"/>
        <v>0</v>
      </c>
      <c r="H355" s="299">
        <f>(M355*Титул!BC$18)+(O355*Титул!BD$18)+(Q355*Титул!BE$18)+(S355*Титул!BF$18)+(U355*Титул!BG$18)+(W355*Титул!BH$18)</f>
        <v>0</v>
      </c>
      <c r="I355" s="301"/>
      <c r="J355" s="302"/>
      <c r="K355" s="303"/>
      <c r="L355" s="299">
        <f t="shared" si="57"/>
        <v>0</v>
      </c>
      <c r="M355" s="301"/>
      <c r="N355" s="302"/>
      <c r="O355" s="302"/>
      <c r="P355" s="302"/>
      <c r="Q355" s="302"/>
      <c r="R355" s="302"/>
      <c r="S355" s="302"/>
      <c r="T355" s="302"/>
      <c r="U355" s="302"/>
      <c r="V355" s="302"/>
      <c r="W355" s="302"/>
      <c r="X355" s="302"/>
      <c r="Y355" s="339"/>
      <c r="Z355" s="203" t="str">
        <f>'Основні дані'!$B$1</f>
        <v>120124Б_3роки</v>
      </c>
    </row>
    <row r="356" spans="1:26" s="157" customFormat="1" ht="30" hidden="1">
      <c r="A356" s="450" t="s">
        <v>572</v>
      </c>
      <c r="B356" s="435"/>
      <c r="C356" s="433"/>
      <c r="D356" s="342"/>
      <c r="E356" s="342"/>
      <c r="F356" s="299">
        <f t="shared" si="55"/>
        <v>0</v>
      </c>
      <c r="G356" s="300">
        <f t="shared" si="56"/>
        <v>0</v>
      </c>
      <c r="H356" s="299">
        <f>(M356*Титул!BC$18)+(O356*Титул!BD$18)+(Q356*Титул!BE$18)+(S356*Титул!BF$18)+(U356*Титул!BG$18)+(W356*Титул!BH$18)</f>
        <v>0</v>
      </c>
      <c r="I356" s="301"/>
      <c r="J356" s="302"/>
      <c r="K356" s="303"/>
      <c r="L356" s="299">
        <f t="shared" si="57"/>
        <v>0</v>
      </c>
      <c r="M356" s="301"/>
      <c r="N356" s="302"/>
      <c r="O356" s="302"/>
      <c r="P356" s="302"/>
      <c r="Q356" s="302"/>
      <c r="R356" s="302"/>
      <c r="S356" s="302"/>
      <c r="T356" s="302"/>
      <c r="U356" s="302"/>
      <c r="V356" s="302"/>
      <c r="W356" s="302"/>
      <c r="X356" s="302"/>
      <c r="Y356" s="339"/>
      <c r="Z356" s="203" t="str">
        <f>'Основні дані'!$B$1</f>
        <v>120124Б_3роки</v>
      </c>
    </row>
    <row r="357" spans="1:26" s="157" customFormat="1" ht="30" hidden="1">
      <c r="A357" s="450" t="s">
        <v>573</v>
      </c>
      <c r="B357" s="436"/>
      <c r="C357" s="433"/>
      <c r="D357" s="343"/>
      <c r="E357" s="342"/>
      <c r="F357" s="299">
        <f t="shared" si="55"/>
        <v>0</v>
      </c>
      <c r="G357" s="300">
        <f t="shared" si="56"/>
        <v>0</v>
      </c>
      <c r="H357" s="299">
        <f>(M357*Титул!BC$18)+(O357*Титул!BD$18)+(Q357*Титул!BE$18)+(S357*Титул!BF$18)+(U357*Титул!BG$18)+(W357*Титул!BH$18)</f>
        <v>0</v>
      </c>
      <c r="I357" s="301"/>
      <c r="J357" s="302"/>
      <c r="K357" s="303"/>
      <c r="L357" s="299">
        <f t="shared" si="57"/>
        <v>0</v>
      </c>
      <c r="M357" s="301"/>
      <c r="N357" s="302"/>
      <c r="O357" s="302"/>
      <c r="P357" s="302"/>
      <c r="Q357" s="302"/>
      <c r="R357" s="302"/>
      <c r="S357" s="302"/>
      <c r="T357" s="302"/>
      <c r="U357" s="302"/>
      <c r="V357" s="302"/>
      <c r="W357" s="302"/>
      <c r="X357" s="302"/>
      <c r="Y357" s="339"/>
      <c r="Z357" s="203" t="str">
        <f>'Основні дані'!$B$1</f>
        <v>120124Б_3роки</v>
      </c>
    </row>
    <row r="358" spans="1:26" s="157" customFormat="1" ht="30" hidden="1">
      <c r="A358" s="450" t="s">
        <v>574</v>
      </c>
      <c r="B358" s="436"/>
      <c r="C358" s="433"/>
      <c r="D358" s="343"/>
      <c r="E358" s="342"/>
      <c r="F358" s="299">
        <f t="shared" si="55"/>
        <v>0</v>
      </c>
      <c r="G358" s="300">
        <f t="shared" si="56"/>
        <v>0</v>
      </c>
      <c r="H358" s="299">
        <f>(M358*Титул!BC$18)+(O358*Титул!BD$18)+(Q358*Титул!BE$18)+(S358*Титул!BF$18)+(U358*Титул!BG$18)+(W358*Титул!BH$18)</f>
        <v>0</v>
      </c>
      <c r="I358" s="301"/>
      <c r="J358" s="302"/>
      <c r="K358" s="303"/>
      <c r="L358" s="299">
        <f t="shared" si="57"/>
        <v>0</v>
      </c>
      <c r="M358" s="301"/>
      <c r="N358" s="302"/>
      <c r="O358" s="302"/>
      <c r="P358" s="302"/>
      <c r="Q358" s="302"/>
      <c r="R358" s="302"/>
      <c r="S358" s="302"/>
      <c r="T358" s="302"/>
      <c r="U358" s="302"/>
      <c r="V358" s="302"/>
      <c r="W358" s="302"/>
      <c r="X358" s="302"/>
      <c r="Y358" s="339"/>
      <c r="Z358" s="203" t="str">
        <f>'Основні дані'!$B$1</f>
        <v>120124Б_3роки</v>
      </c>
    </row>
    <row r="359" spans="1:26" s="157" customFormat="1" ht="30" hidden="1">
      <c r="A359" s="450" t="s">
        <v>575</v>
      </c>
      <c r="B359" s="436"/>
      <c r="C359" s="433"/>
      <c r="D359" s="343"/>
      <c r="E359" s="342"/>
      <c r="F359" s="299">
        <f t="shared" si="55"/>
        <v>0</v>
      </c>
      <c r="G359" s="300">
        <f t="shared" si="56"/>
        <v>0</v>
      </c>
      <c r="H359" s="299">
        <f>(M359*Титул!BC$18)+(O359*Титул!BD$18)+(Q359*Титул!BE$18)+(S359*Титул!BF$18)+(U359*Титул!BG$18)+(W359*Титул!BH$18)</f>
        <v>0</v>
      </c>
      <c r="I359" s="301"/>
      <c r="J359" s="302"/>
      <c r="K359" s="303"/>
      <c r="L359" s="299">
        <f t="shared" si="57"/>
        <v>0</v>
      </c>
      <c r="M359" s="301"/>
      <c r="N359" s="302"/>
      <c r="O359" s="302"/>
      <c r="P359" s="302"/>
      <c r="Q359" s="302"/>
      <c r="R359" s="302"/>
      <c r="S359" s="302"/>
      <c r="T359" s="302"/>
      <c r="U359" s="302"/>
      <c r="V359" s="302"/>
      <c r="W359" s="302"/>
      <c r="X359" s="302"/>
      <c r="Y359" s="339"/>
      <c r="Z359" s="203" t="str">
        <f>'Основні дані'!$B$1</f>
        <v>120124Б_3роки</v>
      </c>
    </row>
    <row r="360" spans="1:26" s="157" customFormat="1" ht="30" hidden="1">
      <c r="A360" s="450" t="s">
        <v>576</v>
      </c>
      <c r="B360" s="436"/>
      <c r="C360" s="342"/>
      <c r="D360" s="343"/>
      <c r="E360" s="343"/>
      <c r="F360" s="299">
        <f t="shared" si="55"/>
        <v>0</v>
      </c>
      <c r="G360" s="300">
        <f t="shared" si="56"/>
        <v>0</v>
      </c>
      <c r="H360" s="299">
        <f>(M360*Титул!BC$18)+(O360*Титул!BD$18)+(Q360*Титул!BE$18)+(S360*Титул!BF$18)+(U360*Титул!BG$18)+(W360*Титул!BH$18)</f>
        <v>0</v>
      </c>
      <c r="I360" s="301"/>
      <c r="J360" s="302"/>
      <c r="K360" s="303"/>
      <c r="L360" s="299">
        <f t="shared" si="57"/>
        <v>0</v>
      </c>
      <c r="M360" s="301"/>
      <c r="N360" s="302"/>
      <c r="O360" s="302"/>
      <c r="P360" s="302"/>
      <c r="Q360" s="302"/>
      <c r="R360" s="302"/>
      <c r="S360" s="302"/>
      <c r="T360" s="302"/>
      <c r="U360" s="302"/>
      <c r="V360" s="302"/>
      <c r="W360" s="302"/>
      <c r="X360" s="302"/>
      <c r="Y360" s="339"/>
      <c r="Z360" s="203" t="str">
        <f>'Основні дані'!$B$1</f>
        <v>120124Б_3роки</v>
      </c>
    </row>
    <row r="361" spans="1:26" s="157" customFormat="1" ht="30" hidden="1">
      <c r="A361" s="450" t="s">
        <v>577</v>
      </c>
      <c r="B361" s="436"/>
      <c r="C361" s="342"/>
      <c r="D361" s="343"/>
      <c r="E361" s="343"/>
      <c r="F361" s="299">
        <f t="shared" si="55"/>
        <v>0</v>
      </c>
      <c r="G361" s="300">
        <f t="shared" si="56"/>
        <v>0</v>
      </c>
      <c r="H361" s="299">
        <f>(M361*Титул!BC$18)+(O361*Титул!BD$18)+(Q361*Титул!BE$18)+(S361*Титул!BF$18)+(U361*Титул!BG$18)+(W361*Титул!BH$18)</f>
        <v>0</v>
      </c>
      <c r="I361" s="301"/>
      <c r="J361" s="302"/>
      <c r="K361" s="303"/>
      <c r="L361" s="299">
        <f t="shared" si="57"/>
        <v>0</v>
      </c>
      <c r="M361" s="301"/>
      <c r="N361" s="302"/>
      <c r="O361" s="302"/>
      <c r="P361" s="302"/>
      <c r="Q361" s="302"/>
      <c r="R361" s="302"/>
      <c r="S361" s="302"/>
      <c r="T361" s="302"/>
      <c r="U361" s="302"/>
      <c r="V361" s="302"/>
      <c r="W361" s="302"/>
      <c r="X361" s="302"/>
      <c r="Y361" s="339"/>
      <c r="Z361" s="203" t="str">
        <f>'Основні дані'!$B$1</f>
        <v>120124Б_3роки</v>
      </c>
    </row>
    <row r="362" spans="1:26" s="157" customFormat="1" ht="30" hidden="1">
      <c r="A362" s="450" t="s">
        <v>578</v>
      </c>
      <c r="B362" s="436"/>
      <c r="C362" s="342"/>
      <c r="D362" s="343"/>
      <c r="E362" s="343"/>
      <c r="F362" s="299">
        <f t="shared" si="55"/>
        <v>0</v>
      </c>
      <c r="G362" s="300">
        <f t="shared" si="56"/>
        <v>0</v>
      </c>
      <c r="H362" s="299">
        <f>(M362*Титул!BC$18)+(O362*Титул!BD$18)+(Q362*Титул!BE$18)+(S362*Титул!BF$18)+(U362*Титул!BG$18)+(W362*Титул!BH$18)</f>
        <v>0</v>
      </c>
      <c r="I362" s="301"/>
      <c r="J362" s="302"/>
      <c r="K362" s="303"/>
      <c r="L362" s="299">
        <f t="shared" si="57"/>
        <v>0</v>
      </c>
      <c r="M362" s="301"/>
      <c r="N362" s="302"/>
      <c r="O362" s="302"/>
      <c r="P362" s="302"/>
      <c r="Q362" s="302"/>
      <c r="R362" s="302"/>
      <c r="S362" s="302"/>
      <c r="T362" s="302"/>
      <c r="U362" s="302"/>
      <c r="V362" s="302"/>
      <c r="W362" s="302"/>
      <c r="X362" s="302"/>
      <c r="Y362" s="339"/>
      <c r="Z362" s="203" t="str">
        <f>'Основні дані'!$B$1</f>
        <v>120124Б_3роки</v>
      </c>
    </row>
    <row r="363" spans="1:26" s="157" customFormat="1" ht="30" hidden="1">
      <c r="A363" s="450" t="s">
        <v>579</v>
      </c>
      <c r="B363" s="436"/>
      <c r="C363" s="343"/>
      <c r="D363" s="343"/>
      <c r="E363" s="343"/>
      <c r="F363" s="299">
        <f t="shared" si="55"/>
        <v>0</v>
      </c>
      <c r="G363" s="300">
        <f t="shared" si="56"/>
        <v>0</v>
      </c>
      <c r="H363" s="299">
        <f>(M363*Титул!BC$18)+(O363*Титул!BD$18)+(Q363*Титул!BE$18)+(S363*Титул!BF$18)+(U363*Титул!BG$18)+(W363*Титул!BH$18)</f>
        <v>0</v>
      </c>
      <c r="I363" s="301"/>
      <c r="J363" s="302"/>
      <c r="K363" s="303"/>
      <c r="L363" s="299">
        <f t="shared" si="57"/>
        <v>0</v>
      </c>
      <c r="M363" s="301"/>
      <c r="N363" s="302"/>
      <c r="O363" s="302"/>
      <c r="P363" s="302"/>
      <c r="Q363" s="302"/>
      <c r="R363" s="302"/>
      <c r="S363" s="302"/>
      <c r="T363" s="302"/>
      <c r="U363" s="302"/>
      <c r="V363" s="302"/>
      <c r="W363" s="302"/>
      <c r="X363" s="302"/>
      <c r="Y363" s="339"/>
      <c r="Z363" s="203" t="str">
        <f>'Основні дані'!$B$1</f>
        <v>120124Б_3роки</v>
      </c>
    </row>
    <row r="364" spans="1:26" s="157" customFormat="1" ht="30" hidden="1">
      <c r="A364" s="450" t="s">
        <v>580</v>
      </c>
      <c r="B364" s="436"/>
      <c r="C364" s="343"/>
      <c r="D364" s="343"/>
      <c r="E364" s="343"/>
      <c r="F364" s="299">
        <f t="shared" si="55"/>
        <v>0</v>
      </c>
      <c r="G364" s="300">
        <f t="shared" si="56"/>
        <v>0</v>
      </c>
      <c r="H364" s="299">
        <f>(M364*Титул!BC$18)+(O364*Титул!BD$18)+(Q364*Титул!BE$18)+(S364*Титул!BF$18)+(U364*Титул!BG$18)+(W364*Титул!BH$18)</f>
        <v>0</v>
      </c>
      <c r="I364" s="301"/>
      <c r="J364" s="302"/>
      <c r="K364" s="303"/>
      <c r="L364" s="299">
        <f t="shared" si="57"/>
        <v>0</v>
      </c>
      <c r="M364" s="301"/>
      <c r="N364" s="302"/>
      <c r="O364" s="302"/>
      <c r="P364" s="302"/>
      <c r="Q364" s="302"/>
      <c r="R364" s="302"/>
      <c r="S364" s="302"/>
      <c r="T364" s="302"/>
      <c r="U364" s="302"/>
      <c r="V364" s="302"/>
      <c r="W364" s="302"/>
      <c r="X364" s="302"/>
      <c r="Y364" s="339"/>
      <c r="Z364" s="203" t="str">
        <f>'Основні дані'!$B$1</f>
        <v>120124Б_3роки</v>
      </c>
    </row>
    <row r="365" spans="1:26" s="157" customFormat="1" ht="30" hidden="1">
      <c r="A365" s="450" t="s">
        <v>581</v>
      </c>
      <c r="B365" s="436"/>
      <c r="C365" s="343"/>
      <c r="D365" s="343"/>
      <c r="E365" s="343"/>
      <c r="F365" s="299">
        <f t="shared" si="55"/>
        <v>0</v>
      </c>
      <c r="G365" s="300">
        <f t="shared" si="56"/>
        <v>0</v>
      </c>
      <c r="H365" s="299">
        <f>(M365*Титул!BC$18)+(O365*Титул!BD$18)+(Q365*Титул!BE$18)+(S365*Титул!BF$18)+(U365*Титул!BG$18)+(W365*Титул!BH$18)</f>
        <v>0</v>
      </c>
      <c r="I365" s="301"/>
      <c r="J365" s="302"/>
      <c r="K365" s="303"/>
      <c r="L365" s="299">
        <f t="shared" si="57"/>
        <v>0</v>
      </c>
      <c r="M365" s="301"/>
      <c r="N365" s="302"/>
      <c r="O365" s="302"/>
      <c r="P365" s="302"/>
      <c r="Q365" s="302"/>
      <c r="R365" s="302"/>
      <c r="S365" s="302"/>
      <c r="T365" s="302"/>
      <c r="U365" s="302"/>
      <c r="V365" s="302"/>
      <c r="W365" s="302"/>
      <c r="X365" s="302"/>
      <c r="Y365" s="339"/>
      <c r="Z365" s="203" t="str">
        <f>'Основні дані'!$B$1</f>
        <v>120124Б_3роки</v>
      </c>
    </row>
    <row r="366" spans="1:26" s="157" customFormat="1" ht="30" hidden="1">
      <c r="A366" s="450" t="s">
        <v>582</v>
      </c>
      <c r="B366" s="436"/>
      <c r="C366" s="343"/>
      <c r="D366" s="343"/>
      <c r="E366" s="343"/>
      <c r="F366" s="299">
        <f t="shared" si="55"/>
        <v>0</v>
      </c>
      <c r="G366" s="300">
        <f t="shared" si="56"/>
        <v>0</v>
      </c>
      <c r="H366" s="299">
        <f>(M366*Титул!BC$18)+(O366*Титул!BD$18)+(Q366*Титул!BE$18)+(S366*Титул!BF$18)+(U366*Титул!BG$18)+(W366*Титул!BH$18)</f>
        <v>0</v>
      </c>
      <c r="I366" s="301"/>
      <c r="J366" s="302"/>
      <c r="K366" s="303"/>
      <c r="L366" s="299">
        <f t="shared" si="57"/>
        <v>0</v>
      </c>
      <c r="M366" s="301"/>
      <c r="N366" s="302"/>
      <c r="O366" s="302"/>
      <c r="P366" s="302"/>
      <c r="Q366" s="302"/>
      <c r="R366" s="302"/>
      <c r="S366" s="302"/>
      <c r="T366" s="302"/>
      <c r="U366" s="302"/>
      <c r="V366" s="302"/>
      <c r="W366" s="302"/>
      <c r="X366" s="302"/>
      <c r="Y366" s="339"/>
      <c r="Z366" s="203" t="str">
        <f>'Основні дані'!$B$1</f>
        <v>120124Б_3роки</v>
      </c>
    </row>
    <row r="367" spans="1:26" s="157" customFormat="1" ht="30" hidden="1">
      <c r="A367" s="450" t="s">
        <v>583</v>
      </c>
      <c r="B367" s="436"/>
      <c r="C367" s="343"/>
      <c r="D367" s="343"/>
      <c r="E367" s="343"/>
      <c r="F367" s="299">
        <f t="shared" si="55"/>
        <v>0</v>
      </c>
      <c r="G367" s="300">
        <f t="shared" si="56"/>
        <v>0</v>
      </c>
      <c r="H367" s="299">
        <f>(M367*Титул!BC$18)+(O367*Титул!BD$18)+(Q367*Титул!BE$18)+(S367*Титул!BF$18)+(U367*Титул!BG$18)+(W367*Титул!BH$18)</f>
        <v>0</v>
      </c>
      <c r="I367" s="301"/>
      <c r="J367" s="302"/>
      <c r="K367" s="303"/>
      <c r="L367" s="299">
        <f t="shared" si="57"/>
        <v>0</v>
      </c>
      <c r="M367" s="301"/>
      <c r="N367" s="302"/>
      <c r="O367" s="302"/>
      <c r="P367" s="302"/>
      <c r="Q367" s="302"/>
      <c r="R367" s="302"/>
      <c r="S367" s="302"/>
      <c r="T367" s="302"/>
      <c r="U367" s="302"/>
      <c r="V367" s="302"/>
      <c r="W367" s="302"/>
      <c r="X367" s="302"/>
      <c r="Y367" s="339"/>
      <c r="Z367" s="203" t="str">
        <f>'Основні дані'!$B$1</f>
        <v>120124Б_3роки</v>
      </c>
    </row>
    <row r="368" spans="1:26" s="157" customFormat="1" ht="30" hidden="1">
      <c r="A368" s="450" t="s">
        <v>584</v>
      </c>
      <c r="B368" s="436"/>
      <c r="C368" s="343"/>
      <c r="D368" s="343"/>
      <c r="E368" s="343"/>
      <c r="F368" s="299">
        <f t="shared" si="55"/>
        <v>0</v>
      </c>
      <c r="G368" s="300">
        <f t="shared" si="56"/>
        <v>0</v>
      </c>
      <c r="H368" s="299">
        <f>(M368*Титул!BC$18)+(O368*Титул!BD$18)+(Q368*Титул!BE$18)+(S368*Титул!BF$18)+(U368*Титул!BG$18)+(W368*Титул!BH$18)</f>
        <v>0</v>
      </c>
      <c r="I368" s="301"/>
      <c r="J368" s="302"/>
      <c r="K368" s="303"/>
      <c r="L368" s="299">
        <f t="shared" si="57"/>
        <v>0</v>
      </c>
      <c r="M368" s="301"/>
      <c r="N368" s="302"/>
      <c r="O368" s="302"/>
      <c r="P368" s="302"/>
      <c r="Q368" s="302"/>
      <c r="R368" s="302"/>
      <c r="S368" s="302"/>
      <c r="T368" s="302"/>
      <c r="U368" s="302"/>
      <c r="V368" s="302"/>
      <c r="W368" s="302"/>
      <c r="X368" s="302"/>
      <c r="Y368" s="339"/>
      <c r="Z368" s="203" t="str">
        <f>'Основні дані'!$B$1</f>
        <v>120124Б_3роки</v>
      </c>
    </row>
    <row r="369" spans="1:26" s="157" customFormat="1" ht="30" hidden="1">
      <c r="A369" s="450" t="s">
        <v>585</v>
      </c>
      <c r="B369" s="436"/>
      <c r="C369" s="343"/>
      <c r="D369" s="343"/>
      <c r="E369" s="343"/>
      <c r="F369" s="299">
        <f t="shared" si="55"/>
        <v>0</v>
      </c>
      <c r="G369" s="300">
        <f t="shared" si="56"/>
        <v>0</v>
      </c>
      <c r="H369" s="299">
        <f>(M369*Титул!BC$18)+(O369*Титул!BD$18)+(Q369*Титул!BE$18)+(S369*Титул!BF$18)+(U369*Титул!BG$18)+(W369*Титул!BH$18)</f>
        <v>0</v>
      </c>
      <c r="I369" s="301"/>
      <c r="J369" s="302"/>
      <c r="K369" s="303"/>
      <c r="L369" s="299">
        <f t="shared" si="57"/>
        <v>0</v>
      </c>
      <c r="M369" s="301"/>
      <c r="N369" s="302"/>
      <c r="O369" s="302"/>
      <c r="P369" s="302"/>
      <c r="Q369" s="302"/>
      <c r="R369" s="302"/>
      <c r="S369" s="302"/>
      <c r="T369" s="302"/>
      <c r="U369" s="302"/>
      <c r="V369" s="302"/>
      <c r="W369" s="302"/>
      <c r="X369" s="302"/>
      <c r="Y369" s="339"/>
      <c r="Z369" s="203" t="str">
        <f>'Основні дані'!$B$1</f>
        <v>120124Б_3роки</v>
      </c>
    </row>
    <row r="370" spans="1:26" s="157" customFormat="1" ht="30" hidden="1">
      <c r="A370" s="450" t="s">
        <v>586</v>
      </c>
      <c r="B370" s="434"/>
      <c r="C370" s="433"/>
      <c r="D370" s="342"/>
      <c r="E370" s="342"/>
      <c r="F370" s="299">
        <f t="shared" si="55"/>
        <v>0</v>
      </c>
      <c r="G370" s="300">
        <f t="shared" si="56"/>
        <v>0</v>
      </c>
      <c r="H370" s="299">
        <f>(M370*Титул!BC$18)+(O370*Титул!BD$18)+(Q370*Титул!BE$18)+(S370*Титул!BF$18)+(U370*Титул!BG$18)+(W370*Титул!BH$18)</f>
        <v>0</v>
      </c>
      <c r="I370" s="301"/>
      <c r="J370" s="302"/>
      <c r="K370" s="303"/>
      <c r="L370" s="299">
        <f t="shared" si="57"/>
        <v>0</v>
      </c>
      <c r="M370" s="301"/>
      <c r="N370" s="302"/>
      <c r="O370" s="302"/>
      <c r="P370" s="302"/>
      <c r="Q370" s="302"/>
      <c r="R370" s="302"/>
      <c r="S370" s="302"/>
      <c r="T370" s="302"/>
      <c r="U370" s="302"/>
      <c r="V370" s="302"/>
      <c r="W370" s="302"/>
      <c r="X370" s="302"/>
      <c r="Y370" s="339"/>
      <c r="Z370" s="203" t="str">
        <f>'Основні дані'!$B$1</f>
        <v>120124Б_3роки</v>
      </c>
    </row>
    <row r="371" spans="1:26" s="157" customFormat="1" ht="30" hidden="1">
      <c r="A371" s="450" t="s">
        <v>587</v>
      </c>
      <c r="B371" s="435"/>
      <c r="C371" s="433"/>
      <c r="D371" s="342"/>
      <c r="E371" s="342"/>
      <c r="F371" s="299">
        <f t="shared" si="55"/>
        <v>0</v>
      </c>
      <c r="G371" s="300">
        <f t="shared" si="56"/>
        <v>0</v>
      </c>
      <c r="H371" s="299">
        <f>(M371*Титул!BC$18)+(O371*Титул!BD$18)+(Q371*Титул!BE$18)+(S371*Титул!BF$18)+(U371*Титул!BG$18)+(W371*Титул!BH$18)</f>
        <v>0</v>
      </c>
      <c r="I371" s="301"/>
      <c r="J371" s="302"/>
      <c r="K371" s="303"/>
      <c r="L371" s="299">
        <f t="shared" si="57"/>
        <v>0</v>
      </c>
      <c r="M371" s="301"/>
      <c r="N371" s="302"/>
      <c r="O371" s="302"/>
      <c r="P371" s="302"/>
      <c r="Q371" s="302"/>
      <c r="R371" s="302"/>
      <c r="S371" s="302"/>
      <c r="T371" s="302"/>
      <c r="U371" s="302"/>
      <c r="V371" s="302"/>
      <c r="W371" s="302"/>
      <c r="X371" s="302"/>
      <c r="Y371" s="339"/>
      <c r="Z371" s="203" t="str">
        <f>'Основні дані'!$B$1</f>
        <v>120124Б_3роки</v>
      </c>
    </row>
    <row r="372" spans="1:26" s="157" customFormat="1" ht="30" hidden="1">
      <c r="A372" s="450" t="s">
        <v>588</v>
      </c>
      <c r="B372" s="436"/>
      <c r="C372" s="433"/>
      <c r="D372" s="343"/>
      <c r="E372" s="342"/>
      <c r="F372" s="299">
        <f t="shared" si="55"/>
        <v>0</v>
      </c>
      <c r="G372" s="300">
        <f t="shared" si="56"/>
        <v>0</v>
      </c>
      <c r="H372" s="299">
        <f>(M372*Титул!BC$18)+(O372*Титул!BD$18)+(Q372*Титул!BE$18)+(S372*Титул!BF$18)+(U372*Титул!BG$18)+(W372*Титул!BH$18)</f>
        <v>0</v>
      </c>
      <c r="I372" s="301"/>
      <c r="J372" s="302"/>
      <c r="K372" s="303"/>
      <c r="L372" s="299">
        <f t="shared" si="57"/>
        <v>0</v>
      </c>
      <c r="M372" s="301"/>
      <c r="N372" s="302"/>
      <c r="O372" s="302"/>
      <c r="P372" s="302"/>
      <c r="Q372" s="302"/>
      <c r="R372" s="302"/>
      <c r="S372" s="302"/>
      <c r="T372" s="302"/>
      <c r="U372" s="302"/>
      <c r="V372" s="302"/>
      <c r="W372" s="302"/>
      <c r="X372" s="302"/>
      <c r="Y372" s="339"/>
      <c r="Z372" s="203" t="str">
        <f>'Основні дані'!$B$1</f>
        <v>120124Б_3роки</v>
      </c>
    </row>
    <row r="373" spans="1:26" s="157" customFormat="1" ht="30" hidden="1">
      <c r="A373" s="450" t="s">
        <v>589</v>
      </c>
      <c r="B373" s="436"/>
      <c r="C373" s="433"/>
      <c r="D373" s="343"/>
      <c r="E373" s="342"/>
      <c r="F373" s="299">
        <f t="shared" si="55"/>
        <v>0</v>
      </c>
      <c r="G373" s="300">
        <f t="shared" si="56"/>
        <v>0</v>
      </c>
      <c r="H373" s="299">
        <f>(M373*Титул!BC$18)+(O373*Титул!BD$18)+(Q373*Титул!BE$18)+(S373*Титул!BF$18)+(U373*Титул!BG$18)+(W373*Титул!BH$18)</f>
        <v>0</v>
      </c>
      <c r="I373" s="301"/>
      <c r="J373" s="302"/>
      <c r="K373" s="303"/>
      <c r="L373" s="299">
        <f t="shared" si="57"/>
        <v>0</v>
      </c>
      <c r="M373" s="301"/>
      <c r="N373" s="302"/>
      <c r="O373" s="302"/>
      <c r="P373" s="302"/>
      <c r="Q373" s="302"/>
      <c r="R373" s="302"/>
      <c r="S373" s="302"/>
      <c r="T373" s="302"/>
      <c r="U373" s="302"/>
      <c r="V373" s="302"/>
      <c r="W373" s="302"/>
      <c r="X373" s="302"/>
      <c r="Y373" s="339"/>
      <c r="Z373" s="203" t="str">
        <f>'Основні дані'!$B$1</f>
        <v>120124Б_3роки</v>
      </c>
    </row>
    <row r="374" spans="1:26" s="157" customFormat="1" ht="30" hidden="1">
      <c r="A374" s="450" t="s">
        <v>590</v>
      </c>
      <c r="B374" s="500"/>
      <c r="C374" s="501"/>
      <c r="D374" s="502"/>
      <c r="E374" s="503"/>
      <c r="F374" s="312">
        <f t="shared" si="55"/>
        <v>0</v>
      </c>
      <c r="G374" s="313">
        <f t="shared" si="56"/>
        <v>0</v>
      </c>
      <c r="H374" s="312">
        <f>(M374*Титул!BC$18)+(O374*Титул!BD$18)+(Q374*Титул!BE$18)+(S374*Титул!BF$18)+(U374*Титул!BG$18)+(W374*Титул!BH$18)</f>
        <v>0</v>
      </c>
      <c r="I374" s="304"/>
      <c r="J374" s="305"/>
      <c r="K374" s="306"/>
      <c r="L374" s="312">
        <f t="shared" si="57"/>
        <v>0</v>
      </c>
      <c r="M374" s="304"/>
      <c r="N374" s="305"/>
      <c r="O374" s="305"/>
      <c r="P374" s="305"/>
      <c r="Q374" s="305"/>
      <c r="R374" s="305"/>
      <c r="S374" s="305"/>
      <c r="T374" s="305"/>
      <c r="U374" s="305"/>
      <c r="V374" s="305"/>
      <c r="W374" s="305"/>
      <c r="X374" s="305"/>
      <c r="Y374" s="340"/>
      <c r="Z374" s="203" t="str">
        <f>'Основні дані'!$B$1</f>
        <v>120124Б_3роки</v>
      </c>
    </row>
    <row r="375" spans="1:26" s="507" customFormat="1" ht="28.5" hidden="1" thickBot="1">
      <c r="A375" s="504"/>
      <c r="B375" s="520" t="s">
        <v>33</v>
      </c>
      <c r="C375" s="514"/>
      <c r="D375" s="519" t="s">
        <v>811</v>
      </c>
      <c r="E375" s="515"/>
      <c r="F375" s="509">
        <f t="shared" si="55"/>
        <v>6</v>
      </c>
      <c r="G375" s="510">
        <f t="shared" si="56"/>
        <v>180</v>
      </c>
      <c r="H375" s="510">
        <f>(M375*Титул!BC$18)+(O375*Титул!BD$18)+(Q375*Титул!BE$18)+(S375*Титул!BF$18)+(U375*Титул!BG$18)+(W375*Титул!BH$18)</f>
        <v>0</v>
      </c>
      <c r="I375" s="510"/>
      <c r="J375" s="510"/>
      <c r="K375" s="510"/>
      <c r="L375" s="510">
        <f t="shared" si="57"/>
        <v>180</v>
      </c>
      <c r="M375" s="510"/>
      <c r="N375" s="510">
        <f>Титул!$BC$20*1.5</f>
        <v>0</v>
      </c>
      <c r="O375" s="510"/>
      <c r="P375" s="510">
        <f>Титул!$BD$20*1.5</f>
        <v>0</v>
      </c>
      <c r="Q375" s="510"/>
      <c r="R375" s="510">
        <f>Титул!$BE$20*1.5</f>
        <v>0</v>
      </c>
      <c r="S375" s="510"/>
      <c r="T375" s="510">
        <f>Титул!$BF$20*1.5</f>
        <v>0</v>
      </c>
      <c r="U375" s="510"/>
      <c r="V375" s="510">
        <f>Титул!$BG$20*1.5</f>
        <v>0</v>
      </c>
      <c r="W375" s="510"/>
      <c r="X375" s="510">
        <f>Титул!$BH$20*1.5</f>
        <v>6</v>
      </c>
      <c r="Y375" s="505"/>
      <c r="Z375" s="506" t="str">
        <f>'Основні дані'!$B$1</f>
        <v>120124Б_3роки</v>
      </c>
    </row>
    <row r="376" spans="1:26" s="157" customFormat="1" ht="28.5" hidden="1" thickBot="1">
      <c r="A376" s="276"/>
      <c r="B376" s="521" t="s">
        <v>118</v>
      </c>
      <c r="C376" s="516"/>
      <c r="D376" s="516"/>
      <c r="E376" s="517"/>
      <c r="F376" s="512">
        <f t="shared" si="55"/>
        <v>6</v>
      </c>
      <c r="G376" s="512">
        <f t="shared" si="56"/>
        <v>180</v>
      </c>
      <c r="H376" s="512"/>
      <c r="I376" s="512"/>
      <c r="J376" s="512"/>
      <c r="K376" s="512"/>
      <c r="L376" s="512">
        <f>IF(G376-H376=G376-I376-J376-K376,G376-H376,"!ОШИБКА!")</f>
        <v>180</v>
      </c>
      <c r="M376" s="512"/>
      <c r="N376" s="512"/>
      <c r="O376" s="512"/>
      <c r="P376" s="512"/>
      <c r="Q376" s="512"/>
      <c r="R376" s="512"/>
      <c r="S376" s="512"/>
      <c r="T376" s="512"/>
      <c r="U376" s="512"/>
      <c r="V376" s="512"/>
      <c r="W376" s="512"/>
      <c r="X376" s="512">
        <f>Титул!$AS$35+Титул!$AS$37</f>
        <v>6</v>
      </c>
      <c r="Y376" s="379"/>
      <c r="Z376" s="203" t="str">
        <f>'Основні дані'!$B$1</f>
        <v>120124Б_3роки</v>
      </c>
    </row>
    <row r="377" spans="1:26" s="157" customFormat="1" ht="27" hidden="1">
      <c r="A377" s="496" t="s">
        <v>592</v>
      </c>
      <c r="B377" s="497" t="s">
        <v>591</v>
      </c>
      <c r="C377" s="498"/>
      <c r="D377" s="498"/>
      <c r="E377" s="498"/>
      <c r="F377" s="518" t="str">
        <f>IF(SUM(F378:F404)=F$97,F$97,"ОШИБКА")</f>
        <v>ОШИБКА</v>
      </c>
      <c r="G377" s="518" t="str">
        <f>IF(SUM(G378:G404)=G$97,G$97,"ОШИБКА")</f>
        <v>ОШИБКА</v>
      </c>
      <c r="H377" s="508">
        <f aca="true" t="shared" si="58" ref="H377:X377">SUM(H378:H404)</f>
        <v>0</v>
      </c>
      <c r="I377" s="508">
        <f t="shared" si="58"/>
        <v>0</v>
      </c>
      <c r="J377" s="508">
        <f t="shared" si="58"/>
        <v>0</v>
      </c>
      <c r="K377" s="508">
        <f t="shared" si="58"/>
        <v>0</v>
      </c>
      <c r="L377" s="508">
        <f t="shared" si="58"/>
        <v>360</v>
      </c>
      <c r="M377" s="508">
        <f t="shared" si="58"/>
        <v>0</v>
      </c>
      <c r="N377" s="508">
        <f t="shared" si="58"/>
        <v>0</v>
      </c>
      <c r="O377" s="508">
        <f t="shared" si="58"/>
        <v>0</v>
      </c>
      <c r="P377" s="508">
        <f t="shared" si="58"/>
        <v>0</v>
      </c>
      <c r="Q377" s="508">
        <f t="shared" si="58"/>
        <v>0</v>
      </c>
      <c r="R377" s="508">
        <f t="shared" si="58"/>
        <v>0</v>
      </c>
      <c r="S377" s="508">
        <f t="shared" si="58"/>
        <v>0</v>
      </c>
      <c r="T377" s="508">
        <f t="shared" si="58"/>
        <v>0</v>
      </c>
      <c r="U377" s="508">
        <f t="shared" si="58"/>
        <v>0</v>
      </c>
      <c r="V377" s="508">
        <f t="shared" si="58"/>
        <v>0</v>
      </c>
      <c r="W377" s="508">
        <f t="shared" si="58"/>
        <v>0</v>
      </c>
      <c r="X377" s="508">
        <f t="shared" si="58"/>
        <v>12</v>
      </c>
      <c r="Y377" s="499"/>
      <c r="Z377" s="203" t="str">
        <f>'Основні дані'!$B$1</f>
        <v>120124Б_3роки</v>
      </c>
    </row>
    <row r="378" spans="1:26" s="157" customFormat="1" ht="30" hidden="1">
      <c r="A378" s="450" t="s">
        <v>593</v>
      </c>
      <c r="B378" s="434"/>
      <c r="C378" s="495"/>
      <c r="D378" s="495"/>
      <c r="E378" s="495"/>
      <c r="F378" s="307">
        <f aca="true" t="shared" si="59" ref="F378:F404">N378+P378+R378+T378+V378+X378</f>
        <v>0</v>
      </c>
      <c r="G378" s="308">
        <f aca="true" t="shared" si="60" ref="G378:G404">F378*30</f>
        <v>0</v>
      </c>
      <c r="H378" s="307">
        <f>(M378*Титул!BC$18)+(O378*Титул!BD$18)+(Q378*Титул!BE$18)+(S378*Титул!BF$18)+(U378*Титул!BG$18)+(W378*Титул!BH$18)</f>
        <v>0</v>
      </c>
      <c r="I378" s="309"/>
      <c r="J378" s="310"/>
      <c r="K378" s="311"/>
      <c r="L378" s="307">
        <f aca="true" t="shared" si="61" ref="L378:L403">IF(H378=I378+J378+K378,G378-H378,"!ОШИБКА!")</f>
        <v>0</v>
      </c>
      <c r="M378" s="309"/>
      <c r="N378" s="310"/>
      <c r="O378" s="310"/>
      <c r="P378" s="310"/>
      <c r="Q378" s="310"/>
      <c r="R378" s="310"/>
      <c r="S378" s="310"/>
      <c r="T378" s="310"/>
      <c r="U378" s="310"/>
      <c r="V378" s="310"/>
      <c r="W378" s="310"/>
      <c r="X378" s="310"/>
      <c r="Y378" s="493"/>
      <c r="Z378" s="203" t="str">
        <f>'Основні дані'!$B$1</f>
        <v>120124Б_3роки</v>
      </c>
    </row>
    <row r="379" spans="1:26" s="157" customFormat="1" ht="30" hidden="1">
      <c r="A379" s="450" t="s">
        <v>594</v>
      </c>
      <c r="B379" s="432"/>
      <c r="C379" s="433"/>
      <c r="D379" s="433"/>
      <c r="E379" s="433"/>
      <c r="F379" s="299">
        <f t="shared" si="59"/>
        <v>0</v>
      </c>
      <c r="G379" s="300">
        <f t="shared" si="60"/>
        <v>0</v>
      </c>
      <c r="H379" s="299">
        <f>(M379*Титул!BC$18)+(O379*Титул!BD$18)+(Q379*Титул!BE$18)+(S379*Титул!BF$18)+(U379*Титул!BG$18)+(W379*Титул!BH$18)</f>
        <v>0</v>
      </c>
      <c r="I379" s="301"/>
      <c r="J379" s="302"/>
      <c r="K379" s="303"/>
      <c r="L379" s="299">
        <f t="shared" si="61"/>
        <v>0</v>
      </c>
      <c r="M379" s="301"/>
      <c r="N379" s="302"/>
      <c r="O379" s="302"/>
      <c r="P379" s="302"/>
      <c r="Q379" s="302"/>
      <c r="R379" s="302"/>
      <c r="S379" s="302"/>
      <c r="T379" s="302"/>
      <c r="U379" s="302"/>
      <c r="V379" s="302"/>
      <c r="W379" s="302"/>
      <c r="X379" s="302"/>
      <c r="Y379" s="494"/>
      <c r="Z379" s="203" t="str">
        <f>'Основні дані'!$B$1</f>
        <v>120124Б_3роки</v>
      </c>
    </row>
    <row r="380" spans="1:26" s="157" customFormat="1" ht="30" hidden="1">
      <c r="A380" s="450" t="s">
        <v>595</v>
      </c>
      <c r="B380" s="432"/>
      <c r="C380" s="433"/>
      <c r="D380" s="433"/>
      <c r="E380" s="433"/>
      <c r="F380" s="299">
        <f t="shared" si="59"/>
        <v>0</v>
      </c>
      <c r="G380" s="300">
        <f t="shared" si="60"/>
        <v>0</v>
      </c>
      <c r="H380" s="299">
        <f>(M380*Титул!BC$18)+(O380*Титул!BD$18)+(Q380*Титул!BE$18)+(S380*Титул!BF$18)+(U380*Титул!BG$18)+(W380*Титул!BH$18)</f>
        <v>0</v>
      </c>
      <c r="I380" s="301"/>
      <c r="J380" s="302"/>
      <c r="K380" s="303"/>
      <c r="L380" s="299">
        <f t="shared" si="61"/>
        <v>0</v>
      </c>
      <c r="M380" s="301"/>
      <c r="N380" s="302"/>
      <c r="O380" s="302"/>
      <c r="P380" s="302"/>
      <c r="Q380" s="302"/>
      <c r="R380" s="302"/>
      <c r="S380" s="302"/>
      <c r="T380" s="302"/>
      <c r="U380" s="302"/>
      <c r="V380" s="302"/>
      <c r="W380" s="302"/>
      <c r="X380" s="302"/>
      <c r="Y380" s="339"/>
      <c r="Z380" s="203" t="str">
        <f>'Основні дані'!$B$1</f>
        <v>120124Б_3роки</v>
      </c>
    </row>
    <row r="381" spans="1:26" s="157" customFormat="1" ht="30" hidden="1">
      <c r="A381" s="450" t="s">
        <v>596</v>
      </c>
      <c r="B381" s="432"/>
      <c r="C381" s="433"/>
      <c r="D381" s="433"/>
      <c r="E381" s="433"/>
      <c r="F381" s="299">
        <f t="shared" si="59"/>
        <v>0</v>
      </c>
      <c r="G381" s="300">
        <f t="shared" si="60"/>
        <v>0</v>
      </c>
      <c r="H381" s="299">
        <f>(M381*Титул!BC$18)+(O381*Титул!BD$18)+(Q381*Титул!BE$18)+(S381*Титул!BF$18)+(U381*Титул!BG$18)+(W381*Титул!BH$18)</f>
        <v>0</v>
      </c>
      <c r="I381" s="301"/>
      <c r="J381" s="302"/>
      <c r="K381" s="303"/>
      <c r="L381" s="299">
        <f t="shared" si="61"/>
        <v>0</v>
      </c>
      <c r="M381" s="301"/>
      <c r="N381" s="302"/>
      <c r="O381" s="302"/>
      <c r="P381" s="302"/>
      <c r="Q381" s="302"/>
      <c r="R381" s="302"/>
      <c r="S381" s="302"/>
      <c r="T381" s="302"/>
      <c r="U381" s="302"/>
      <c r="V381" s="302"/>
      <c r="W381" s="302"/>
      <c r="X381" s="302"/>
      <c r="Y381" s="339"/>
      <c r="Z381" s="203" t="str">
        <f>'Основні дані'!$B$1</f>
        <v>120124Б_3роки</v>
      </c>
    </row>
    <row r="382" spans="1:26" s="157" customFormat="1" ht="30" hidden="1">
      <c r="A382" s="450" t="s">
        <v>597</v>
      </c>
      <c r="B382" s="432"/>
      <c r="C382" s="433"/>
      <c r="D382" s="342"/>
      <c r="E382" s="343"/>
      <c r="F382" s="299">
        <f t="shared" si="59"/>
        <v>0</v>
      </c>
      <c r="G382" s="300">
        <f t="shared" si="60"/>
        <v>0</v>
      </c>
      <c r="H382" s="299">
        <f>(M382*Титул!BC$18)+(O382*Титул!BD$18)+(Q382*Титул!BE$18)+(S382*Титул!BF$18)+(U382*Титул!BG$18)+(W382*Титул!BH$18)</f>
        <v>0</v>
      </c>
      <c r="I382" s="301"/>
      <c r="J382" s="302"/>
      <c r="K382" s="303"/>
      <c r="L382" s="299">
        <f t="shared" si="61"/>
        <v>0</v>
      </c>
      <c r="M382" s="301"/>
      <c r="N382" s="302"/>
      <c r="O382" s="302"/>
      <c r="P382" s="302"/>
      <c r="Q382" s="302"/>
      <c r="R382" s="302"/>
      <c r="S382" s="302"/>
      <c r="T382" s="302"/>
      <c r="U382" s="302"/>
      <c r="V382" s="302"/>
      <c r="W382" s="302"/>
      <c r="X382" s="302"/>
      <c r="Y382" s="339"/>
      <c r="Z382" s="203" t="str">
        <f>'Основні дані'!$B$1</f>
        <v>120124Б_3роки</v>
      </c>
    </row>
    <row r="383" spans="1:26" s="157" customFormat="1" ht="30" hidden="1">
      <c r="A383" s="450" t="s">
        <v>598</v>
      </c>
      <c r="B383" s="434"/>
      <c r="C383" s="433"/>
      <c r="D383" s="342"/>
      <c r="E383" s="342"/>
      <c r="F383" s="299">
        <f t="shared" si="59"/>
        <v>0</v>
      </c>
      <c r="G383" s="300">
        <f t="shared" si="60"/>
        <v>0</v>
      </c>
      <c r="H383" s="299">
        <f>(M383*Титул!BC$18)+(O383*Титул!BD$18)+(Q383*Титул!BE$18)+(S383*Титул!BF$18)+(U383*Титул!BG$18)+(W383*Титул!BH$18)</f>
        <v>0</v>
      </c>
      <c r="I383" s="301"/>
      <c r="J383" s="302"/>
      <c r="K383" s="303"/>
      <c r="L383" s="299">
        <f t="shared" si="61"/>
        <v>0</v>
      </c>
      <c r="M383" s="301"/>
      <c r="N383" s="302"/>
      <c r="O383" s="302"/>
      <c r="P383" s="302"/>
      <c r="Q383" s="302"/>
      <c r="R383" s="302"/>
      <c r="S383" s="302"/>
      <c r="T383" s="302"/>
      <c r="U383" s="302"/>
      <c r="V383" s="302"/>
      <c r="W383" s="302"/>
      <c r="X383" s="302"/>
      <c r="Y383" s="339"/>
      <c r="Z383" s="203" t="str">
        <f>'Основні дані'!$B$1</f>
        <v>120124Б_3роки</v>
      </c>
    </row>
    <row r="384" spans="1:26" s="157" customFormat="1" ht="30" hidden="1">
      <c r="A384" s="450" t="s">
        <v>599</v>
      </c>
      <c r="B384" s="435"/>
      <c r="C384" s="433"/>
      <c r="D384" s="342"/>
      <c r="E384" s="342"/>
      <c r="F384" s="299">
        <f t="shared" si="59"/>
        <v>0</v>
      </c>
      <c r="G384" s="300">
        <f t="shared" si="60"/>
        <v>0</v>
      </c>
      <c r="H384" s="299">
        <f>(M384*Титул!BC$18)+(O384*Титул!BD$18)+(Q384*Титул!BE$18)+(S384*Титул!BF$18)+(U384*Титул!BG$18)+(W384*Титул!BH$18)</f>
        <v>0</v>
      </c>
      <c r="I384" s="301"/>
      <c r="J384" s="302"/>
      <c r="K384" s="303"/>
      <c r="L384" s="299">
        <f t="shared" si="61"/>
        <v>0</v>
      </c>
      <c r="M384" s="301"/>
      <c r="N384" s="302"/>
      <c r="O384" s="302"/>
      <c r="P384" s="302"/>
      <c r="Q384" s="302"/>
      <c r="R384" s="302"/>
      <c r="S384" s="302"/>
      <c r="T384" s="302"/>
      <c r="U384" s="302"/>
      <c r="V384" s="302"/>
      <c r="W384" s="302"/>
      <c r="X384" s="302"/>
      <c r="Y384" s="339"/>
      <c r="Z384" s="203" t="str">
        <f>'Основні дані'!$B$1</f>
        <v>120124Б_3роки</v>
      </c>
    </row>
    <row r="385" spans="1:26" s="157" customFormat="1" ht="30" hidden="1">
      <c r="A385" s="450" t="s">
        <v>600</v>
      </c>
      <c r="B385" s="436"/>
      <c r="C385" s="433"/>
      <c r="D385" s="343"/>
      <c r="E385" s="342"/>
      <c r="F385" s="299">
        <f t="shared" si="59"/>
        <v>0</v>
      </c>
      <c r="G385" s="300">
        <f t="shared" si="60"/>
        <v>0</v>
      </c>
      <c r="H385" s="299">
        <f>(M385*Титул!BC$18)+(O385*Титул!BD$18)+(Q385*Титул!BE$18)+(S385*Титул!BF$18)+(U385*Титул!BG$18)+(W385*Титул!BH$18)</f>
        <v>0</v>
      </c>
      <c r="I385" s="301"/>
      <c r="J385" s="302"/>
      <c r="K385" s="303"/>
      <c r="L385" s="299">
        <f t="shared" si="61"/>
        <v>0</v>
      </c>
      <c r="M385" s="301"/>
      <c r="N385" s="302"/>
      <c r="O385" s="302"/>
      <c r="P385" s="302"/>
      <c r="Q385" s="302"/>
      <c r="R385" s="302"/>
      <c r="S385" s="302"/>
      <c r="T385" s="302"/>
      <c r="U385" s="302"/>
      <c r="V385" s="302"/>
      <c r="W385" s="302"/>
      <c r="X385" s="302"/>
      <c r="Y385" s="339"/>
      <c r="Z385" s="203" t="str">
        <f>'Основні дані'!$B$1</f>
        <v>120124Б_3роки</v>
      </c>
    </row>
    <row r="386" spans="1:26" s="157" customFormat="1" ht="30" hidden="1">
      <c r="A386" s="450" t="s">
        <v>601</v>
      </c>
      <c r="B386" s="436"/>
      <c r="C386" s="433"/>
      <c r="D386" s="343"/>
      <c r="E386" s="342"/>
      <c r="F386" s="299">
        <f t="shared" si="59"/>
        <v>0</v>
      </c>
      <c r="G386" s="300">
        <f t="shared" si="60"/>
        <v>0</v>
      </c>
      <c r="H386" s="299">
        <f>(M386*Титул!BC$18)+(O386*Титул!BD$18)+(Q386*Титул!BE$18)+(S386*Титул!BF$18)+(U386*Титул!BG$18)+(W386*Титул!BH$18)</f>
        <v>0</v>
      </c>
      <c r="I386" s="301"/>
      <c r="J386" s="302"/>
      <c r="K386" s="303"/>
      <c r="L386" s="299">
        <f t="shared" si="61"/>
        <v>0</v>
      </c>
      <c r="M386" s="301"/>
      <c r="N386" s="302"/>
      <c r="O386" s="302"/>
      <c r="P386" s="302"/>
      <c r="Q386" s="302"/>
      <c r="R386" s="302"/>
      <c r="S386" s="302"/>
      <c r="T386" s="302"/>
      <c r="U386" s="302"/>
      <c r="V386" s="302"/>
      <c r="W386" s="302"/>
      <c r="X386" s="302"/>
      <c r="Y386" s="339"/>
      <c r="Z386" s="203" t="str">
        <f>'Основні дані'!$B$1</f>
        <v>120124Б_3роки</v>
      </c>
    </row>
    <row r="387" spans="1:26" s="157" customFormat="1" ht="30" hidden="1">
      <c r="A387" s="450" t="s">
        <v>602</v>
      </c>
      <c r="B387" s="436"/>
      <c r="C387" s="433"/>
      <c r="D387" s="343"/>
      <c r="E387" s="342"/>
      <c r="F387" s="299">
        <f t="shared" si="59"/>
        <v>0</v>
      </c>
      <c r="G387" s="300">
        <f t="shared" si="60"/>
        <v>0</v>
      </c>
      <c r="H387" s="299">
        <f>(M387*Титул!BC$18)+(O387*Титул!BD$18)+(Q387*Титул!BE$18)+(S387*Титул!BF$18)+(U387*Титул!BG$18)+(W387*Титул!BH$18)</f>
        <v>0</v>
      </c>
      <c r="I387" s="301"/>
      <c r="J387" s="302"/>
      <c r="K387" s="303"/>
      <c r="L387" s="299">
        <f t="shared" si="61"/>
        <v>0</v>
      </c>
      <c r="M387" s="301"/>
      <c r="N387" s="302"/>
      <c r="O387" s="302"/>
      <c r="P387" s="302"/>
      <c r="Q387" s="302"/>
      <c r="R387" s="302"/>
      <c r="S387" s="302"/>
      <c r="T387" s="302"/>
      <c r="U387" s="302"/>
      <c r="V387" s="302"/>
      <c r="W387" s="302"/>
      <c r="X387" s="302"/>
      <c r="Y387" s="339"/>
      <c r="Z387" s="203" t="str">
        <f>'Основні дані'!$B$1</f>
        <v>120124Б_3роки</v>
      </c>
    </row>
    <row r="388" spans="1:26" s="157" customFormat="1" ht="30" hidden="1">
      <c r="A388" s="450" t="s">
        <v>603</v>
      </c>
      <c r="B388" s="436"/>
      <c r="C388" s="342"/>
      <c r="D388" s="343"/>
      <c r="E388" s="343"/>
      <c r="F388" s="299">
        <f t="shared" si="59"/>
        <v>0</v>
      </c>
      <c r="G388" s="300">
        <f t="shared" si="60"/>
        <v>0</v>
      </c>
      <c r="H388" s="299">
        <f>(M388*Титул!BC$18)+(O388*Титул!BD$18)+(Q388*Титул!BE$18)+(S388*Титул!BF$18)+(U388*Титул!BG$18)+(W388*Титул!BH$18)</f>
        <v>0</v>
      </c>
      <c r="I388" s="301"/>
      <c r="J388" s="302"/>
      <c r="K388" s="303"/>
      <c r="L388" s="299">
        <f t="shared" si="61"/>
        <v>0</v>
      </c>
      <c r="M388" s="301"/>
      <c r="N388" s="302"/>
      <c r="O388" s="302"/>
      <c r="P388" s="302"/>
      <c r="Q388" s="302"/>
      <c r="R388" s="302"/>
      <c r="S388" s="302"/>
      <c r="T388" s="302"/>
      <c r="U388" s="302"/>
      <c r="V388" s="302"/>
      <c r="W388" s="302"/>
      <c r="X388" s="302"/>
      <c r="Y388" s="339"/>
      <c r="Z388" s="203" t="str">
        <f>'Основні дані'!$B$1</f>
        <v>120124Б_3роки</v>
      </c>
    </row>
    <row r="389" spans="1:26" s="157" customFormat="1" ht="30" hidden="1">
      <c r="A389" s="450" t="s">
        <v>604</v>
      </c>
      <c r="B389" s="436"/>
      <c r="C389" s="342"/>
      <c r="D389" s="343"/>
      <c r="E389" s="343"/>
      <c r="F389" s="299">
        <f t="shared" si="59"/>
        <v>0</v>
      </c>
      <c r="G389" s="300">
        <f t="shared" si="60"/>
        <v>0</v>
      </c>
      <c r="H389" s="299">
        <f>(M389*Титул!BC$18)+(O389*Титул!BD$18)+(Q389*Титул!BE$18)+(S389*Титул!BF$18)+(U389*Титул!BG$18)+(W389*Титул!BH$18)</f>
        <v>0</v>
      </c>
      <c r="I389" s="301"/>
      <c r="J389" s="302"/>
      <c r="K389" s="303"/>
      <c r="L389" s="299">
        <f t="shared" si="61"/>
        <v>0</v>
      </c>
      <c r="M389" s="301"/>
      <c r="N389" s="302"/>
      <c r="O389" s="302"/>
      <c r="P389" s="302"/>
      <c r="Q389" s="302"/>
      <c r="R389" s="302"/>
      <c r="S389" s="302"/>
      <c r="T389" s="302"/>
      <c r="U389" s="302"/>
      <c r="V389" s="302"/>
      <c r="W389" s="302"/>
      <c r="X389" s="302"/>
      <c r="Y389" s="339"/>
      <c r="Z389" s="203" t="str">
        <f>'Основні дані'!$B$1</f>
        <v>120124Б_3роки</v>
      </c>
    </row>
    <row r="390" spans="1:26" s="157" customFormat="1" ht="30" hidden="1">
      <c r="A390" s="450" t="s">
        <v>605</v>
      </c>
      <c r="B390" s="436"/>
      <c r="C390" s="342"/>
      <c r="D390" s="343"/>
      <c r="E390" s="343"/>
      <c r="F390" s="299">
        <f t="shared" si="59"/>
        <v>0</v>
      </c>
      <c r="G390" s="300">
        <f t="shared" si="60"/>
        <v>0</v>
      </c>
      <c r="H390" s="299">
        <f>(M390*Титул!BC$18)+(O390*Титул!BD$18)+(Q390*Титул!BE$18)+(S390*Титул!BF$18)+(U390*Титул!BG$18)+(W390*Титул!BH$18)</f>
        <v>0</v>
      </c>
      <c r="I390" s="301"/>
      <c r="J390" s="302"/>
      <c r="K390" s="303"/>
      <c r="L390" s="299">
        <f t="shared" si="61"/>
        <v>0</v>
      </c>
      <c r="M390" s="301"/>
      <c r="N390" s="302"/>
      <c r="O390" s="302"/>
      <c r="P390" s="302"/>
      <c r="Q390" s="302"/>
      <c r="R390" s="302"/>
      <c r="S390" s="302"/>
      <c r="T390" s="302"/>
      <c r="U390" s="302"/>
      <c r="V390" s="302"/>
      <c r="W390" s="302"/>
      <c r="X390" s="302"/>
      <c r="Y390" s="339"/>
      <c r="Z390" s="203" t="str">
        <f>'Основні дані'!$B$1</f>
        <v>120124Б_3роки</v>
      </c>
    </row>
    <row r="391" spans="1:26" s="157" customFormat="1" ht="30" hidden="1">
      <c r="A391" s="450" t="s">
        <v>606</v>
      </c>
      <c r="B391" s="436"/>
      <c r="C391" s="343"/>
      <c r="D391" s="343"/>
      <c r="E391" s="343"/>
      <c r="F391" s="299">
        <f t="shared" si="59"/>
        <v>0</v>
      </c>
      <c r="G391" s="300">
        <f t="shared" si="60"/>
        <v>0</v>
      </c>
      <c r="H391" s="299">
        <f>(M391*Титул!BC$18)+(O391*Титул!BD$18)+(Q391*Титул!BE$18)+(S391*Титул!BF$18)+(U391*Титул!BG$18)+(W391*Титул!BH$18)</f>
        <v>0</v>
      </c>
      <c r="I391" s="301"/>
      <c r="J391" s="302"/>
      <c r="K391" s="303"/>
      <c r="L391" s="299">
        <f t="shared" si="61"/>
        <v>0</v>
      </c>
      <c r="M391" s="301"/>
      <c r="N391" s="302"/>
      <c r="O391" s="302"/>
      <c r="P391" s="302"/>
      <c r="Q391" s="302"/>
      <c r="R391" s="302"/>
      <c r="S391" s="302"/>
      <c r="T391" s="302"/>
      <c r="U391" s="302"/>
      <c r="V391" s="302"/>
      <c r="W391" s="302"/>
      <c r="X391" s="302"/>
      <c r="Y391" s="339"/>
      <c r="Z391" s="203" t="str">
        <f>'Основні дані'!$B$1</f>
        <v>120124Б_3роки</v>
      </c>
    </row>
    <row r="392" spans="1:26" s="157" customFormat="1" ht="30" hidden="1">
      <c r="A392" s="450" t="s">
        <v>607</v>
      </c>
      <c r="B392" s="436"/>
      <c r="C392" s="343"/>
      <c r="D392" s="343"/>
      <c r="E392" s="343"/>
      <c r="F392" s="299">
        <f t="shared" si="59"/>
        <v>0</v>
      </c>
      <c r="G392" s="300">
        <f t="shared" si="60"/>
        <v>0</v>
      </c>
      <c r="H392" s="299">
        <f>(M392*Титул!BC$18)+(O392*Титул!BD$18)+(Q392*Титул!BE$18)+(S392*Титул!BF$18)+(U392*Титул!BG$18)+(W392*Титул!BH$18)</f>
        <v>0</v>
      </c>
      <c r="I392" s="301"/>
      <c r="J392" s="302"/>
      <c r="K392" s="303"/>
      <c r="L392" s="299">
        <f t="shared" si="61"/>
        <v>0</v>
      </c>
      <c r="M392" s="301"/>
      <c r="N392" s="302"/>
      <c r="O392" s="302"/>
      <c r="P392" s="302"/>
      <c r="Q392" s="302"/>
      <c r="R392" s="302"/>
      <c r="S392" s="302"/>
      <c r="T392" s="302"/>
      <c r="U392" s="302"/>
      <c r="V392" s="302"/>
      <c r="W392" s="302"/>
      <c r="X392" s="302"/>
      <c r="Y392" s="339"/>
      <c r="Z392" s="203" t="str">
        <f>'Основні дані'!$B$1</f>
        <v>120124Б_3роки</v>
      </c>
    </row>
    <row r="393" spans="1:26" s="157" customFormat="1" ht="30" hidden="1">
      <c r="A393" s="450" t="s">
        <v>608</v>
      </c>
      <c r="B393" s="436"/>
      <c r="C393" s="343"/>
      <c r="D393" s="343"/>
      <c r="E393" s="343"/>
      <c r="F393" s="299">
        <f t="shared" si="59"/>
        <v>0</v>
      </c>
      <c r="G393" s="300">
        <f t="shared" si="60"/>
        <v>0</v>
      </c>
      <c r="H393" s="299">
        <f>(M393*Титул!BC$18)+(O393*Титул!BD$18)+(Q393*Титул!BE$18)+(S393*Титул!BF$18)+(U393*Титул!BG$18)+(W393*Титул!BH$18)</f>
        <v>0</v>
      </c>
      <c r="I393" s="301"/>
      <c r="J393" s="302"/>
      <c r="K393" s="303"/>
      <c r="L393" s="299">
        <f t="shared" si="61"/>
        <v>0</v>
      </c>
      <c r="M393" s="301"/>
      <c r="N393" s="302"/>
      <c r="O393" s="302"/>
      <c r="P393" s="302"/>
      <c r="Q393" s="302"/>
      <c r="R393" s="302"/>
      <c r="S393" s="302"/>
      <c r="T393" s="302"/>
      <c r="U393" s="302"/>
      <c r="V393" s="302"/>
      <c r="W393" s="302"/>
      <c r="X393" s="302"/>
      <c r="Y393" s="339"/>
      <c r="Z393" s="203" t="str">
        <f>'Основні дані'!$B$1</f>
        <v>120124Б_3роки</v>
      </c>
    </row>
    <row r="394" spans="1:26" s="157" customFormat="1" ht="30" hidden="1">
      <c r="A394" s="450" t="s">
        <v>609</v>
      </c>
      <c r="B394" s="436"/>
      <c r="C394" s="343"/>
      <c r="D394" s="343"/>
      <c r="E394" s="343"/>
      <c r="F394" s="299">
        <f t="shared" si="59"/>
        <v>0</v>
      </c>
      <c r="G394" s="300">
        <f t="shared" si="60"/>
        <v>0</v>
      </c>
      <c r="H394" s="299">
        <f>(M394*Титул!BC$18)+(O394*Титул!BD$18)+(Q394*Титул!BE$18)+(S394*Титул!BF$18)+(U394*Титул!BG$18)+(W394*Титул!BH$18)</f>
        <v>0</v>
      </c>
      <c r="I394" s="301"/>
      <c r="J394" s="302"/>
      <c r="K394" s="303"/>
      <c r="L394" s="299">
        <f t="shared" si="61"/>
        <v>0</v>
      </c>
      <c r="M394" s="301"/>
      <c r="N394" s="302"/>
      <c r="O394" s="302"/>
      <c r="P394" s="302"/>
      <c r="Q394" s="302"/>
      <c r="R394" s="302"/>
      <c r="S394" s="302"/>
      <c r="T394" s="302"/>
      <c r="U394" s="302"/>
      <c r="V394" s="302"/>
      <c r="W394" s="302"/>
      <c r="X394" s="302"/>
      <c r="Y394" s="339"/>
      <c r="Z394" s="203" t="str">
        <f>'Основні дані'!$B$1</f>
        <v>120124Б_3роки</v>
      </c>
    </row>
    <row r="395" spans="1:26" s="157" customFormat="1" ht="30" hidden="1">
      <c r="A395" s="450" t="s">
        <v>610</v>
      </c>
      <c r="B395" s="436"/>
      <c r="C395" s="343"/>
      <c r="D395" s="343"/>
      <c r="E395" s="343"/>
      <c r="F395" s="299">
        <f t="shared" si="59"/>
        <v>0</v>
      </c>
      <c r="G395" s="300">
        <f t="shared" si="60"/>
        <v>0</v>
      </c>
      <c r="H395" s="299">
        <f>(M395*Титул!BC$18)+(O395*Титул!BD$18)+(Q395*Титул!BE$18)+(S395*Титул!BF$18)+(U395*Титул!BG$18)+(W395*Титул!BH$18)</f>
        <v>0</v>
      </c>
      <c r="I395" s="301"/>
      <c r="J395" s="302"/>
      <c r="K395" s="303"/>
      <c r="L395" s="299">
        <f t="shared" si="61"/>
        <v>0</v>
      </c>
      <c r="M395" s="301"/>
      <c r="N395" s="302"/>
      <c r="O395" s="302"/>
      <c r="P395" s="302"/>
      <c r="Q395" s="302"/>
      <c r="R395" s="302"/>
      <c r="S395" s="302"/>
      <c r="T395" s="302"/>
      <c r="U395" s="302"/>
      <c r="V395" s="302"/>
      <c r="W395" s="302"/>
      <c r="X395" s="302"/>
      <c r="Y395" s="339"/>
      <c r="Z395" s="203" t="str">
        <f>'Основні дані'!$B$1</f>
        <v>120124Б_3роки</v>
      </c>
    </row>
    <row r="396" spans="1:26" s="157" customFormat="1" ht="30" hidden="1">
      <c r="A396" s="450" t="s">
        <v>611</v>
      </c>
      <c r="B396" s="436"/>
      <c r="C396" s="343"/>
      <c r="D396" s="343"/>
      <c r="E396" s="343"/>
      <c r="F396" s="299">
        <f t="shared" si="59"/>
        <v>0</v>
      </c>
      <c r="G396" s="300">
        <f t="shared" si="60"/>
        <v>0</v>
      </c>
      <c r="H396" s="299">
        <f>(M396*Титул!BC$18)+(O396*Титул!BD$18)+(Q396*Титул!BE$18)+(S396*Титул!BF$18)+(U396*Титул!BG$18)+(W396*Титул!BH$18)</f>
        <v>0</v>
      </c>
      <c r="I396" s="301"/>
      <c r="J396" s="302"/>
      <c r="K396" s="303"/>
      <c r="L396" s="299">
        <f t="shared" si="61"/>
        <v>0</v>
      </c>
      <c r="M396" s="301"/>
      <c r="N396" s="302"/>
      <c r="O396" s="302"/>
      <c r="P396" s="302"/>
      <c r="Q396" s="302"/>
      <c r="R396" s="302"/>
      <c r="S396" s="302"/>
      <c r="T396" s="302"/>
      <c r="U396" s="302"/>
      <c r="V396" s="302"/>
      <c r="W396" s="302"/>
      <c r="X396" s="302"/>
      <c r="Y396" s="339"/>
      <c r="Z396" s="203" t="str">
        <f>'Основні дані'!$B$1</f>
        <v>120124Б_3роки</v>
      </c>
    </row>
    <row r="397" spans="1:26" s="157" customFormat="1" ht="30" hidden="1">
      <c r="A397" s="450" t="s">
        <v>612</v>
      </c>
      <c r="B397" s="436"/>
      <c r="C397" s="343"/>
      <c r="D397" s="343"/>
      <c r="E397" s="343"/>
      <c r="F397" s="299">
        <f t="shared" si="59"/>
        <v>0</v>
      </c>
      <c r="G397" s="300">
        <f t="shared" si="60"/>
        <v>0</v>
      </c>
      <c r="H397" s="299">
        <f>(M397*Титул!BC$18)+(O397*Титул!BD$18)+(Q397*Титул!BE$18)+(S397*Титул!BF$18)+(U397*Титул!BG$18)+(W397*Титул!BH$18)</f>
        <v>0</v>
      </c>
      <c r="I397" s="301"/>
      <c r="J397" s="302"/>
      <c r="K397" s="303"/>
      <c r="L397" s="299">
        <f t="shared" si="61"/>
        <v>0</v>
      </c>
      <c r="M397" s="301"/>
      <c r="N397" s="302"/>
      <c r="O397" s="302"/>
      <c r="P397" s="302"/>
      <c r="Q397" s="302"/>
      <c r="R397" s="302"/>
      <c r="S397" s="302"/>
      <c r="T397" s="302"/>
      <c r="U397" s="302"/>
      <c r="V397" s="302"/>
      <c r="W397" s="302"/>
      <c r="X397" s="302"/>
      <c r="Y397" s="339"/>
      <c r="Z397" s="203" t="str">
        <f>'Основні дані'!$B$1</f>
        <v>120124Б_3роки</v>
      </c>
    </row>
    <row r="398" spans="1:26" s="157" customFormat="1" ht="30" hidden="1">
      <c r="A398" s="450" t="s">
        <v>613</v>
      </c>
      <c r="B398" s="434"/>
      <c r="C398" s="433"/>
      <c r="D398" s="342"/>
      <c r="E398" s="342"/>
      <c r="F398" s="299">
        <f t="shared" si="59"/>
        <v>0</v>
      </c>
      <c r="G398" s="300">
        <f t="shared" si="60"/>
        <v>0</v>
      </c>
      <c r="H398" s="299">
        <f>(M398*Титул!BC$18)+(O398*Титул!BD$18)+(Q398*Титул!BE$18)+(S398*Титул!BF$18)+(U398*Титул!BG$18)+(W398*Титул!BH$18)</f>
        <v>0</v>
      </c>
      <c r="I398" s="301"/>
      <c r="J398" s="302"/>
      <c r="K398" s="303"/>
      <c r="L398" s="299">
        <f t="shared" si="61"/>
        <v>0</v>
      </c>
      <c r="M398" s="301"/>
      <c r="N398" s="302"/>
      <c r="O398" s="302"/>
      <c r="P398" s="302"/>
      <c r="Q398" s="302"/>
      <c r="R398" s="302"/>
      <c r="S398" s="302"/>
      <c r="T398" s="302"/>
      <c r="U398" s="302"/>
      <c r="V398" s="302"/>
      <c r="W398" s="302"/>
      <c r="X398" s="302"/>
      <c r="Y398" s="339"/>
      <c r="Z398" s="203" t="str">
        <f>'Основні дані'!$B$1</f>
        <v>120124Б_3роки</v>
      </c>
    </row>
    <row r="399" spans="1:26" s="157" customFormat="1" ht="30" hidden="1">
      <c r="A399" s="450" t="s">
        <v>614</v>
      </c>
      <c r="B399" s="435"/>
      <c r="C399" s="433"/>
      <c r="D399" s="342"/>
      <c r="E399" s="342"/>
      <c r="F399" s="299">
        <f t="shared" si="59"/>
        <v>0</v>
      </c>
      <c r="G399" s="300">
        <f t="shared" si="60"/>
        <v>0</v>
      </c>
      <c r="H399" s="299">
        <f>(M399*Титул!BC$18)+(O399*Титул!BD$18)+(Q399*Титул!BE$18)+(S399*Титул!BF$18)+(U399*Титул!BG$18)+(W399*Титул!BH$18)</f>
        <v>0</v>
      </c>
      <c r="I399" s="301"/>
      <c r="J399" s="302"/>
      <c r="K399" s="303"/>
      <c r="L399" s="299">
        <f t="shared" si="61"/>
        <v>0</v>
      </c>
      <c r="M399" s="301"/>
      <c r="N399" s="302"/>
      <c r="O399" s="302"/>
      <c r="P399" s="302"/>
      <c r="Q399" s="302"/>
      <c r="R399" s="302"/>
      <c r="S399" s="302"/>
      <c r="T399" s="302"/>
      <c r="U399" s="302"/>
      <c r="V399" s="302"/>
      <c r="W399" s="302"/>
      <c r="X399" s="302"/>
      <c r="Y399" s="339"/>
      <c r="Z399" s="203" t="str">
        <f>'Основні дані'!$B$1</f>
        <v>120124Б_3роки</v>
      </c>
    </row>
    <row r="400" spans="1:26" s="157" customFormat="1" ht="30" hidden="1">
      <c r="A400" s="450" t="s">
        <v>615</v>
      </c>
      <c r="B400" s="436"/>
      <c r="C400" s="433"/>
      <c r="D400" s="343"/>
      <c r="E400" s="342"/>
      <c r="F400" s="299">
        <f t="shared" si="59"/>
        <v>0</v>
      </c>
      <c r="G400" s="300">
        <f t="shared" si="60"/>
        <v>0</v>
      </c>
      <c r="H400" s="299">
        <f>(M400*Титул!BC$18)+(O400*Титул!BD$18)+(Q400*Титул!BE$18)+(S400*Титул!BF$18)+(U400*Титул!BG$18)+(W400*Титул!BH$18)</f>
        <v>0</v>
      </c>
      <c r="I400" s="301"/>
      <c r="J400" s="302"/>
      <c r="K400" s="303"/>
      <c r="L400" s="299">
        <f t="shared" si="61"/>
        <v>0</v>
      </c>
      <c r="M400" s="301"/>
      <c r="N400" s="302"/>
      <c r="O400" s="302"/>
      <c r="P400" s="302"/>
      <c r="Q400" s="302"/>
      <c r="R400" s="302"/>
      <c r="S400" s="302"/>
      <c r="T400" s="302"/>
      <c r="U400" s="302"/>
      <c r="V400" s="302"/>
      <c r="W400" s="302"/>
      <c r="X400" s="302"/>
      <c r="Y400" s="339"/>
      <c r="Z400" s="203" t="str">
        <f>'Основні дані'!$B$1</f>
        <v>120124Б_3роки</v>
      </c>
    </row>
    <row r="401" spans="1:26" s="157" customFormat="1" ht="30" hidden="1">
      <c r="A401" s="450" t="s">
        <v>616</v>
      </c>
      <c r="B401" s="436"/>
      <c r="C401" s="433"/>
      <c r="D401" s="343"/>
      <c r="E401" s="342"/>
      <c r="F401" s="299">
        <f t="shared" si="59"/>
        <v>0</v>
      </c>
      <c r="G401" s="300">
        <f t="shared" si="60"/>
        <v>0</v>
      </c>
      <c r="H401" s="299">
        <f>(M401*Титул!BC$18)+(O401*Титул!BD$18)+(Q401*Титул!BE$18)+(S401*Титул!BF$18)+(U401*Титул!BG$18)+(W401*Титул!BH$18)</f>
        <v>0</v>
      </c>
      <c r="I401" s="301"/>
      <c r="J401" s="302"/>
      <c r="K401" s="303"/>
      <c r="L401" s="299">
        <f t="shared" si="61"/>
        <v>0</v>
      </c>
      <c r="M401" s="301"/>
      <c r="N401" s="302"/>
      <c r="O401" s="302"/>
      <c r="P401" s="302"/>
      <c r="Q401" s="302"/>
      <c r="R401" s="302"/>
      <c r="S401" s="302"/>
      <c r="T401" s="302"/>
      <c r="U401" s="302"/>
      <c r="V401" s="302"/>
      <c r="W401" s="302"/>
      <c r="X401" s="302"/>
      <c r="Y401" s="339"/>
      <c r="Z401" s="203" t="str">
        <f>'Основні дані'!$B$1</f>
        <v>120124Б_3роки</v>
      </c>
    </row>
    <row r="402" spans="1:26" s="157" customFormat="1" ht="30" hidden="1">
      <c r="A402" s="450" t="s">
        <v>617</v>
      </c>
      <c r="B402" s="500"/>
      <c r="C402" s="501"/>
      <c r="D402" s="502"/>
      <c r="E402" s="503"/>
      <c r="F402" s="312">
        <f t="shared" si="59"/>
        <v>0</v>
      </c>
      <c r="G402" s="313">
        <f t="shared" si="60"/>
        <v>0</v>
      </c>
      <c r="H402" s="312">
        <f>(M402*Титул!BC$18)+(O402*Титул!BD$18)+(Q402*Титул!BE$18)+(S402*Титул!BF$18)+(U402*Титул!BG$18)+(W402*Титул!BH$18)</f>
        <v>0</v>
      </c>
      <c r="I402" s="304"/>
      <c r="J402" s="305"/>
      <c r="K402" s="306"/>
      <c r="L402" s="312">
        <f t="shared" si="61"/>
        <v>0</v>
      </c>
      <c r="M402" s="304"/>
      <c r="N402" s="305"/>
      <c r="O402" s="305"/>
      <c r="P402" s="305"/>
      <c r="Q402" s="305"/>
      <c r="R402" s="305"/>
      <c r="S402" s="305"/>
      <c r="T402" s="305"/>
      <c r="U402" s="305"/>
      <c r="V402" s="305"/>
      <c r="W402" s="305"/>
      <c r="X402" s="305"/>
      <c r="Y402" s="340"/>
      <c r="Z402" s="203" t="str">
        <f>'Основні дані'!$B$1</f>
        <v>120124Б_3роки</v>
      </c>
    </row>
    <row r="403" spans="1:26" s="507" customFormat="1" ht="28.5" hidden="1" thickBot="1">
      <c r="A403" s="504"/>
      <c r="B403" s="520" t="s">
        <v>33</v>
      </c>
      <c r="C403" s="514"/>
      <c r="D403" s="519" t="s">
        <v>811</v>
      </c>
      <c r="E403" s="515"/>
      <c r="F403" s="509">
        <f t="shared" si="59"/>
        <v>6</v>
      </c>
      <c r="G403" s="510">
        <f t="shared" si="60"/>
        <v>180</v>
      </c>
      <c r="H403" s="510">
        <f>(M403*Титул!BC$18)+(O403*Титул!BD$18)+(Q403*Титул!BE$18)+(S403*Титул!BF$18)+(U403*Титул!BG$18)+(W403*Титул!BH$18)</f>
        <v>0</v>
      </c>
      <c r="I403" s="510"/>
      <c r="J403" s="510"/>
      <c r="K403" s="510"/>
      <c r="L403" s="510">
        <f t="shared" si="61"/>
        <v>180</v>
      </c>
      <c r="M403" s="510"/>
      <c r="N403" s="510">
        <f>Титул!$BC$20*1.5</f>
        <v>0</v>
      </c>
      <c r="O403" s="510"/>
      <c r="P403" s="510">
        <f>Титул!$BD$20*1.5</f>
        <v>0</v>
      </c>
      <c r="Q403" s="510"/>
      <c r="R403" s="510">
        <f>Титул!$BE$20*1.5</f>
        <v>0</v>
      </c>
      <c r="S403" s="510"/>
      <c r="T403" s="510">
        <f>Титул!$BF$20*1.5</f>
        <v>0</v>
      </c>
      <c r="U403" s="510"/>
      <c r="V403" s="510">
        <f>Титул!$BG$20*1.5</f>
        <v>0</v>
      </c>
      <c r="W403" s="510"/>
      <c r="X403" s="510">
        <f>Титул!$BH$20*1.5</f>
        <v>6</v>
      </c>
      <c r="Y403" s="505"/>
      <c r="Z403" s="506" t="str">
        <f>'Основні дані'!$B$1</f>
        <v>120124Б_3роки</v>
      </c>
    </row>
    <row r="404" spans="1:26" s="157" customFormat="1" ht="28.5" hidden="1" thickBot="1">
      <c r="A404" s="276"/>
      <c r="B404" s="521" t="s">
        <v>118</v>
      </c>
      <c r="C404" s="516"/>
      <c r="D404" s="516"/>
      <c r="E404" s="517"/>
      <c r="F404" s="512">
        <f t="shared" si="59"/>
        <v>6</v>
      </c>
      <c r="G404" s="512">
        <f t="shared" si="60"/>
        <v>180</v>
      </c>
      <c r="H404" s="512"/>
      <c r="I404" s="512"/>
      <c r="J404" s="512"/>
      <c r="K404" s="512"/>
      <c r="L404" s="512">
        <f>IF(G404-H404=G404-I404-J404-K404,G404-H404,"!ОШИБКА!")</f>
        <v>180</v>
      </c>
      <c r="M404" s="512"/>
      <c r="N404" s="512"/>
      <c r="O404" s="512"/>
      <c r="P404" s="512"/>
      <c r="Q404" s="512"/>
      <c r="R404" s="512"/>
      <c r="S404" s="512"/>
      <c r="T404" s="512"/>
      <c r="U404" s="512"/>
      <c r="V404" s="512"/>
      <c r="W404" s="512"/>
      <c r="X404" s="512">
        <f>Титул!$AS$35+Титул!$AS$37</f>
        <v>6</v>
      </c>
      <c r="Y404" s="379"/>
      <c r="Z404" s="203" t="str">
        <f>'Основні дані'!$B$1</f>
        <v>120124Б_3роки</v>
      </c>
    </row>
    <row r="405" spans="1:26" s="157" customFormat="1" ht="27" hidden="1">
      <c r="A405" s="496" t="s">
        <v>619</v>
      </c>
      <c r="B405" s="497" t="s">
        <v>618</v>
      </c>
      <c r="C405" s="498"/>
      <c r="D405" s="498"/>
      <c r="E405" s="498"/>
      <c r="F405" s="518" t="str">
        <f>IF(SUM(F406:F432)=F$97,F$97,"ОШИБКА")</f>
        <v>ОШИБКА</v>
      </c>
      <c r="G405" s="518" t="str">
        <f>IF(SUM(G406:G432)=G$97,G$97,"ОШИБКА")</f>
        <v>ОШИБКА</v>
      </c>
      <c r="H405" s="508">
        <f aca="true" t="shared" si="62" ref="H405:X405">SUM(H406:H432)</f>
        <v>0</v>
      </c>
      <c r="I405" s="508">
        <f t="shared" si="62"/>
        <v>0</v>
      </c>
      <c r="J405" s="508">
        <f t="shared" si="62"/>
        <v>0</v>
      </c>
      <c r="K405" s="508">
        <f t="shared" si="62"/>
        <v>0</v>
      </c>
      <c r="L405" s="508">
        <f t="shared" si="62"/>
        <v>360</v>
      </c>
      <c r="M405" s="508">
        <f t="shared" si="62"/>
        <v>0</v>
      </c>
      <c r="N405" s="508">
        <f t="shared" si="62"/>
        <v>0</v>
      </c>
      <c r="O405" s="508">
        <f t="shared" si="62"/>
        <v>0</v>
      </c>
      <c r="P405" s="508">
        <f t="shared" si="62"/>
        <v>0</v>
      </c>
      <c r="Q405" s="508">
        <f t="shared" si="62"/>
        <v>0</v>
      </c>
      <c r="R405" s="508">
        <f t="shared" si="62"/>
        <v>0</v>
      </c>
      <c r="S405" s="508">
        <f t="shared" si="62"/>
        <v>0</v>
      </c>
      <c r="T405" s="508">
        <f t="shared" si="62"/>
        <v>0</v>
      </c>
      <c r="U405" s="508">
        <f t="shared" si="62"/>
        <v>0</v>
      </c>
      <c r="V405" s="508">
        <f t="shared" si="62"/>
        <v>0</v>
      </c>
      <c r="W405" s="508">
        <f t="shared" si="62"/>
        <v>0</v>
      </c>
      <c r="X405" s="508">
        <f t="shared" si="62"/>
        <v>12</v>
      </c>
      <c r="Y405" s="499"/>
      <c r="Z405" s="203" t="str">
        <f>'Основні дані'!$B$1</f>
        <v>120124Б_3роки</v>
      </c>
    </row>
    <row r="406" spans="1:26" s="157" customFormat="1" ht="30" hidden="1">
      <c r="A406" s="450" t="s">
        <v>620</v>
      </c>
      <c r="B406" s="434"/>
      <c r="C406" s="495"/>
      <c r="D406" s="495"/>
      <c r="E406" s="495"/>
      <c r="F406" s="307">
        <f aca="true" t="shared" si="63" ref="F406:F432">N406+P406+R406+T406+V406+X406</f>
        <v>0</v>
      </c>
      <c r="G406" s="308">
        <f aca="true" t="shared" si="64" ref="G406:G432">F406*30</f>
        <v>0</v>
      </c>
      <c r="H406" s="307">
        <f>(M406*Титул!BC$18)+(O406*Титул!BD$18)+(Q406*Титул!BE$18)+(S406*Титул!BF$18)+(U406*Титул!BG$18)+(W406*Титул!BH$18)</f>
        <v>0</v>
      </c>
      <c r="I406" s="309"/>
      <c r="J406" s="310"/>
      <c r="K406" s="311"/>
      <c r="L406" s="307">
        <f aca="true" t="shared" si="65" ref="L406:L431">IF(H406=I406+J406+K406,G406-H406,"!ОШИБКА!")</f>
        <v>0</v>
      </c>
      <c r="M406" s="309"/>
      <c r="N406" s="310"/>
      <c r="O406" s="310"/>
      <c r="P406" s="310"/>
      <c r="Q406" s="310"/>
      <c r="R406" s="310"/>
      <c r="S406" s="310"/>
      <c r="T406" s="310"/>
      <c r="U406" s="310"/>
      <c r="V406" s="310"/>
      <c r="W406" s="310"/>
      <c r="X406" s="310"/>
      <c r="Y406" s="493"/>
      <c r="Z406" s="203" t="str">
        <f>'Основні дані'!$B$1</f>
        <v>120124Б_3роки</v>
      </c>
    </row>
    <row r="407" spans="1:26" s="157" customFormat="1" ht="30" hidden="1">
      <c r="A407" s="450" t="s">
        <v>621</v>
      </c>
      <c r="B407" s="432"/>
      <c r="C407" s="433"/>
      <c r="D407" s="433"/>
      <c r="E407" s="433"/>
      <c r="F407" s="299">
        <f t="shared" si="63"/>
        <v>0</v>
      </c>
      <c r="G407" s="300">
        <f t="shared" si="64"/>
        <v>0</v>
      </c>
      <c r="H407" s="299">
        <f>(M407*Титул!BC$18)+(O407*Титул!BD$18)+(Q407*Титул!BE$18)+(S407*Титул!BF$18)+(U407*Титул!BG$18)+(W407*Титул!BH$18)</f>
        <v>0</v>
      </c>
      <c r="I407" s="301"/>
      <c r="J407" s="302"/>
      <c r="K407" s="303"/>
      <c r="L407" s="299">
        <f t="shared" si="65"/>
        <v>0</v>
      </c>
      <c r="M407" s="301"/>
      <c r="N407" s="302"/>
      <c r="O407" s="302"/>
      <c r="P407" s="302"/>
      <c r="Q407" s="302"/>
      <c r="R407" s="302"/>
      <c r="S407" s="302"/>
      <c r="T407" s="302"/>
      <c r="U407" s="302"/>
      <c r="V407" s="302"/>
      <c r="W407" s="302"/>
      <c r="X407" s="302"/>
      <c r="Y407" s="494"/>
      <c r="Z407" s="203" t="str">
        <f>'Основні дані'!$B$1</f>
        <v>120124Б_3роки</v>
      </c>
    </row>
    <row r="408" spans="1:26" s="157" customFormat="1" ht="30" hidden="1">
      <c r="A408" s="450" t="s">
        <v>622</v>
      </c>
      <c r="B408" s="432"/>
      <c r="C408" s="433"/>
      <c r="D408" s="433"/>
      <c r="E408" s="433"/>
      <c r="F408" s="299">
        <f t="shared" si="63"/>
        <v>0</v>
      </c>
      <c r="G408" s="300">
        <f t="shared" si="64"/>
        <v>0</v>
      </c>
      <c r="H408" s="299">
        <f>(M408*Титул!BC$18)+(O408*Титул!BD$18)+(Q408*Титул!BE$18)+(S408*Титул!BF$18)+(U408*Титул!BG$18)+(W408*Титул!BH$18)</f>
        <v>0</v>
      </c>
      <c r="I408" s="301"/>
      <c r="J408" s="302"/>
      <c r="K408" s="303"/>
      <c r="L408" s="299">
        <f t="shared" si="65"/>
        <v>0</v>
      </c>
      <c r="M408" s="301"/>
      <c r="N408" s="302"/>
      <c r="O408" s="302"/>
      <c r="P408" s="302"/>
      <c r="Q408" s="302"/>
      <c r="R408" s="302"/>
      <c r="S408" s="302"/>
      <c r="T408" s="302"/>
      <c r="U408" s="302"/>
      <c r="V408" s="302"/>
      <c r="W408" s="302"/>
      <c r="X408" s="302"/>
      <c r="Y408" s="339"/>
      <c r="Z408" s="203" t="str">
        <f>'Основні дані'!$B$1</f>
        <v>120124Б_3роки</v>
      </c>
    </row>
    <row r="409" spans="1:26" s="157" customFormat="1" ht="30" hidden="1">
      <c r="A409" s="450" t="s">
        <v>623</v>
      </c>
      <c r="B409" s="432"/>
      <c r="C409" s="433"/>
      <c r="D409" s="433"/>
      <c r="E409" s="433"/>
      <c r="F409" s="299">
        <f t="shared" si="63"/>
        <v>0</v>
      </c>
      <c r="G409" s="300">
        <f t="shared" si="64"/>
        <v>0</v>
      </c>
      <c r="H409" s="299">
        <f>(M409*Титул!BC$18)+(O409*Титул!BD$18)+(Q409*Титул!BE$18)+(S409*Титул!BF$18)+(U409*Титул!BG$18)+(W409*Титул!BH$18)</f>
        <v>0</v>
      </c>
      <c r="I409" s="301"/>
      <c r="J409" s="302"/>
      <c r="K409" s="303"/>
      <c r="L409" s="299">
        <f t="shared" si="65"/>
        <v>0</v>
      </c>
      <c r="M409" s="301"/>
      <c r="N409" s="302"/>
      <c r="O409" s="302"/>
      <c r="P409" s="302"/>
      <c r="Q409" s="302"/>
      <c r="R409" s="302"/>
      <c r="S409" s="302"/>
      <c r="T409" s="302"/>
      <c r="U409" s="302"/>
      <c r="V409" s="302"/>
      <c r="W409" s="302"/>
      <c r="X409" s="302"/>
      <c r="Y409" s="339"/>
      <c r="Z409" s="203" t="str">
        <f>'Основні дані'!$B$1</f>
        <v>120124Б_3роки</v>
      </c>
    </row>
    <row r="410" spans="1:26" s="157" customFormat="1" ht="30" hidden="1">
      <c r="A410" s="450" t="s">
        <v>624</v>
      </c>
      <c r="B410" s="432"/>
      <c r="C410" s="433"/>
      <c r="D410" s="342"/>
      <c r="E410" s="343"/>
      <c r="F410" s="299">
        <f t="shared" si="63"/>
        <v>0</v>
      </c>
      <c r="G410" s="300">
        <f t="shared" si="64"/>
        <v>0</v>
      </c>
      <c r="H410" s="299">
        <f>(M410*Титул!BC$18)+(O410*Титул!BD$18)+(Q410*Титул!BE$18)+(S410*Титул!BF$18)+(U410*Титул!BG$18)+(W410*Титул!BH$18)</f>
        <v>0</v>
      </c>
      <c r="I410" s="301"/>
      <c r="J410" s="302"/>
      <c r="K410" s="303"/>
      <c r="L410" s="299">
        <f t="shared" si="65"/>
        <v>0</v>
      </c>
      <c r="M410" s="301"/>
      <c r="N410" s="302"/>
      <c r="O410" s="302"/>
      <c r="P410" s="302"/>
      <c r="Q410" s="302"/>
      <c r="R410" s="302"/>
      <c r="S410" s="302"/>
      <c r="T410" s="302"/>
      <c r="U410" s="302"/>
      <c r="V410" s="302"/>
      <c r="W410" s="302"/>
      <c r="X410" s="302"/>
      <c r="Y410" s="339"/>
      <c r="Z410" s="203" t="str">
        <f>'Основні дані'!$B$1</f>
        <v>120124Б_3роки</v>
      </c>
    </row>
    <row r="411" spans="1:26" s="157" customFormat="1" ht="30" hidden="1">
      <c r="A411" s="450" t="s">
        <v>625</v>
      </c>
      <c r="B411" s="434"/>
      <c r="C411" s="433"/>
      <c r="D411" s="342"/>
      <c r="E411" s="342"/>
      <c r="F411" s="299">
        <f t="shared" si="63"/>
        <v>0</v>
      </c>
      <c r="G411" s="300">
        <f t="shared" si="64"/>
        <v>0</v>
      </c>
      <c r="H411" s="299">
        <f>(M411*Титул!BC$18)+(O411*Титул!BD$18)+(Q411*Титул!BE$18)+(S411*Титул!BF$18)+(U411*Титул!BG$18)+(W411*Титул!BH$18)</f>
        <v>0</v>
      </c>
      <c r="I411" s="301"/>
      <c r="J411" s="302"/>
      <c r="K411" s="303"/>
      <c r="L411" s="299">
        <f t="shared" si="65"/>
        <v>0</v>
      </c>
      <c r="M411" s="301"/>
      <c r="N411" s="302"/>
      <c r="O411" s="302"/>
      <c r="P411" s="302"/>
      <c r="Q411" s="302"/>
      <c r="R411" s="302"/>
      <c r="S411" s="302"/>
      <c r="T411" s="302"/>
      <c r="U411" s="302"/>
      <c r="V411" s="302"/>
      <c r="W411" s="302"/>
      <c r="X411" s="302"/>
      <c r="Y411" s="339"/>
      <c r="Z411" s="203" t="str">
        <f>'Основні дані'!$B$1</f>
        <v>120124Б_3роки</v>
      </c>
    </row>
    <row r="412" spans="1:26" s="157" customFormat="1" ht="30" hidden="1">
      <c r="A412" s="450" t="s">
        <v>626</v>
      </c>
      <c r="B412" s="435"/>
      <c r="C412" s="433"/>
      <c r="D412" s="342"/>
      <c r="E412" s="342"/>
      <c r="F412" s="299">
        <f t="shared" si="63"/>
        <v>0</v>
      </c>
      <c r="G412" s="300">
        <f t="shared" si="64"/>
        <v>0</v>
      </c>
      <c r="H412" s="299">
        <f>(M412*Титул!BC$18)+(O412*Титул!BD$18)+(Q412*Титул!BE$18)+(S412*Титул!BF$18)+(U412*Титул!BG$18)+(W412*Титул!BH$18)</f>
        <v>0</v>
      </c>
      <c r="I412" s="301"/>
      <c r="J412" s="302"/>
      <c r="K412" s="303"/>
      <c r="L412" s="299">
        <f t="shared" si="65"/>
        <v>0</v>
      </c>
      <c r="M412" s="301"/>
      <c r="N412" s="302"/>
      <c r="O412" s="302"/>
      <c r="P412" s="302"/>
      <c r="Q412" s="302"/>
      <c r="R412" s="302"/>
      <c r="S412" s="302"/>
      <c r="T412" s="302"/>
      <c r="U412" s="302"/>
      <c r="V412" s="302"/>
      <c r="W412" s="302"/>
      <c r="X412" s="302"/>
      <c r="Y412" s="339"/>
      <c r="Z412" s="203" t="str">
        <f>'Основні дані'!$B$1</f>
        <v>120124Б_3роки</v>
      </c>
    </row>
    <row r="413" spans="1:26" s="157" customFormat="1" ht="30" hidden="1">
      <c r="A413" s="450" t="s">
        <v>627</v>
      </c>
      <c r="B413" s="436"/>
      <c r="C413" s="433"/>
      <c r="D413" s="343"/>
      <c r="E413" s="342"/>
      <c r="F413" s="299">
        <f t="shared" si="63"/>
        <v>0</v>
      </c>
      <c r="G413" s="300">
        <f t="shared" si="64"/>
        <v>0</v>
      </c>
      <c r="H413" s="299">
        <f>(M413*Титул!BC$18)+(O413*Титул!BD$18)+(Q413*Титул!BE$18)+(S413*Титул!BF$18)+(U413*Титул!BG$18)+(W413*Титул!BH$18)</f>
        <v>0</v>
      </c>
      <c r="I413" s="301"/>
      <c r="J413" s="302"/>
      <c r="K413" s="303"/>
      <c r="L413" s="299">
        <f t="shared" si="65"/>
        <v>0</v>
      </c>
      <c r="M413" s="301"/>
      <c r="N413" s="302"/>
      <c r="O413" s="302"/>
      <c r="P413" s="302"/>
      <c r="Q413" s="302"/>
      <c r="R413" s="302"/>
      <c r="S413" s="302"/>
      <c r="T413" s="302"/>
      <c r="U413" s="302"/>
      <c r="V413" s="302"/>
      <c r="W413" s="302"/>
      <c r="X413" s="302"/>
      <c r="Y413" s="339"/>
      <c r="Z413" s="203" t="str">
        <f>'Основні дані'!$B$1</f>
        <v>120124Б_3роки</v>
      </c>
    </row>
    <row r="414" spans="1:26" s="157" customFormat="1" ht="30" hidden="1">
      <c r="A414" s="450" t="s">
        <v>628</v>
      </c>
      <c r="B414" s="436"/>
      <c r="C414" s="433"/>
      <c r="D414" s="343"/>
      <c r="E414" s="342"/>
      <c r="F414" s="299">
        <f t="shared" si="63"/>
        <v>0</v>
      </c>
      <c r="G414" s="300">
        <f t="shared" si="64"/>
        <v>0</v>
      </c>
      <c r="H414" s="299">
        <f>(M414*Титул!BC$18)+(O414*Титул!BD$18)+(Q414*Титул!BE$18)+(S414*Титул!BF$18)+(U414*Титул!BG$18)+(W414*Титул!BH$18)</f>
        <v>0</v>
      </c>
      <c r="I414" s="301"/>
      <c r="J414" s="302"/>
      <c r="K414" s="303"/>
      <c r="L414" s="299">
        <f t="shared" si="65"/>
        <v>0</v>
      </c>
      <c r="M414" s="301"/>
      <c r="N414" s="302"/>
      <c r="O414" s="302"/>
      <c r="P414" s="302"/>
      <c r="Q414" s="302"/>
      <c r="R414" s="302"/>
      <c r="S414" s="302"/>
      <c r="T414" s="302"/>
      <c r="U414" s="302"/>
      <c r="V414" s="302"/>
      <c r="W414" s="302"/>
      <c r="X414" s="302"/>
      <c r="Y414" s="339"/>
      <c r="Z414" s="203" t="str">
        <f>'Основні дані'!$B$1</f>
        <v>120124Б_3роки</v>
      </c>
    </row>
    <row r="415" spans="1:26" s="157" customFormat="1" ht="30" hidden="1">
      <c r="A415" s="450" t="s">
        <v>629</v>
      </c>
      <c r="B415" s="436"/>
      <c r="C415" s="433"/>
      <c r="D415" s="343"/>
      <c r="E415" s="342"/>
      <c r="F415" s="299">
        <f t="shared" si="63"/>
        <v>0</v>
      </c>
      <c r="G415" s="300">
        <f t="shared" si="64"/>
        <v>0</v>
      </c>
      <c r="H415" s="299">
        <f>(M415*Титул!BC$18)+(O415*Титул!BD$18)+(Q415*Титул!BE$18)+(S415*Титул!BF$18)+(U415*Титул!BG$18)+(W415*Титул!BH$18)</f>
        <v>0</v>
      </c>
      <c r="I415" s="301"/>
      <c r="J415" s="302"/>
      <c r="K415" s="303"/>
      <c r="L415" s="299">
        <f t="shared" si="65"/>
        <v>0</v>
      </c>
      <c r="M415" s="301"/>
      <c r="N415" s="302"/>
      <c r="O415" s="302"/>
      <c r="P415" s="302"/>
      <c r="Q415" s="302"/>
      <c r="R415" s="302"/>
      <c r="S415" s="302"/>
      <c r="T415" s="302"/>
      <c r="U415" s="302"/>
      <c r="V415" s="302"/>
      <c r="W415" s="302"/>
      <c r="X415" s="302"/>
      <c r="Y415" s="339"/>
      <c r="Z415" s="203" t="str">
        <f>'Основні дані'!$B$1</f>
        <v>120124Б_3роки</v>
      </c>
    </row>
    <row r="416" spans="1:26" s="157" customFormat="1" ht="30" hidden="1">
      <c r="A416" s="450" t="s">
        <v>630</v>
      </c>
      <c r="B416" s="436"/>
      <c r="C416" s="342"/>
      <c r="D416" s="343"/>
      <c r="E416" s="343"/>
      <c r="F416" s="299">
        <f t="shared" si="63"/>
        <v>0</v>
      </c>
      <c r="G416" s="300">
        <f t="shared" si="64"/>
        <v>0</v>
      </c>
      <c r="H416" s="299">
        <f>(M416*Титул!BC$18)+(O416*Титул!BD$18)+(Q416*Титул!BE$18)+(S416*Титул!BF$18)+(U416*Титул!BG$18)+(W416*Титул!BH$18)</f>
        <v>0</v>
      </c>
      <c r="I416" s="301"/>
      <c r="J416" s="302"/>
      <c r="K416" s="303"/>
      <c r="L416" s="299">
        <f t="shared" si="65"/>
        <v>0</v>
      </c>
      <c r="M416" s="301"/>
      <c r="N416" s="302"/>
      <c r="O416" s="302"/>
      <c r="P416" s="302"/>
      <c r="Q416" s="302"/>
      <c r="R416" s="302"/>
      <c r="S416" s="302"/>
      <c r="T416" s="302"/>
      <c r="U416" s="302"/>
      <c r="V416" s="302"/>
      <c r="W416" s="302"/>
      <c r="X416" s="302"/>
      <c r="Y416" s="339"/>
      <c r="Z416" s="203" t="str">
        <f>'Основні дані'!$B$1</f>
        <v>120124Б_3роки</v>
      </c>
    </row>
    <row r="417" spans="1:26" s="157" customFormat="1" ht="30" hidden="1">
      <c r="A417" s="450" t="s">
        <v>631</v>
      </c>
      <c r="B417" s="436"/>
      <c r="C417" s="342"/>
      <c r="D417" s="343"/>
      <c r="E417" s="343"/>
      <c r="F417" s="299">
        <f t="shared" si="63"/>
        <v>0</v>
      </c>
      <c r="G417" s="300">
        <f t="shared" si="64"/>
        <v>0</v>
      </c>
      <c r="H417" s="299">
        <f>(M417*Титул!BC$18)+(O417*Титул!BD$18)+(Q417*Титул!BE$18)+(S417*Титул!BF$18)+(U417*Титул!BG$18)+(W417*Титул!BH$18)</f>
        <v>0</v>
      </c>
      <c r="I417" s="301"/>
      <c r="J417" s="302"/>
      <c r="K417" s="303"/>
      <c r="L417" s="299">
        <f t="shared" si="65"/>
        <v>0</v>
      </c>
      <c r="M417" s="301"/>
      <c r="N417" s="302"/>
      <c r="O417" s="302"/>
      <c r="P417" s="302"/>
      <c r="Q417" s="302"/>
      <c r="R417" s="302"/>
      <c r="S417" s="302"/>
      <c r="T417" s="302"/>
      <c r="U417" s="302"/>
      <c r="V417" s="302"/>
      <c r="W417" s="302"/>
      <c r="X417" s="302"/>
      <c r="Y417" s="339"/>
      <c r="Z417" s="203" t="str">
        <f>'Основні дані'!$B$1</f>
        <v>120124Б_3роки</v>
      </c>
    </row>
    <row r="418" spans="1:26" s="157" customFormat="1" ht="30" hidden="1">
      <c r="A418" s="450" t="s">
        <v>632</v>
      </c>
      <c r="B418" s="436"/>
      <c r="C418" s="342"/>
      <c r="D418" s="343"/>
      <c r="E418" s="343"/>
      <c r="F418" s="299">
        <f t="shared" si="63"/>
        <v>0</v>
      </c>
      <c r="G418" s="300">
        <f t="shared" si="64"/>
        <v>0</v>
      </c>
      <c r="H418" s="299">
        <f>(M418*Титул!BC$18)+(O418*Титул!BD$18)+(Q418*Титул!BE$18)+(S418*Титул!BF$18)+(U418*Титул!BG$18)+(W418*Титул!BH$18)</f>
        <v>0</v>
      </c>
      <c r="I418" s="301"/>
      <c r="J418" s="302"/>
      <c r="K418" s="303"/>
      <c r="L418" s="299">
        <f t="shared" si="65"/>
        <v>0</v>
      </c>
      <c r="M418" s="301"/>
      <c r="N418" s="302"/>
      <c r="O418" s="302"/>
      <c r="P418" s="302"/>
      <c r="Q418" s="302"/>
      <c r="R418" s="302"/>
      <c r="S418" s="302"/>
      <c r="T418" s="302"/>
      <c r="U418" s="302"/>
      <c r="V418" s="302"/>
      <c r="W418" s="302"/>
      <c r="X418" s="302"/>
      <c r="Y418" s="339"/>
      <c r="Z418" s="203" t="str">
        <f>'Основні дані'!$B$1</f>
        <v>120124Б_3роки</v>
      </c>
    </row>
    <row r="419" spans="1:26" s="157" customFormat="1" ht="30" hidden="1">
      <c r="A419" s="450" t="s">
        <v>633</v>
      </c>
      <c r="B419" s="436"/>
      <c r="C419" s="343"/>
      <c r="D419" s="343"/>
      <c r="E419" s="343"/>
      <c r="F419" s="299">
        <f t="shared" si="63"/>
        <v>0</v>
      </c>
      <c r="G419" s="300">
        <f t="shared" si="64"/>
        <v>0</v>
      </c>
      <c r="H419" s="299">
        <f>(M419*Титул!BC$18)+(O419*Титул!BD$18)+(Q419*Титул!BE$18)+(S419*Титул!BF$18)+(U419*Титул!BG$18)+(W419*Титул!BH$18)</f>
        <v>0</v>
      </c>
      <c r="I419" s="301"/>
      <c r="J419" s="302"/>
      <c r="K419" s="303"/>
      <c r="L419" s="299">
        <f t="shared" si="65"/>
        <v>0</v>
      </c>
      <c r="M419" s="301"/>
      <c r="N419" s="302"/>
      <c r="O419" s="302"/>
      <c r="P419" s="302"/>
      <c r="Q419" s="302"/>
      <c r="R419" s="302"/>
      <c r="S419" s="302"/>
      <c r="T419" s="302"/>
      <c r="U419" s="302"/>
      <c r="V419" s="302"/>
      <c r="W419" s="302"/>
      <c r="X419" s="302"/>
      <c r="Y419" s="339"/>
      <c r="Z419" s="203" t="str">
        <f>'Основні дані'!$B$1</f>
        <v>120124Б_3роки</v>
      </c>
    </row>
    <row r="420" spans="1:26" s="157" customFormat="1" ht="30" hidden="1">
      <c r="A420" s="450" t="s">
        <v>634</v>
      </c>
      <c r="B420" s="436"/>
      <c r="C420" s="343"/>
      <c r="D420" s="343"/>
      <c r="E420" s="343"/>
      <c r="F420" s="299">
        <f t="shared" si="63"/>
        <v>0</v>
      </c>
      <c r="G420" s="300">
        <f t="shared" si="64"/>
        <v>0</v>
      </c>
      <c r="H420" s="299">
        <f>(M420*Титул!BC$18)+(O420*Титул!BD$18)+(Q420*Титул!BE$18)+(S420*Титул!BF$18)+(U420*Титул!BG$18)+(W420*Титул!BH$18)</f>
        <v>0</v>
      </c>
      <c r="I420" s="301"/>
      <c r="J420" s="302"/>
      <c r="K420" s="303"/>
      <c r="L420" s="299">
        <f t="shared" si="65"/>
        <v>0</v>
      </c>
      <c r="M420" s="301"/>
      <c r="N420" s="302"/>
      <c r="O420" s="302"/>
      <c r="P420" s="302"/>
      <c r="Q420" s="302"/>
      <c r="R420" s="302"/>
      <c r="S420" s="302"/>
      <c r="T420" s="302"/>
      <c r="U420" s="302"/>
      <c r="V420" s="302"/>
      <c r="W420" s="302"/>
      <c r="X420" s="302"/>
      <c r="Y420" s="339"/>
      <c r="Z420" s="203" t="str">
        <f>'Основні дані'!$B$1</f>
        <v>120124Б_3роки</v>
      </c>
    </row>
    <row r="421" spans="1:26" s="157" customFormat="1" ht="30" hidden="1">
      <c r="A421" s="450" t="s">
        <v>635</v>
      </c>
      <c r="B421" s="436"/>
      <c r="C421" s="343"/>
      <c r="D421" s="343"/>
      <c r="E421" s="343"/>
      <c r="F421" s="299">
        <f t="shared" si="63"/>
        <v>0</v>
      </c>
      <c r="G421" s="300">
        <f t="shared" si="64"/>
        <v>0</v>
      </c>
      <c r="H421" s="299">
        <f>(M421*Титул!BC$18)+(O421*Титул!BD$18)+(Q421*Титул!BE$18)+(S421*Титул!BF$18)+(U421*Титул!BG$18)+(W421*Титул!BH$18)</f>
        <v>0</v>
      </c>
      <c r="I421" s="301"/>
      <c r="J421" s="302"/>
      <c r="K421" s="303"/>
      <c r="L421" s="299">
        <f t="shared" si="65"/>
        <v>0</v>
      </c>
      <c r="M421" s="301"/>
      <c r="N421" s="302"/>
      <c r="O421" s="302"/>
      <c r="P421" s="302"/>
      <c r="Q421" s="302"/>
      <c r="R421" s="302"/>
      <c r="S421" s="302"/>
      <c r="T421" s="302"/>
      <c r="U421" s="302"/>
      <c r="V421" s="302"/>
      <c r="W421" s="302"/>
      <c r="X421" s="302"/>
      <c r="Y421" s="339"/>
      <c r="Z421" s="203" t="str">
        <f>'Основні дані'!$B$1</f>
        <v>120124Б_3роки</v>
      </c>
    </row>
    <row r="422" spans="1:26" s="157" customFormat="1" ht="30" hidden="1">
      <c r="A422" s="450" t="s">
        <v>636</v>
      </c>
      <c r="B422" s="436"/>
      <c r="C422" s="343"/>
      <c r="D422" s="343"/>
      <c r="E422" s="343"/>
      <c r="F422" s="299">
        <f t="shared" si="63"/>
        <v>0</v>
      </c>
      <c r="G422" s="300">
        <f t="shared" si="64"/>
        <v>0</v>
      </c>
      <c r="H422" s="299">
        <f>(M422*Титул!BC$18)+(O422*Титул!BD$18)+(Q422*Титул!BE$18)+(S422*Титул!BF$18)+(U422*Титул!BG$18)+(W422*Титул!BH$18)</f>
        <v>0</v>
      </c>
      <c r="I422" s="301"/>
      <c r="J422" s="302"/>
      <c r="K422" s="303"/>
      <c r="L422" s="299">
        <f t="shared" si="65"/>
        <v>0</v>
      </c>
      <c r="M422" s="301"/>
      <c r="N422" s="302"/>
      <c r="O422" s="302"/>
      <c r="P422" s="302"/>
      <c r="Q422" s="302"/>
      <c r="R422" s="302"/>
      <c r="S422" s="302"/>
      <c r="T422" s="302"/>
      <c r="U422" s="302"/>
      <c r="V422" s="302"/>
      <c r="W422" s="302"/>
      <c r="X422" s="302"/>
      <c r="Y422" s="339"/>
      <c r="Z422" s="203" t="str">
        <f>'Основні дані'!$B$1</f>
        <v>120124Б_3роки</v>
      </c>
    </row>
    <row r="423" spans="1:26" s="157" customFormat="1" ht="30" hidden="1">
      <c r="A423" s="450" t="s">
        <v>637</v>
      </c>
      <c r="B423" s="436"/>
      <c r="C423" s="343"/>
      <c r="D423" s="343"/>
      <c r="E423" s="343"/>
      <c r="F423" s="299">
        <f t="shared" si="63"/>
        <v>0</v>
      </c>
      <c r="G423" s="300">
        <f t="shared" si="64"/>
        <v>0</v>
      </c>
      <c r="H423" s="299">
        <f>(M423*Титул!BC$18)+(O423*Титул!BD$18)+(Q423*Титул!BE$18)+(S423*Титул!BF$18)+(U423*Титул!BG$18)+(W423*Титул!BH$18)</f>
        <v>0</v>
      </c>
      <c r="I423" s="301"/>
      <c r="J423" s="302"/>
      <c r="K423" s="303"/>
      <c r="L423" s="299">
        <f t="shared" si="65"/>
        <v>0</v>
      </c>
      <c r="M423" s="301"/>
      <c r="N423" s="302"/>
      <c r="O423" s="302"/>
      <c r="P423" s="302"/>
      <c r="Q423" s="302"/>
      <c r="R423" s="302"/>
      <c r="S423" s="302"/>
      <c r="T423" s="302"/>
      <c r="U423" s="302"/>
      <c r="V423" s="302"/>
      <c r="W423" s="302"/>
      <c r="X423" s="302"/>
      <c r="Y423" s="339"/>
      <c r="Z423" s="203" t="str">
        <f>'Основні дані'!$B$1</f>
        <v>120124Б_3роки</v>
      </c>
    </row>
    <row r="424" spans="1:26" s="157" customFormat="1" ht="30" hidden="1">
      <c r="A424" s="450" t="s">
        <v>638</v>
      </c>
      <c r="B424" s="436"/>
      <c r="C424" s="343"/>
      <c r="D424" s="343"/>
      <c r="E424" s="343"/>
      <c r="F424" s="299">
        <f t="shared" si="63"/>
        <v>0</v>
      </c>
      <c r="G424" s="300">
        <f t="shared" si="64"/>
        <v>0</v>
      </c>
      <c r="H424" s="299">
        <f>(M424*Титул!BC$18)+(O424*Титул!BD$18)+(Q424*Титул!BE$18)+(S424*Титул!BF$18)+(U424*Титул!BG$18)+(W424*Титул!BH$18)</f>
        <v>0</v>
      </c>
      <c r="I424" s="301"/>
      <c r="J424" s="302"/>
      <c r="K424" s="303"/>
      <c r="L424" s="299">
        <f t="shared" si="65"/>
        <v>0</v>
      </c>
      <c r="M424" s="301"/>
      <c r="N424" s="302"/>
      <c r="O424" s="302"/>
      <c r="P424" s="302"/>
      <c r="Q424" s="302"/>
      <c r="R424" s="302"/>
      <c r="S424" s="302"/>
      <c r="T424" s="302"/>
      <c r="U424" s="302"/>
      <c r="V424" s="302"/>
      <c r="W424" s="302"/>
      <c r="X424" s="302"/>
      <c r="Y424" s="339"/>
      <c r="Z424" s="203" t="str">
        <f>'Основні дані'!$B$1</f>
        <v>120124Б_3роки</v>
      </c>
    </row>
    <row r="425" spans="1:26" s="157" customFormat="1" ht="30" hidden="1">
      <c r="A425" s="450" t="s">
        <v>639</v>
      </c>
      <c r="B425" s="436"/>
      <c r="C425" s="343"/>
      <c r="D425" s="343"/>
      <c r="E425" s="343"/>
      <c r="F425" s="299">
        <f t="shared" si="63"/>
        <v>0</v>
      </c>
      <c r="G425" s="300">
        <f t="shared" si="64"/>
        <v>0</v>
      </c>
      <c r="H425" s="299">
        <f>(M425*Титул!BC$18)+(O425*Титул!BD$18)+(Q425*Титул!BE$18)+(S425*Титул!BF$18)+(U425*Титул!BG$18)+(W425*Титул!BH$18)</f>
        <v>0</v>
      </c>
      <c r="I425" s="301"/>
      <c r="J425" s="302"/>
      <c r="K425" s="303"/>
      <c r="L425" s="299">
        <f t="shared" si="65"/>
        <v>0</v>
      </c>
      <c r="M425" s="301"/>
      <c r="N425" s="302"/>
      <c r="O425" s="302"/>
      <c r="P425" s="302"/>
      <c r="Q425" s="302"/>
      <c r="R425" s="302"/>
      <c r="S425" s="302"/>
      <c r="T425" s="302"/>
      <c r="U425" s="302"/>
      <c r="V425" s="302"/>
      <c r="W425" s="302"/>
      <c r="X425" s="302"/>
      <c r="Y425" s="339"/>
      <c r="Z425" s="203" t="str">
        <f>'Основні дані'!$B$1</f>
        <v>120124Б_3роки</v>
      </c>
    </row>
    <row r="426" spans="1:26" s="157" customFormat="1" ht="30" hidden="1">
      <c r="A426" s="450" t="s">
        <v>640</v>
      </c>
      <c r="B426" s="434"/>
      <c r="C426" s="433"/>
      <c r="D426" s="342"/>
      <c r="E426" s="342"/>
      <c r="F426" s="299">
        <f t="shared" si="63"/>
        <v>0</v>
      </c>
      <c r="G426" s="300">
        <f t="shared" si="64"/>
        <v>0</v>
      </c>
      <c r="H426" s="299">
        <f>(M426*Титул!BC$18)+(O426*Титул!BD$18)+(Q426*Титул!BE$18)+(S426*Титул!BF$18)+(U426*Титул!BG$18)+(W426*Титул!BH$18)</f>
        <v>0</v>
      </c>
      <c r="I426" s="301"/>
      <c r="J426" s="302"/>
      <c r="K426" s="303"/>
      <c r="L426" s="299">
        <f t="shared" si="65"/>
        <v>0</v>
      </c>
      <c r="M426" s="301"/>
      <c r="N426" s="302"/>
      <c r="O426" s="302"/>
      <c r="P426" s="302"/>
      <c r="Q426" s="302"/>
      <c r="R426" s="302"/>
      <c r="S426" s="302"/>
      <c r="T426" s="302"/>
      <c r="U426" s="302"/>
      <c r="V426" s="302"/>
      <c r="W426" s="302"/>
      <c r="X426" s="302"/>
      <c r="Y426" s="339"/>
      <c r="Z426" s="203" t="str">
        <f>'Основні дані'!$B$1</f>
        <v>120124Б_3роки</v>
      </c>
    </row>
    <row r="427" spans="1:26" s="157" customFormat="1" ht="30" hidden="1">
      <c r="A427" s="450" t="s">
        <v>641</v>
      </c>
      <c r="B427" s="435"/>
      <c r="C427" s="433"/>
      <c r="D427" s="342"/>
      <c r="E427" s="342"/>
      <c r="F427" s="299">
        <f t="shared" si="63"/>
        <v>0</v>
      </c>
      <c r="G427" s="300">
        <f t="shared" si="64"/>
        <v>0</v>
      </c>
      <c r="H427" s="299">
        <f>(M427*Титул!BC$18)+(O427*Титул!BD$18)+(Q427*Титул!BE$18)+(S427*Титул!BF$18)+(U427*Титул!BG$18)+(W427*Титул!BH$18)</f>
        <v>0</v>
      </c>
      <c r="I427" s="301"/>
      <c r="J427" s="302"/>
      <c r="K427" s="303"/>
      <c r="L427" s="299">
        <f t="shared" si="65"/>
        <v>0</v>
      </c>
      <c r="M427" s="301"/>
      <c r="N427" s="302"/>
      <c r="O427" s="302"/>
      <c r="P427" s="302"/>
      <c r="Q427" s="302"/>
      <c r="R427" s="302"/>
      <c r="S427" s="302"/>
      <c r="T427" s="302"/>
      <c r="U427" s="302"/>
      <c r="V427" s="302"/>
      <c r="W427" s="302"/>
      <c r="X427" s="302"/>
      <c r="Y427" s="339"/>
      <c r="Z427" s="203" t="str">
        <f>'Основні дані'!$B$1</f>
        <v>120124Б_3роки</v>
      </c>
    </row>
    <row r="428" spans="1:26" s="157" customFormat="1" ht="30" hidden="1">
      <c r="A428" s="450" t="s">
        <v>642</v>
      </c>
      <c r="B428" s="436"/>
      <c r="C428" s="433"/>
      <c r="D428" s="343"/>
      <c r="E428" s="342"/>
      <c r="F428" s="299">
        <f t="shared" si="63"/>
        <v>0</v>
      </c>
      <c r="G428" s="300">
        <f t="shared" si="64"/>
        <v>0</v>
      </c>
      <c r="H428" s="299">
        <f>(M428*Титул!BC$18)+(O428*Титул!BD$18)+(Q428*Титул!BE$18)+(S428*Титул!BF$18)+(U428*Титул!BG$18)+(W428*Титул!BH$18)</f>
        <v>0</v>
      </c>
      <c r="I428" s="301"/>
      <c r="J428" s="302"/>
      <c r="K428" s="303"/>
      <c r="L428" s="299">
        <f t="shared" si="65"/>
        <v>0</v>
      </c>
      <c r="M428" s="301"/>
      <c r="N428" s="302"/>
      <c r="O428" s="302"/>
      <c r="P428" s="302"/>
      <c r="Q428" s="302"/>
      <c r="R428" s="302"/>
      <c r="S428" s="302"/>
      <c r="T428" s="302"/>
      <c r="U428" s="302"/>
      <c r="V428" s="302"/>
      <c r="W428" s="302"/>
      <c r="X428" s="302"/>
      <c r="Y428" s="339"/>
      <c r="Z428" s="203" t="str">
        <f>'Основні дані'!$B$1</f>
        <v>120124Б_3роки</v>
      </c>
    </row>
    <row r="429" spans="1:26" s="157" customFormat="1" ht="30" hidden="1">
      <c r="A429" s="450" t="s">
        <v>643</v>
      </c>
      <c r="B429" s="436"/>
      <c r="C429" s="433"/>
      <c r="D429" s="343"/>
      <c r="E429" s="342"/>
      <c r="F429" s="299">
        <f t="shared" si="63"/>
        <v>0</v>
      </c>
      <c r="G429" s="300">
        <f t="shared" si="64"/>
        <v>0</v>
      </c>
      <c r="H429" s="299">
        <f>(M429*Титул!BC$18)+(O429*Титул!BD$18)+(Q429*Титул!BE$18)+(S429*Титул!BF$18)+(U429*Титул!BG$18)+(W429*Титул!BH$18)</f>
        <v>0</v>
      </c>
      <c r="I429" s="301"/>
      <c r="J429" s="302"/>
      <c r="K429" s="303"/>
      <c r="L429" s="299">
        <f t="shared" si="65"/>
        <v>0</v>
      </c>
      <c r="M429" s="301"/>
      <c r="N429" s="302"/>
      <c r="O429" s="302"/>
      <c r="P429" s="302"/>
      <c r="Q429" s="302"/>
      <c r="R429" s="302"/>
      <c r="S429" s="302"/>
      <c r="T429" s="302"/>
      <c r="U429" s="302"/>
      <c r="V429" s="302"/>
      <c r="W429" s="302"/>
      <c r="X429" s="302"/>
      <c r="Y429" s="339"/>
      <c r="Z429" s="203" t="str">
        <f>'Основні дані'!$B$1</f>
        <v>120124Б_3роки</v>
      </c>
    </row>
    <row r="430" spans="1:26" s="157" customFormat="1" ht="30" hidden="1">
      <c r="A430" s="450" t="s">
        <v>644</v>
      </c>
      <c r="B430" s="500"/>
      <c r="C430" s="501"/>
      <c r="D430" s="502"/>
      <c r="E430" s="503"/>
      <c r="F430" s="312">
        <f t="shared" si="63"/>
        <v>0</v>
      </c>
      <c r="G430" s="313">
        <f t="shared" si="64"/>
        <v>0</v>
      </c>
      <c r="H430" s="312">
        <f>(M430*Титул!BC$18)+(O430*Титул!BD$18)+(Q430*Титул!BE$18)+(S430*Титул!BF$18)+(U430*Титул!BG$18)+(W430*Титул!BH$18)</f>
        <v>0</v>
      </c>
      <c r="I430" s="304"/>
      <c r="J430" s="305"/>
      <c r="K430" s="306"/>
      <c r="L430" s="312">
        <f t="shared" si="65"/>
        <v>0</v>
      </c>
      <c r="M430" s="304"/>
      <c r="N430" s="305"/>
      <c r="O430" s="305"/>
      <c r="P430" s="305"/>
      <c r="Q430" s="305"/>
      <c r="R430" s="305"/>
      <c r="S430" s="305"/>
      <c r="T430" s="305"/>
      <c r="U430" s="305"/>
      <c r="V430" s="305"/>
      <c r="W430" s="305"/>
      <c r="X430" s="305"/>
      <c r="Y430" s="340"/>
      <c r="Z430" s="203" t="str">
        <f>'Основні дані'!$B$1</f>
        <v>120124Б_3роки</v>
      </c>
    </row>
    <row r="431" spans="1:26" s="507" customFormat="1" ht="28.5" hidden="1" thickBot="1">
      <c r="A431" s="504"/>
      <c r="B431" s="520" t="s">
        <v>33</v>
      </c>
      <c r="C431" s="514"/>
      <c r="D431" s="519" t="s">
        <v>811</v>
      </c>
      <c r="E431" s="515"/>
      <c r="F431" s="509">
        <f t="shared" si="63"/>
        <v>6</v>
      </c>
      <c r="G431" s="510">
        <f t="shared" si="64"/>
        <v>180</v>
      </c>
      <c r="H431" s="510">
        <f>(M431*Титул!BC$18)+(O431*Титул!BD$18)+(Q431*Титул!BE$18)+(S431*Титул!BF$18)+(U431*Титул!BG$18)+(W431*Титул!BH$18)</f>
        <v>0</v>
      </c>
      <c r="I431" s="510"/>
      <c r="J431" s="510"/>
      <c r="K431" s="510"/>
      <c r="L431" s="510">
        <f t="shared" si="65"/>
        <v>180</v>
      </c>
      <c r="M431" s="510"/>
      <c r="N431" s="510">
        <f>Титул!$BC$20*1.5</f>
        <v>0</v>
      </c>
      <c r="O431" s="510"/>
      <c r="P431" s="510">
        <f>Титул!$BD$20*1.5</f>
        <v>0</v>
      </c>
      <c r="Q431" s="510"/>
      <c r="R431" s="510">
        <f>Титул!$BE$20*1.5</f>
        <v>0</v>
      </c>
      <c r="S431" s="510"/>
      <c r="T431" s="510">
        <f>Титул!$BF$20*1.5</f>
        <v>0</v>
      </c>
      <c r="U431" s="510"/>
      <c r="V431" s="510">
        <f>Титул!$BG$20*1.5</f>
        <v>0</v>
      </c>
      <c r="W431" s="510"/>
      <c r="X431" s="510">
        <f>Титул!$BH$20*1.5</f>
        <v>6</v>
      </c>
      <c r="Y431" s="505"/>
      <c r="Z431" s="506" t="str">
        <f>'Основні дані'!$B$1</f>
        <v>120124Б_3роки</v>
      </c>
    </row>
    <row r="432" spans="1:26" s="157" customFormat="1" ht="28.5" hidden="1" thickBot="1">
      <c r="A432" s="276"/>
      <c r="B432" s="521" t="s">
        <v>118</v>
      </c>
      <c r="C432" s="516"/>
      <c r="D432" s="516"/>
      <c r="E432" s="517"/>
      <c r="F432" s="512">
        <f t="shared" si="63"/>
        <v>6</v>
      </c>
      <c r="G432" s="512">
        <f t="shared" si="64"/>
        <v>180</v>
      </c>
      <c r="H432" s="512"/>
      <c r="I432" s="512"/>
      <c r="J432" s="512"/>
      <c r="K432" s="512"/>
      <c r="L432" s="512">
        <f>IF(G432-H432=G432-I432-J432-K432,G432-H432,"!ОШИБКА!")</f>
        <v>180</v>
      </c>
      <c r="M432" s="512"/>
      <c r="N432" s="512"/>
      <c r="O432" s="512"/>
      <c r="P432" s="512"/>
      <c r="Q432" s="512"/>
      <c r="R432" s="512"/>
      <c r="S432" s="512"/>
      <c r="T432" s="512"/>
      <c r="U432" s="512"/>
      <c r="V432" s="512"/>
      <c r="W432" s="512"/>
      <c r="X432" s="512">
        <f>Титул!$AS$35+Титул!$AS$37</f>
        <v>6</v>
      </c>
      <c r="Y432" s="379"/>
      <c r="Z432" s="203" t="str">
        <f>'Основні дані'!$B$1</f>
        <v>120124Б_3роки</v>
      </c>
    </row>
    <row r="433" spans="1:26" s="157" customFormat="1" ht="27" hidden="1">
      <c r="A433" s="496" t="s">
        <v>646</v>
      </c>
      <c r="B433" s="497" t="s">
        <v>645</v>
      </c>
      <c r="C433" s="498"/>
      <c r="D433" s="498"/>
      <c r="E433" s="498"/>
      <c r="F433" s="518" t="str">
        <f>IF(SUM(F434:F460)=F$97,F$97,"ОШИБКА")</f>
        <v>ОШИБКА</v>
      </c>
      <c r="G433" s="518" t="str">
        <f>IF(SUM(G434:G460)=G$97,G$97,"ОШИБКА")</f>
        <v>ОШИБКА</v>
      </c>
      <c r="H433" s="508">
        <f aca="true" t="shared" si="66" ref="H433:X433">SUM(H434:H460)</f>
        <v>0</v>
      </c>
      <c r="I433" s="508">
        <f t="shared" si="66"/>
        <v>0</v>
      </c>
      <c r="J433" s="508">
        <f t="shared" si="66"/>
        <v>0</v>
      </c>
      <c r="K433" s="508">
        <f t="shared" si="66"/>
        <v>0</v>
      </c>
      <c r="L433" s="508">
        <f t="shared" si="66"/>
        <v>360</v>
      </c>
      <c r="M433" s="508">
        <f t="shared" si="66"/>
        <v>0</v>
      </c>
      <c r="N433" s="508">
        <f t="shared" si="66"/>
        <v>0</v>
      </c>
      <c r="O433" s="508">
        <f t="shared" si="66"/>
        <v>0</v>
      </c>
      <c r="P433" s="508">
        <f t="shared" si="66"/>
        <v>0</v>
      </c>
      <c r="Q433" s="508">
        <f t="shared" si="66"/>
        <v>0</v>
      </c>
      <c r="R433" s="508">
        <f t="shared" si="66"/>
        <v>0</v>
      </c>
      <c r="S433" s="508">
        <f t="shared" si="66"/>
        <v>0</v>
      </c>
      <c r="T433" s="508">
        <f t="shared" si="66"/>
        <v>0</v>
      </c>
      <c r="U433" s="508">
        <f t="shared" si="66"/>
        <v>0</v>
      </c>
      <c r="V433" s="508">
        <f t="shared" si="66"/>
        <v>0</v>
      </c>
      <c r="W433" s="508">
        <f t="shared" si="66"/>
        <v>0</v>
      </c>
      <c r="X433" s="508">
        <f t="shared" si="66"/>
        <v>12</v>
      </c>
      <c r="Y433" s="499"/>
      <c r="Z433" s="203" t="str">
        <f>'Основні дані'!$B$1</f>
        <v>120124Б_3роки</v>
      </c>
    </row>
    <row r="434" spans="1:26" s="157" customFormat="1" ht="30" hidden="1">
      <c r="A434" s="450" t="s">
        <v>647</v>
      </c>
      <c r="B434" s="434"/>
      <c r="C434" s="495"/>
      <c r="D434" s="495"/>
      <c r="E434" s="495"/>
      <c r="F434" s="307">
        <f aca="true" t="shared" si="67" ref="F434:F460">N434+P434+R434+T434+V434+X434</f>
        <v>0</v>
      </c>
      <c r="G434" s="308">
        <f aca="true" t="shared" si="68" ref="G434:G460">F434*30</f>
        <v>0</v>
      </c>
      <c r="H434" s="307">
        <f>(M434*Титул!BC$18)+(O434*Титул!BD$18)+(Q434*Титул!BE$18)+(S434*Титул!BF$18)+(U434*Титул!BG$18)+(W434*Титул!BH$18)</f>
        <v>0</v>
      </c>
      <c r="I434" s="309"/>
      <c r="J434" s="310"/>
      <c r="K434" s="311"/>
      <c r="L434" s="307">
        <f aca="true" t="shared" si="69" ref="L434:L459">IF(H434=I434+J434+K434,G434-H434,"!ОШИБКА!")</f>
        <v>0</v>
      </c>
      <c r="M434" s="309"/>
      <c r="N434" s="310"/>
      <c r="O434" s="310"/>
      <c r="P434" s="310"/>
      <c r="Q434" s="310"/>
      <c r="R434" s="310"/>
      <c r="S434" s="310"/>
      <c r="T434" s="310"/>
      <c r="U434" s="310"/>
      <c r="V434" s="310"/>
      <c r="W434" s="310"/>
      <c r="X434" s="310"/>
      <c r="Y434" s="493"/>
      <c r="Z434" s="203" t="str">
        <f>'Основні дані'!$B$1</f>
        <v>120124Б_3роки</v>
      </c>
    </row>
    <row r="435" spans="1:26" s="157" customFormat="1" ht="30" hidden="1">
      <c r="A435" s="450" t="s">
        <v>648</v>
      </c>
      <c r="B435" s="432"/>
      <c r="C435" s="433"/>
      <c r="D435" s="433"/>
      <c r="E435" s="433"/>
      <c r="F435" s="299">
        <f t="shared" si="67"/>
        <v>0</v>
      </c>
      <c r="G435" s="300">
        <f t="shared" si="68"/>
        <v>0</v>
      </c>
      <c r="H435" s="299">
        <f>(M435*Титул!BC$18)+(O435*Титул!BD$18)+(Q435*Титул!BE$18)+(S435*Титул!BF$18)+(U435*Титул!BG$18)+(W435*Титул!BH$18)</f>
        <v>0</v>
      </c>
      <c r="I435" s="301"/>
      <c r="J435" s="302"/>
      <c r="K435" s="303"/>
      <c r="L435" s="299">
        <f t="shared" si="69"/>
        <v>0</v>
      </c>
      <c r="M435" s="301"/>
      <c r="N435" s="302"/>
      <c r="O435" s="302"/>
      <c r="P435" s="302"/>
      <c r="Q435" s="302"/>
      <c r="R435" s="302"/>
      <c r="S435" s="302"/>
      <c r="T435" s="302"/>
      <c r="U435" s="302"/>
      <c r="V435" s="302"/>
      <c r="W435" s="302"/>
      <c r="X435" s="302"/>
      <c r="Y435" s="494"/>
      <c r="Z435" s="203" t="str">
        <f>'Основні дані'!$B$1</f>
        <v>120124Б_3роки</v>
      </c>
    </row>
    <row r="436" spans="1:26" s="157" customFormat="1" ht="30" hidden="1">
      <c r="A436" s="450" t="s">
        <v>649</v>
      </c>
      <c r="B436" s="432"/>
      <c r="C436" s="433"/>
      <c r="D436" s="433"/>
      <c r="E436" s="433"/>
      <c r="F436" s="299">
        <f t="shared" si="67"/>
        <v>0</v>
      </c>
      <c r="G436" s="300">
        <f t="shared" si="68"/>
        <v>0</v>
      </c>
      <c r="H436" s="299">
        <f>(M436*Титул!BC$18)+(O436*Титул!BD$18)+(Q436*Титул!BE$18)+(S436*Титул!BF$18)+(U436*Титул!BG$18)+(W436*Титул!BH$18)</f>
        <v>0</v>
      </c>
      <c r="I436" s="301"/>
      <c r="J436" s="302"/>
      <c r="K436" s="303"/>
      <c r="L436" s="299">
        <f t="shared" si="69"/>
        <v>0</v>
      </c>
      <c r="M436" s="301"/>
      <c r="N436" s="302"/>
      <c r="O436" s="302"/>
      <c r="P436" s="302"/>
      <c r="Q436" s="302"/>
      <c r="R436" s="302"/>
      <c r="S436" s="302"/>
      <c r="T436" s="302"/>
      <c r="U436" s="302"/>
      <c r="V436" s="302"/>
      <c r="W436" s="302"/>
      <c r="X436" s="302"/>
      <c r="Y436" s="339"/>
      <c r="Z436" s="203" t="str">
        <f>'Основні дані'!$B$1</f>
        <v>120124Б_3роки</v>
      </c>
    </row>
    <row r="437" spans="1:26" s="157" customFormat="1" ht="30" hidden="1">
      <c r="A437" s="450" t="s">
        <v>650</v>
      </c>
      <c r="B437" s="432"/>
      <c r="C437" s="433"/>
      <c r="D437" s="433"/>
      <c r="E437" s="433"/>
      <c r="F437" s="299">
        <f t="shared" si="67"/>
        <v>0</v>
      </c>
      <c r="G437" s="300">
        <f t="shared" si="68"/>
        <v>0</v>
      </c>
      <c r="H437" s="299">
        <f>(M437*Титул!BC$18)+(O437*Титул!BD$18)+(Q437*Титул!BE$18)+(S437*Титул!BF$18)+(U437*Титул!BG$18)+(W437*Титул!BH$18)</f>
        <v>0</v>
      </c>
      <c r="I437" s="301"/>
      <c r="J437" s="302"/>
      <c r="K437" s="303"/>
      <c r="L437" s="299">
        <f t="shared" si="69"/>
        <v>0</v>
      </c>
      <c r="M437" s="301"/>
      <c r="N437" s="302"/>
      <c r="O437" s="302"/>
      <c r="P437" s="302"/>
      <c r="Q437" s="302"/>
      <c r="R437" s="302"/>
      <c r="S437" s="302"/>
      <c r="T437" s="302"/>
      <c r="U437" s="302"/>
      <c r="V437" s="302"/>
      <c r="W437" s="302"/>
      <c r="X437" s="302"/>
      <c r="Y437" s="339"/>
      <c r="Z437" s="203" t="str">
        <f>'Основні дані'!$B$1</f>
        <v>120124Б_3роки</v>
      </c>
    </row>
    <row r="438" spans="1:26" s="157" customFormat="1" ht="30" hidden="1">
      <c r="A438" s="450" t="s">
        <v>651</v>
      </c>
      <c r="B438" s="432"/>
      <c r="C438" s="433"/>
      <c r="D438" s="342"/>
      <c r="E438" s="343"/>
      <c r="F438" s="299">
        <f t="shared" si="67"/>
        <v>0</v>
      </c>
      <c r="G438" s="300">
        <f t="shared" si="68"/>
        <v>0</v>
      </c>
      <c r="H438" s="299">
        <f>(M438*Титул!BC$18)+(O438*Титул!BD$18)+(Q438*Титул!BE$18)+(S438*Титул!BF$18)+(U438*Титул!BG$18)+(W438*Титул!BH$18)</f>
        <v>0</v>
      </c>
      <c r="I438" s="301"/>
      <c r="J438" s="302"/>
      <c r="K438" s="303"/>
      <c r="L438" s="299">
        <f t="shared" si="69"/>
        <v>0</v>
      </c>
      <c r="M438" s="301"/>
      <c r="N438" s="302"/>
      <c r="O438" s="302"/>
      <c r="P438" s="302"/>
      <c r="Q438" s="302"/>
      <c r="R438" s="302"/>
      <c r="S438" s="302"/>
      <c r="T438" s="302"/>
      <c r="U438" s="302"/>
      <c r="V438" s="302"/>
      <c r="W438" s="302"/>
      <c r="X438" s="302"/>
      <c r="Y438" s="339"/>
      <c r="Z438" s="203" t="str">
        <f>'Основні дані'!$B$1</f>
        <v>120124Б_3роки</v>
      </c>
    </row>
    <row r="439" spans="1:26" s="157" customFormat="1" ht="30" hidden="1">
      <c r="A439" s="450" t="s">
        <v>652</v>
      </c>
      <c r="B439" s="434"/>
      <c r="C439" s="433"/>
      <c r="D439" s="342"/>
      <c r="E439" s="342"/>
      <c r="F439" s="299">
        <f t="shared" si="67"/>
        <v>0</v>
      </c>
      <c r="G439" s="300">
        <f t="shared" si="68"/>
        <v>0</v>
      </c>
      <c r="H439" s="299">
        <f>(M439*Титул!BC$18)+(O439*Титул!BD$18)+(Q439*Титул!BE$18)+(S439*Титул!BF$18)+(U439*Титул!BG$18)+(W439*Титул!BH$18)</f>
        <v>0</v>
      </c>
      <c r="I439" s="301"/>
      <c r="J439" s="302"/>
      <c r="K439" s="303"/>
      <c r="L439" s="299">
        <f t="shared" si="69"/>
        <v>0</v>
      </c>
      <c r="M439" s="301"/>
      <c r="N439" s="302"/>
      <c r="O439" s="302"/>
      <c r="P439" s="302"/>
      <c r="Q439" s="302"/>
      <c r="R439" s="302"/>
      <c r="S439" s="302"/>
      <c r="T439" s="302"/>
      <c r="U439" s="302"/>
      <c r="V439" s="302"/>
      <c r="W439" s="302"/>
      <c r="X439" s="302"/>
      <c r="Y439" s="339"/>
      <c r="Z439" s="203" t="str">
        <f>'Основні дані'!$B$1</f>
        <v>120124Б_3роки</v>
      </c>
    </row>
    <row r="440" spans="1:26" s="157" customFormat="1" ht="30" hidden="1">
      <c r="A440" s="450" t="s">
        <v>653</v>
      </c>
      <c r="B440" s="435"/>
      <c r="C440" s="433"/>
      <c r="D440" s="342"/>
      <c r="E440" s="342"/>
      <c r="F440" s="299">
        <f t="shared" si="67"/>
        <v>0</v>
      </c>
      <c r="G440" s="300">
        <f t="shared" si="68"/>
        <v>0</v>
      </c>
      <c r="H440" s="299">
        <f>(M440*Титул!BC$18)+(O440*Титул!BD$18)+(Q440*Титул!BE$18)+(S440*Титул!BF$18)+(U440*Титул!BG$18)+(W440*Титул!BH$18)</f>
        <v>0</v>
      </c>
      <c r="I440" s="301"/>
      <c r="J440" s="302"/>
      <c r="K440" s="303"/>
      <c r="L440" s="299">
        <f t="shared" si="69"/>
        <v>0</v>
      </c>
      <c r="M440" s="301"/>
      <c r="N440" s="302"/>
      <c r="O440" s="302"/>
      <c r="P440" s="302"/>
      <c r="Q440" s="302"/>
      <c r="R440" s="302"/>
      <c r="S440" s="302"/>
      <c r="T440" s="302"/>
      <c r="U440" s="302"/>
      <c r="V440" s="302"/>
      <c r="W440" s="302"/>
      <c r="X440" s="302"/>
      <c r="Y440" s="339"/>
      <c r="Z440" s="203" t="str">
        <f>'Основні дані'!$B$1</f>
        <v>120124Б_3роки</v>
      </c>
    </row>
    <row r="441" spans="1:26" s="157" customFormat="1" ht="30" hidden="1">
      <c r="A441" s="450" t="s">
        <v>654</v>
      </c>
      <c r="B441" s="436"/>
      <c r="C441" s="433"/>
      <c r="D441" s="343"/>
      <c r="E441" s="342"/>
      <c r="F441" s="299">
        <f t="shared" si="67"/>
        <v>0</v>
      </c>
      <c r="G441" s="300">
        <f t="shared" si="68"/>
        <v>0</v>
      </c>
      <c r="H441" s="299">
        <f>(M441*Титул!BC$18)+(O441*Титул!BD$18)+(Q441*Титул!BE$18)+(S441*Титул!BF$18)+(U441*Титул!BG$18)+(W441*Титул!BH$18)</f>
        <v>0</v>
      </c>
      <c r="I441" s="301"/>
      <c r="J441" s="302"/>
      <c r="K441" s="303"/>
      <c r="L441" s="299">
        <f t="shared" si="69"/>
        <v>0</v>
      </c>
      <c r="M441" s="301"/>
      <c r="N441" s="302"/>
      <c r="O441" s="302"/>
      <c r="P441" s="302"/>
      <c r="Q441" s="302"/>
      <c r="R441" s="302"/>
      <c r="S441" s="302"/>
      <c r="T441" s="302"/>
      <c r="U441" s="302"/>
      <c r="V441" s="302"/>
      <c r="W441" s="302"/>
      <c r="X441" s="302"/>
      <c r="Y441" s="339"/>
      <c r="Z441" s="203" t="str">
        <f>'Основні дані'!$B$1</f>
        <v>120124Б_3роки</v>
      </c>
    </row>
    <row r="442" spans="1:26" s="157" customFormat="1" ht="30" hidden="1">
      <c r="A442" s="450" t="s">
        <v>655</v>
      </c>
      <c r="B442" s="436"/>
      <c r="C442" s="433"/>
      <c r="D442" s="343"/>
      <c r="E442" s="342"/>
      <c r="F442" s="299">
        <f t="shared" si="67"/>
        <v>0</v>
      </c>
      <c r="G442" s="300">
        <f t="shared" si="68"/>
        <v>0</v>
      </c>
      <c r="H442" s="299">
        <f>(M442*Титул!BC$18)+(O442*Титул!BD$18)+(Q442*Титул!BE$18)+(S442*Титул!BF$18)+(U442*Титул!BG$18)+(W442*Титул!BH$18)</f>
        <v>0</v>
      </c>
      <c r="I442" s="301"/>
      <c r="J442" s="302"/>
      <c r="K442" s="303"/>
      <c r="L442" s="299">
        <f t="shared" si="69"/>
        <v>0</v>
      </c>
      <c r="M442" s="301"/>
      <c r="N442" s="302"/>
      <c r="O442" s="302"/>
      <c r="P442" s="302"/>
      <c r="Q442" s="302"/>
      <c r="R442" s="302"/>
      <c r="S442" s="302"/>
      <c r="T442" s="302"/>
      <c r="U442" s="302"/>
      <c r="V442" s="302"/>
      <c r="W442" s="302"/>
      <c r="X442" s="302"/>
      <c r="Y442" s="339"/>
      <c r="Z442" s="203" t="str">
        <f>'Основні дані'!$B$1</f>
        <v>120124Б_3роки</v>
      </c>
    </row>
    <row r="443" spans="1:26" s="157" customFormat="1" ht="30" hidden="1">
      <c r="A443" s="450" t="s">
        <v>656</v>
      </c>
      <c r="B443" s="436"/>
      <c r="C443" s="433"/>
      <c r="D443" s="343"/>
      <c r="E443" s="342"/>
      <c r="F443" s="299">
        <f t="shared" si="67"/>
        <v>0</v>
      </c>
      <c r="G443" s="300">
        <f t="shared" si="68"/>
        <v>0</v>
      </c>
      <c r="H443" s="299">
        <f>(M443*Титул!BC$18)+(O443*Титул!BD$18)+(Q443*Титул!BE$18)+(S443*Титул!BF$18)+(U443*Титул!BG$18)+(W443*Титул!BH$18)</f>
        <v>0</v>
      </c>
      <c r="I443" s="301"/>
      <c r="J443" s="302"/>
      <c r="K443" s="303"/>
      <c r="L443" s="299">
        <f t="shared" si="69"/>
        <v>0</v>
      </c>
      <c r="M443" s="301"/>
      <c r="N443" s="302"/>
      <c r="O443" s="302"/>
      <c r="P443" s="302"/>
      <c r="Q443" s="302"/>
      <c r="R443" s="302"/>
      <c r="S443" s="302"/>
      <c r="T443" s="302"/>
      <c r="U443" s="302"/>
      <c r="V443" s="302"/>
      <c r="W443" s="302"/>
      <c r="X443" s="302"/>
      <c r="Y443" s="339"/>
      <c r="Z443" s="203" t="str">
        <f>'Основні дані'!$B$1</f>
        <v>120124Б_3роки</v>
      </c>
    </row>
    <row r="444" spans="1:26" s="157" customFormat="1" ht="30" hidden="1">
      <c r="A444" s="450" t="s">
        <v>657</v>
      </c>
      <c r="B444" s="436"/>
      <c r="C444" s="342"/>
      <c r="D444" s="343"/>
      <c r="E444" s="343"/>
      <c r="F444" s="299">
        <f t="shared" si="67"/>
        <v>0</v>
      </c>
      <c r="G444" s="300">
        <f t="shared" si="68"/>
        <v>0</v>
      </c>
      <c r="H444" s="299">
        <f>(M444*Титул!BC$18)+(O444*Титул!BD$18)+(Q444*Титул!BE$18)+(S444*Титул!BF$18)+(U444*Титул!BG$18)+(W444*Титул!BH$18)</f>
        <v>0</v>
      </c>
      <c r="I444" s="301"/>
      <c r="J444" s="302"/>
      <c r="K444" s="303"/>
      <c r="L444" s="299">
        <f t="shared" si="69"/>
        <v>0</v>
      </c>
      <c r="M444" s="301"/>
      <c r="N444" s="302"/>
      <c r="O444" s="302"/>
      <c r="P444" s="302"/>
      <c r="Q444" s="302"/>
      <c r="R444" s="302"/>
      <c r="S444" s="302"/>
      <c r="T444" s="302"/>
      <c r="U444" s="302"/>
      <c r="V444" s="302"/>
      <c r="W444" s="302"/>
      <c r="X444" s="302"/>
      <c r="Y444" s="339"/>
      <c r="Z444" s="203" t="str">
        <f>'Основні дані'!$B$1</f>
        <v>120124Б_3роки</v>
      </c>
    </row>
    <row r="445" spans="1:26" s="157" customFormat="1" ht="30" hidden="1">
      <c r="A445" s="450" t="s">
        <v>658</v>
      </c>
      <c r="B445" s="436"/>
      <c r="C445" s="342"/>
      <c r="D445" s="343"/>
      <c r="E445" s="343"/>
      <c r="F445" s="299">
        <f t="shared" si="67"/>
        <v>0</v>
      </c>
      <c r="G445" s="300">
        <f t="shared" si="68"/>
        <v>0</v>
      </c>
      <c r="H445" s="299">
        <f>(M445*Титул!BC$18)+(O445*Титул!BD$18)+(Q445*Титул!BE$18)+(S445*Титул!BF$18)+(U445*Титул!BG$18)+(W445*Титул!BH$18)</f>
        <v>0</v>
      </c>
      <c r="I445" s="301"/>
      <c r="J445" s="302"/>
      <c r="K445" s="303"/>
      <c r="L445" s="299">
        <f t="shared" si="69"/>
        <v>0</v>
      </c>
      <c r="M445" s="301"/>
      <c r="N445" s="302"/>
      <c r="O445" s="302"/>
      <c r="P445" s="302"/>
      <c r="Q445" s="302"/>
      <c r="R445" s="302"/>
      <c r="S445" s="302"/>
      <c r="T445" s="302"/>
      <c r="U445" s="302"/>
      <c r="V445" s="302"/>
      <c r="W445" s="302"/>
      <c r="X445" s="302"/>
      <c r="Y445" s="339"/>
      <c r="Z445" s="203" t="str">
        <f>'Основні дані'!$B$1</f>
        <v>120124Б_3роки</v>
      </c>
    </row>
    <row r="446" spans="1:26" s="157" customFormat="1" ht="30" hidden="1">
      <c r="A446" s="450" t="s">
        <v>659</v>
      </c>
      <c r="B446" s="436"/>
      <c r="C446" s="342"/>
      <c r="D446" s="343"/>
      <c r="E446" s="343"/>
      <c r="F446" s="299">
        <f t="shared" si="67"/>
        <v>0</v>
      </c>
      <c r="G446" s="300">
        <f t="shared" si="68"/>
        <v>0</v>
      </c>
      <c r="H446" s="299">
        <f>(M446*Титул!BC$18)+(O446*Титул!BD$18)+(Q446*Титул!BE$18)+(S446*Титул!BF$18)+(U446*Титул!BG$18)+(W446*Титул!BH$18)</f>
        <v>0</v>
      </c>
      <c r="I446" s="301"/>
      <c r="J446" s="302"/>
      <c r="K446" s="303"/>
      <c r="L446" s="299">
        <f t="shared" si="69"/>
        <v>0</v>
      </c>
      <c r="M446" s="301"/>
      <c r="N446" s="302"/>
      <c r="O446" s="302"/>
      <c r="P446" s="302"/>
      <c r="Q446" s="302"/>
      <c r="R446" s="302"/>
      <c r="S446" s="302"/>
      <c r="T446" s="302"/>
      <c r="U446" s="302"/>
      <c r="V446" s="302"/>
      <c r="W446" s="302"/>
      <c r="X446" s="302"/>
      <c r="Y446" s="339"/>
      <c r="Z446" s="203" t="str">
        <f>'Основні дані'!$B$1</f>
        <v>120124Б_3роки</v>
      </c>
    </row>
    <row r="447" spans="1:26" s="157" customFormat="1" ht="30" hidden="1">
      <c r="A447" s="450" t="s">
        <v>660</v>
      </c>
      <c r="B447" s="436"/>
      <c r="C447" s="343"/>
      <c r="D447" s="343"/>
      <c r="E447" s="343"/>
      <c r="F447" s="299">
        <f t="shared" si="67"/>
        <v>0</v>
      </c>
      <c r="G447" s="300">
        <f t="shared" si="68"/>
        <v>0</v>
      </c>
      <c r="H447" s="299">
        <f>(M447*Титул!BC$18)+(O447*Титул!BD$18)+(Q447*Титул!BE$18)+(S447*Титул!BF$18)+(U447*Титул!BG$18)+(W447*Титул!BH$18)</f>
        <v>0</v>
      </c>
      <c r="I447" s="301"/>
      <c r="J447" s="302"/>
      <c r="K447" s="303"/>
      <c r="L447" s="299">
        <f t="shared" si="69"/>
        <v>0</v>
      </c>
      <c r="M447" s="301"/>
      <c r="N447" s="302"/>
      <c r="O447" s="302"/>
      <c r="P447" s="302"/>
      <c r="Q447" s="302"/>
      <c r="R447" s="302"/>
      <c r="S447" s="302"/>
      <c r="T447" s="302"/>
      <c r="U447" s="302"/>
      <c r="V447" s="302"/>
      <c r="W447" s="302"/>
      <c r="X447" s="302"/>
      <c r="Y447" s="339"/>
      <c r="Z447" s="203" t="str">
        <f>'Основні дані'!$B$1</f>
        <v>120124Б_3роки</v>
      </c>
    </row>
    <row r="448" spans="1:26" s="157" customFormat="1" ht="30" hidden="1">
      <c r="A448" s="450" t="s">
        <v>661</v>
      </c>
      <c r="B448" s="436"/>
      <c r="C448" s="343"/>
      <c r="D448" s="343"/>
      <c r="E448" s="343"/>
      <c r="F448" s="299">
        <f t="shared" si="67"/>
        <v>0</v>
      </c>
      <c r="G448" s="300">
        <f t="shared" si="68"/>
        <v>0</v>
      </c>
      <c r="H448" s="299">
        <f>(M448*Титул!BC$18)+(O448*Титул!BD$18)+(Q448*Титул!BE$18)+(S448*Титул!BF$18)+(U448*Титул!BG$18)+(W448*Титул!BH$18)</f>
        <v>0</v>
      </c>
      <c r="I448" s="301"/>
      <c r="J448" s="302"/>
      <c r="K448" s="303"/>
      <c r="L448" s="299">
        <f t="shared" si="69"/>
        <v>0</v>
      </c>
      <c r="M448" s="301"/>
      <c r="N448" s="302"/>
      <c r="O448" s="302"/>
      <c r="P448" s="302"/>
      <c r="Q448" s="302"/>
      <c r="R448" s="302"/>
      <c r="S448" s="302"/>
      <c r="T448" s="302"/>
      <c r="U448" s="302"/>
      <c r="V448" s="302"/>
      <c r="W448" s="302"/>
      <c r="X448" s="302"/>
      <c r="Y448" s="339"/>
      <c r="Z448" s="203" t="str">
        <f>'Основні дані'!$B$1</f>
        <v>120124Б_3роки</v>
      </c>
    </row>
    <row r="449" spans="1:26" s="157" customFormat="1" ht="30" hidden="1">
      <c r="A449" s="450" t="s">
        <v>662</v>
      </c>
      <c r="B449" s="436"/>
      <c r="C449" s="343"/>
      <c r="D449" s="343"/>
      <c r="E449" s="343"/>
      <c r="F449" s="299">
        <f t="shared" si="67"/>
        <v>0</v>
      </c>
      <c r="G449" s="300">
        <f t="shared" si="68"/>
        <v>0</v>
      </c>
      <c r="H449" s="299">
        <f>(M449*Титул!BC$18)+(O449*Титул!BD$18)+(Q449*Титул!BE$18)+(S449*Титул!BF$18)+(U449*Титул!BG$18)+(W449*Титул!BH$18)</f>
        <v>0</v>
      </c>
      <c r="I449" s="301"/>
      <c r="J449" s="302"/>
      <c r="K449" s="303"/>
      <c r="L449" s="299">
        <f t="shared" si="69"/>
        <v>0</v>
      </c>
      <c r="M449" s="301"/>
      <c r="N449" s="302"/>
      <c r="O449" s="302"/>
      <c r="P449" s="302"/>
      <c r="Q449" s="302"/>
      <c r="R449" s="302"/>
      <c r="S449" s="302"/>
      <c r="T449" s="302"/>
      <c r="U449" s="302"/>
      <c r="V449" s="302"/>
      <c r="W449" s="302"/>
      <c r="X449" s="302"/>
      <c r="Y449" s="339"/>
      <c r="Z449" s="203" t="str">
        <f>'Основні дані'!$B$1</f>
        <v>120124Б_3роки</v>
      </c>
    </row>
    <row r="450" spans="1:26" s="157" customFormat="1" ht="30" hidden="1">
      <c r="A450" s="450" t="s">
        <v>663</v>
      </c>
      <c r="B450" s="436"/>
      <c r="C450" s="343"/>
      <c r="D450" s="343"/>
      <c r="E450" s="343"/>
      <c r="F450" s="299">
        <f t="shared" si="67"/>
        <v>0</v>
      </c>
      <c r="G450" s="300">
        <f t="shared" si="68"/>
        <v>0</v>
      </c>
      <c r="H450" s="299">
        <f>(M450*Титул!BC$18)+(O450*Титул!BD$18)+(Q450*Титул!BE$18)+(S450*Титул!BF$18)+(U450*Титул!BG$18)+(W450*Титул!BH$18)</f>
        <v>0</v>
      </c>
      <c r="I450" s="301"/>
      <c r="J450" s="302"/>
      <c r="K450" s="303"/>
      <c r="L450" s="299">
        <f t="shared" si="69"/>
        <v>0</v>
      </c>
      <c r="M450" s="301"/>
      <c r="N450" s="302"/>
      <c r="O450" s="302"/>
      <c r="P450" s="302"/>
      <c r="Q450" s="302"/>
      <c r="R450" s="302"/>
      <c r="S450" s="302"/>
      <c r="T450" s="302"/>
      <c r="U450" s="302"/>
      <c r="V450" s="302"/>
      <c r="W450" s="302"/>
      <c r="X450" s="302"/>
      <c r="Y450" s="339"/>
      <c r="Z450" s="203" t="str">
        <f>'Основні дані'!$B$1</f>
        <v>120124Б_3роки</v>
      </c>
    </row>
    <row r="451" spans="1:26" s="157" customFormat="1" ht="30" hidden="1">
      <c r="A451" s="450" t="s">
        <v>664</v>
      </c>
      <c r="B451" s="436"/>
      <c r="C451" s="343"/>
      <c r="D451" s="343"/>
      <c r="E451" s="343"/>
      <c r="F451" s="299">
        <f t="shared" si="67"/>
        <v>0</v>
      </c>
      <c r="G451" s="300">
        <f t="shared" si="68"/>
        <v>0</v>
      </c>
      <c r="H451" s="299">
        <f>(M451*Титул!BC$18)+(O451*Титул!BD$18)+(Q451*Титул!BE$18)+(S451*Титул!BF$18)+(U451*Титул!BG$18)+(W451*Титул!BH$18)</f>
        <v>0</v>
      </c>
      <c r="I451" s="301"/>
      <c r="J451" s="302"/>
      <c r="K451" s="303"/>
      <c r="L451" s="299">
        <f t="shared" si="69"/>
        <v>0</v>
      </c>
      <c r="M451" s="301"/>
      <c r="N451" s="302"/>
      <c r="O451" s="302"/>
      <c r="P451" s="302"/>
      <c r="Q451" s="302"/>
      <c r="R451" s="302"/>
      <c r="S451" s="302"/>
      <c r="T451" s="302"/>
      <c r="U451" s="302"/>
      <c r="V451" s="302"/>
      <c r="W451" s="302"/>
      <c r="X451" s="302"/>
      <c r="Y451" s="339"/>
      <c r="Z451" s="203" t="str">
        <f>'Основні дані'!$B$1</f>
        <v>120124Б_3роки</v>
      </c>
    </row>
    <row r="452" spans="1:26" s="157" customFormat="1" ht="30" hidden="1">
      <c r="A452" s="450" t="s">
        <v>665</v>
      </c>
      <c r="B452" s="436"/>
      <c r="C452" s="343"/>
      <c r="D452" s="343"/>
      <c r="E452" s="343"/>
      <c r="F452" s="299">
        <f t="shared" si="67"/>
        <v>0</v>
      </c>
      <c r="G452" s="300">
        <f t="shared" si="68"/>
        <v>0</v>
      </c>
      <c r="H452" s="299">
        <f>(M452*Титул!BC$18)+(O452*Титул!BD$18)+(Q452*Титул!BE$18)+(S452*Титул!BF$18)+(U452*Титул!BG$18)+(W452*Титул!BH$18)</f>
        <v>0</v>
      </c>
      <c r="I452" s="301"/>
      <c r="J452" s="302"/>
      <c r="K452" s="303"/>
      <c r="L452" s="299">
        <f t="shared" si="69"/>
        <v>0</v>
      </c>
      <c r="M452" s="301"/>
      <c r="N452" s="302"/>
      <c r="O452" s="302"/>
      <c r="P452" s="302"/>
      <c r="Q452" s="302"/>
      <c r="R452" s="302"/>
      <c r="S452" s="302"/>
      <c r="T452" s="302"/>
      <c r="U452" s="302"/>
      <c r="V452" s="302"/>
      <c r="W452" s="302"/>
      <c r="X452" s="302"/>
      <c r="Y452" s="339"/>
      <c r="Z452" s="203" t="str">
        <f>'Основні дані'!$B$1</f>
        <v>120124Б_3роки</v>
      </c>
    </row>
    <row r="453" spans="1:26" s="157" customFormat="1" ht="30" hidden="1">
      <c r="A453" s="450" t="s">
        <v>666</v>
      </c>
      <c r="B453" s="436"/>
      <c r="C453" s="343"/>
      <c r="D453" s="343"/>
      <c r="E453" s="343"/>
      <c r="F453" s="299">
        <f t="shared" si="67"/>
        <v>0</v>
      </c>
      <c r="G453" s="300">
        <f t="shared" si="68"/>
        <v>0</v>
      </c>
      <c r="H453" s="299">
        <f>(M453*Титул!BC$18)+(O453*Титул!BD$18)+(Q453*Титул!BE$18)+(S453*Титул!BF$18)+(U453*Титул!BG$18)+(W453*Титул!BH$18)</f>
        <v>0</v>
      </c>
      <c r="I453" s="301"/>
      <c r="J453" s="302"/>
      <c r="K453" s="303"/>
      <c r="L453" s="299">
        <f t="shared" si="69"/>
        <v>0</v>
      </c>
      <c r="M453" s="301"/>
      <c r="N453" s="302"/>
      <c r="O453" s="302"/>
      <c r="P453" s="302"/>
      <c r="Q453" s="302"/>
      <c r="R453" s="302"/>
      <c r="S453" s="302"/>
      <c r="T453" s="302"/>
      <c r="U453" s="302"/>
      <c r="V453" s="302"/>
      <c r="W453" s="302"/>
      <c r="X453" s="302"/>
      <c r="Y453" s="339"/>
      <c r="Z453" s="203" t="str">
        <f>'Основні дані'!$B$1</f>
        <v>120124Б_3роки</v>
      </c>
    </row>
    <row r="454" spans="1:26" s="157" customFormat="1" ht="30" hidden="1">
      <c r="A454" s="450" t="s">
        <v>667</v>
      </c>
      <c r="B454" s="434"/>
      <c r="C454" s="433"/>
      <c r="D454" s="342"/>
      <c r="E454" s="342"/>
      <c r="F454" s="299">
        <f t="shared" si="67"/>
        <v>0</v>
      </c>
      <c r="G454" s="300">
        <f t="shared" si="68"/>
        <v>0</v>
      </c>
      <c r="H454" s="299">
        <f>(M454*Титул!BC$18)+(O454*Титул!BD$18)+(Q454*Титул!BE$18)+(S454*Титул!BF$18)+(U454*Титул!BG$18)+(W454*Титул!BH$18)</f>
        <v>0</v>
      </c>
      <c r="I454" s="301"/>
      <c r="J454" s="302"/>
      <c r="K454" s="303"/>
      <c r="L454" s="299">
        <f t="shared" si="69"/>
        <v>0</v>
      </c>
      <c r="M454" s="301"/>
      <c r="N454" s="302"/>
      <c r="O454" s="302"/>
      <c r="P454" s="302"/>
      <c r="Q454" s="302"/>
      <c r="R454" s="302"/>
      <c r="S454" s="302"/>
      <c r="T454" s="302"/>
      <c r="U454" s="302"/>
      <c r="V454" s="302"/>
      <c r="W454" s="302"/>
      <c r="X454" s="302"/>
      <c r="Y454" s="339"/>
      <c r="Z454" s="203" t="str">
        <f>'Основні дані'!$B$1</f>
        <v>120124Б_3роки</v>
      </c>
    </row>
    <row r="455" spans="1:26" s="157" customFormat="1" ht="30" hidden="1">
      <c r="A455" s="450" t="s">
        <v>668</v>
      </c>
      <c r="B455" s="435"/>
      <c r="C455" s="433"/>
      <c r="D455" s="342"/>
      <c r="E455" s="342"/>
      <c r="F455" s="299">
        <f t="shared" si="67"/>
        <v>0</v>
      </c>
      <c r="G455" s="300">
        <f t="shared" si="68"/>
        <v>0</v>
      </c>
      <c r="H455" s="299">
        <f>(M455*Титул!BC$18)+(O455*Титул!BD$18)+(Q455*Титул!BE$18)+(S455*Титул!BF$18)+(U455*Титул!BG$18)+(W455*Титул!BH$18)</f>
        <v>0</v>
      </c>
      <c r="I455" s="301"/>
      <c r="J455" s="302"/>
      <c r="K455" s="303"/>
      <c r="L455" s="299">
        <f t="shared" si="69"/>
        <v>0</v>
      </c>
      <c r="M455" s="301"/>
      <c r="N455" s="302"/>
      <c r="O455" s="302"/>
      <c r="P455" s="302"/>
      <c r="Q455" s="302"/>
      <c r="R455" s="302"/>
      <c r="S455" s="302"/>
      <c r="T455" s="302"/>
      <c r="U455" s="302"/>
      <c r="V455" s="302"/>
      <c r="W455" s="302"/>
      <c r="X455" s="302"/>
      <c r="Y455" s="339"/>
      <c r="Z455" s="203" t="str">
        <f>'Основні дані'!$B$1</f>
        <v>120124Б_3роки</v>
      </c>
    </row>
    <row r="456" spans="1:26" s="157" customFormat="1" ht="30" hidden="1">
      <c r="A456" s="450" t="s">
        <v>669</v>
      </c>
      <c r="B456" s="436"/>
      <c r="C456" s="433"/>
      <c r="D456" s="343"/>
      <c r="E456" s="342"/>
      <c r="F456" s="299">
        <f t="shared" si="67"/>
        <v>0</v>
      </c>
      <c r="G456" s="300">
        <f t="shared" si="68"/>
        <v>0</v>
      </c>
      <c r="H456" s="299">
        <f>(M456*Титул!BC$18)+(O456*Титул!BD$18)+(Q456*Титул!BE$18)+(S456*Титул!BF$18)+(U456*Титул!BG$18)+(W456*Титул!BH$18)</f>
        <v>0</v>
      </c>
      <c r="I456" s="301"/>
      <c r="J456" s="302"/>
      <c r="K456" s="303"/>
      <c r="L456" s="299">
        <f t="shared" si="69"/>
        <v>0</v>
      </c>
      <c r="M456" s="301"/>
      <c r="N456" s="302"/>
      <c r="O456" s="302"/>
      <c r="P456" s="302"/>
      <c r="Q456" s="302"/>
      <c r="R456" s="302"/>
      <c r="S456" s="302"/>
      <c r="T456" s="302"/>
      <c r="U456" s="302"/>
      <c r="V456" s="302"/>
      <c r="W456" s="302"/>
      <c r="X456" s="302"/>
      <c r="Y456" s="339"/>
      <c r="Z456" s="203" t="str">
        <f>'Основні дані'!$B$1</f>
        <v>120124Б_3роки</v>
      </c>
    </row>
    <row r="457" spans="1:26" s="157" customFormat="1" ht="30" hidden="1">
      <c r="A457" s="450" t="s">
        <v>670</v>
      </c>
      <c r="B457" s="436"/>
      <c r="C457" s="433"/>
      <c r="D457" s="343"/>
      <c r="E457" s="342"/>
      <c r="F457" s="299">
        <f t="shared" si="67"/>
        <v>0</v>
      </c>
      <c r="G457" s="300">
        <f t="shared" si="68"/>
        <v>0</v>
      </c>
      <c r="H457" s="299">
        <f>(M457*Титул!BC$18)+(O457*Титул!BD$18)+(Q457*Титул!BE$18)+(S457*Титул!BF$18)+(U457*Титул!BG$18)+(W457*Титул!BH$18)</f>
        <v>0</v>
      </c>
      <c r="I457" s="301"/>
      <c r="J457" s="302"/>
      <c r="K457" s="303"/>
      <c r="L457" s="299">
        <f t="shared" si="69"/>
        <v>0</v>
      </c>
      <c r="M457" s="301"/>
      <c r="N457" s="302"/>
      <c r="O457" s="302"/>
      <c r="P457" s="302"/>
      <c r="Q457" s="302"/>
      <c r="R457" s="302"/>
      <c r="S457" s="302"/>
      <c r="T457" s="302"/>
      <c r="U457" s="302"/>
      <c r="V457" s="302"/>
      <c r="W457" s="302"/>
      <c r="X457" s="302"/>
      <c r="Y457" s="339"/>
      <c r="Z457" s="203" t="str">
        <f>'Основні дані'!$B$1</f>
        <v>120124Б_3роки</v>
      </c>
    </row>
    <row r="458" spans="1:26" s="157" customFormat="1" ht="30" hidden="1">
      <c r="A458" s="450" t="s">
        <v>671</v>
      </c>
      <c r="B458" s="500"/>
      <c r="C458" s="501"/>
      <c r="D458" s="502"/>
      <c r="E458" s="503"/>
      <c r="F458" s="312">
        <f t="shared" si="67"/>
        <v>0</v>
      </c>
      <c r="G458" s="313">
        <f t="shared" si="68"/>
        <v>0</v>
      </c>
      <c r="H458" s="312">
        <f>(M458*Титул!BC$18)+(O458*Титул!BD$18)+(Q458*Титул!BE$18)+(S458*Титул!BF$18)+(U458*Титул!BG$18)+(W458*Титул!BH$18)</f>
        <v>0</v>
      </c>
      <c r="I458" s="304"/>
      <c r="J458" s="305"/>
      <c r="K458" s="306"/>
      <c r="L458" s="312">
        <f t="shared" si="69"/>
        <v>0</v>
      </c>
      <c r="M458" s="304"/>
      <c r="N458" s="305"/>
      <c r="O458" s="305"/>
      <c r="P458" s="305"/>
      <c r="Q458" s="305"/>
      <c r="R458" s="305"/>
      <c r="S458" s="305"/>
      <c r="T458" s="305"/>
      <c r="U458" s="305"/>
      <c r="V458" s="305"/>
      <c r="W458" s="305"/>
      <c r="X458" s="305"/>
      <c r="Y458" s="340"/>
      <c r="Z458" s="203" t="str">
        <f>'Основні дані'!$B$1</f>
        <v>120124Б_3роки</v>
      </c>
    </row>
    <row r="459" spans="1:26" s="507" customFormat="1" ht="28.5" hidden="1" thickBot="1">
      <c r="A459" s="504"/>
      <c r="B459" s="520" t="s">
        <v>33</v>
      </c>
      <c r="C459" s="514"/>
      <c r="D459" s="519" t="s">
        <v>811</v>
      </c>
      <c r="E459" s="515"/>
      <c r="F459" s="509">
        <f t="shared" si="67"/>
        <v>6</v>
      </c>
      <c r="G459" s="510">
        <f t="shared" si="68"/>
        <v>180</v>
      </c>
      <c r="H459" s="510">
        <f>(M459*Титул!BC$18)+(O459*Титул!BD$18)+(Q459*Титул!BE$18)+(S459*Титул!BF$18)+(U459*Титул!BG$18)+(W459*Титул!BH$18)</f>
        <v>0</v>
      </c>
      <c r="I459" s="510"/>
      <c r="J459" s="510"/>
      <c r="K459" s="510"/>
      <c r="L459" s="510">
        <f t="shared" si="69"/>
        <v>180</v>
      </c>
      <c r="M459" s="510"/>
      <c r="N459" s="510">
        <f>Титул!$BC$20*1.5</f>
        <v>0</v>
      </c>
      <c r="O459" s="510"/>
      <c r="P459" s="510">
        <f>Титул!$BD$20*1.5</f>
        <v>0</v>
      </c>
      <c r="Q459" s="510"/>
      <c r="R459" s="510">
        <f>Титул!$BE$20*1.5</f>
        <v>0</v>
      </c>
      <c r="S459" s="510"/>
      <c r="T459" s="510">
        <f>Титул!$BF$20*1.5</f>
        <v>0</v>
      </c>
      <c r="U459" s="510"/>
      <c r="V459" s="510">
        <f>Титул!$BG$20*1.5</f>
        <v>0</v>
      </c>
      <c r="W459" s="510"/>
      <c r="X459" s="510">
        <f>Титул!$BH$20*1.5</f>
        <v>6</v>
      </c>
      <c r="Y459" s="505"/>
      <c r="Z459" s="506" t="str">
        <f>'Основні дані'!$B$1</f>
        <v>120124Б_3роки</v>
      </c>
    </row>
    <row r="460" spans="1:26" s="157" customFormat="1" ht="28.5" hidden="1" thickBot="1">
      <c r="A460" s="276"/>
      <c r="B460" s="521" t="s">
        <v>118</v>
      </c>
      <c r="C460" s="516"/>
      <c r="D460" s="516"/>
      <c r="E460" s="517"/>
      <c r="F460" s="512">
        <f t="shared" si="67"/>
        <v>6</v>
      </c>
      <c r="G460" s="512">
        <f t="shared" si="68"/>
        <v>180</v>
      </c>
      <c r="H460" s="512"/>
      <c r="I460" s="512"/>
      <c r="J460" s="512"/>
      <c r="K460" s="512"/>
      <c r="L460" s="512">
        <f>IF(G460-H460=G460-I460-J460-K460,G460-H460,"!ОШИБКА!")</f>
        <v>180</v>
      </c>
      <c r="M460" s="512"/>
      <c r="N460" s="512"/>
      <c r="O460" s="512"/>
      <c r="P460" s="512"/>
      <c r="Q460" s="512"/>
      <c r="R460" s="512"/>
      <c r="S460" s="512"/>
      <c r="T460" s="512"/>
      <c r="U460" s="512"/>
      <c r="V460" s="512"/>
      <c r="W460" s="512"/>
      <c r="X460" s="512">
        <f>Титул!$AS$35+Титул!$AS$37</f>
        <v>6</v>
      </c>
      <c r="Y460" s="379"/>
      <c r="Z460" s="203" t="str">
        <f>'Основні дані'!$B$1</f>
        <v>120124Б_3роки</v>
      </c>
    </row>
    <row r="461" spans="1:26" s="157" customFormat="1" ht="27" hidden="1">
      <c r="A461" s="496" t="s">
        <v>673</v>
      </c>
      <c r="B461" s="497" t="s">
        <v>672</v>
      </c>
      <c r="C461" s="498"/>
      <c r="D461" s="498"/>
      <c r="E461" s="498"/>
      <c r="F461" s="518" t="str">
        <f>IF(SUM(F462:F488)=F$97,F$97,"ОШИБКА")</f>
        <v>ОШИБКА</v>
      </c>
      <c r="G461" s="518" t="str">
        <f>IF(SUM(G462:G488)=G$97,G$97,"ОШИБКА")</f>
        <v>ОШИБКА</v>
      </c>
      <c r="H461" s="508">
        <f aca="true" t="shared" si="70" ref="H461:X461">SUM(H462:H488)</f>
        <v>0</v>
      </c>
      <c r="I461" s="508">
        <f t="shared" si="70"/>
        <v>0</v>
      </c>
      <c r="J461" s="508">
        <f t="shared" si="70"/>
        <v>0</v>
      </c>
      <c r="K461" s="508">
        <f t="shared" si="70"/>
        <v>0</v>
      </c>
      <c r="L461" s="508">
        <f t="shared" si="70"/>
        <v>360</v>
      </c>
      <c r="M461" s="508">
        <f t="shared" si="70"/>
        <v>0</v>
      </c>
      <c r="N461" s="508">
        <f t="shared" si="70"/>
        <v>0</v>
      </c>
      <c r="O461" s="508">
        <f t="shared" si="70"/>
        <v>0</v>
      </c>
      <c r="P461" s="508">
        <f t="shared" si="70"/>
        <v>0</v>
      </c>
      <c r="Q461" s="508">
        <f t="shared" si="70"/>
        <v>0</v>
      </c>
      <c r="R461" s="508">
        <f t="shared" si="70"/>
        <v>0</v>
      </c>
      <c r="S461" s="508">
        <f t="shared" si="70"/>
        <v>0</v>
      </c>
      <c r="T461" s="508">
        <f t="shared" si="70"/>
        <v>0</v>
      </c>
      <c r="U461" s="508">
        <f t="shared" si="70"/>
        <v>0</v>
      </c>
      <c r="V461" s="508">
        <f t="shared" si="70"/>
        <v>0</v>
      </c>
      <c r="W461" s="508">
        <f t="shared" si="70"/>
        <v>0</v>
      </c>
      <c r="X461" s="508">
        <f t="shared" si="70"/>
        <v>12</v>
      </c>
      <c r="Y461" s="499"/>
      <c r="Z461" s="203" t="str">
        <f>'Основні дані'!$B$1</f>
        <v>120124Б_3роки</v>
      </c>
    </row>
    <row r="462" spans="1:26" s="157" customFormat="1" ht="30" hidden="1">
      <c r="A462" s="450" t="s">
        <v>674</v>
      </c>
      <c r="B462" s="434"/>
      <c r="C462" s="495"/>
      <c r="D462" s="495"/>
      <c r="E462" s="495"/>
      <c r="F462" s="307">
        <f aca="true" t="shared" si="71" ref="F462:F488">N462+P462+R462+T462+V462+X462</f>
        <v>0</v>
      </c>
      <c r="G462" s="308">
        <f aca="true" t="shared" si="72" ref="G462:G488">F462*30</f>
        <v>0</v>
      </c>
      <c r="H462" s="307">
        <f>(M462*Титул!BC$18)+(O462*Титул!BD$18)+(Q462*Титул!BE$18)+(S462*Титул!BF$18)+(U462*Титул!BG$18)+(W462*Титул!BH$18)</f>
        <v>0</v>
      </c>
      <c r="I462" s="309"/>
      <c r="J462" s="310"/>
      <c r="K462" s="311"/>
      <c r="L462" s="307">
        <f aca="true" t="shared" si="73" ref="L462:L487">IF(H462=I462+J462+K462,G462-H462,"!ОШИБКА!")</f>
        <v>0</v>
      </c>
      <c r="M462" s="309"/>
      <c r="N462" s="310"/>
      <c r="O462" s="310"/>
      <c r="P462" s="310"/>
      <c r="Q462" s="310"/>
      <c r="R462" s="310"/>
      <c r="S462" s="310"/>
      <c r="T462" s="310"/>
      <c r="U462" s="310"/>
      <c r="V462" s="310"/>
      <c r="W462" s="310"/>
      <c r="X462" s="310"/>
      <c r="Y462" s="493"/>
      <c r="Z462" s="203" t="str">
        <f>'Основні дані'!$B$1</f>
        <v>120124Б_3роки</v>
      </c>
    </row>
    <row r="463" spans="1:26" s="157" customFormat="1" ht="30" hidden="1">
      <c r="A463" s="450" t="s">
        <v>675</v>
      </c>
      <c r="B463" s="432"/>
      <c r="C463" s="433"/>
      <c r="D463" s="433"/>
      <c r="E463" s="433"/>
      <c r="F463" s="299">
        <f t="shared" si="71"/>
        <v>0</v>
      </c>
      <c r="G463" s="300">
        <f t="shared" si="72"/>
        <v>0</v>
      </c>
      <c r="H463" s="299">
        <f>(M463*Титул!BC$18)+(O463*Титул!BD$18)+(Q463*Титул!BE$18)+(S463*Титул!BF$18)+(U463*Титул!BG$18)+(W463*Титул!BH$18)</f>
        <v>0</v>
      </c>
      <c r="I463" s="301"/>
      <c r="J463" s="302"/>
      <c r="K463" s="303"/>
      <c r="L463" s="299">
        <f t="shared" si="73"/>
        <v>0</v>
      </c>
      <c r="M463" s="301"/>
      <c r="N463" s="302"/>
      <c r="O463" s="302"/>
      <c r="P463" s="302"/>
      <c r="Q463" s="302"/>
      <c r="R463" s="302"/>
      <c r="S463" s="302"/>
      <c r="T463" s="302"/>
      <c r="U463" s="302"/>
      <c r="V463" s="302"/>
      <c r="W463" s="302"/>
      <c r="X463" s="302"/>
      <c r="Y463" s="494"/>
      <c r="Z463" s="203" t="str">
        <f>'Основні дані'!$B$1</f>
        <v>120124Б_3роки</v>
      </c>
    </row>
    <row r="464" spans="1:26" s="157" customFormat="1" ht="30" hidden="1">
      <c r="A464" s="450" t="s">
        <v>676</v>
      </c>
      <c r="B464" s="432"/>
      <c r="C464" s="433"/>
      <c r="D464" s="433"/>
      <c r="E464" s="433"/>
      <c r="F464" s="299">
        <f t="shared" si="71"/>
        <v>0</v>
      </c>
      <c r="G464" s="300">
        <f t="shared" si="72"/>
        <v>0</v>
      </c>
      <c r="H464" s="299">
        <f>(M464*Титул!BC$18)+(O464*Титул!BD$18)+(Q464*Титул!BE$18)+(S464*Титул!BF$18)+(U464*Титул!BG$18)+(W464*Титул!BH$18)</f>
        <v>0</v>
      </c>
      <c r="I464" s="301"/>
      <c r="J464" s="302"/>
      <c r="K464" s="303"/>
      <c r="L464" s="299">
        <f t="shared" si="73"/>
        <v>0</v>
      </c>
      <c r="M464" s="301"/>
      <c r="N464" s="302"/>
      <c r="O464" s="302"/>
      <c r="P464" s="302"/>
      <c r="Q464" s="302"/>
      <c r="R464" s="302"/>
      <c r="S464" s="302"/>
      <c r="T464" s="302"/>
      <c r="U464" s="302"/>
      <c r="V464" s="302"/>
      <c r="W464" s="302"/>
      <c r="X464" s="302"/>
      <c r="Y464" s="339"/>
      <c r="Z464" s="203" t="str">
        <f>'Основні дані'!$B$1</f>
        <v>120124Б_3роки</v>
      </c>
    </row>
    <row r="465" spans="1:26" s="157" customFormat="1" ht="30" hidden="1">
      <c r="A465" s="450" t="s">
        <v>677</v>
      </c>
      <c r="B465" s="432"/>
      <c r="C465" s="433"/>
      <c r="D465" s="433"/>
      <c r="E465" s="433"/>
      <c r="F465" s="299">
        <f t="shared" si="71"/>
        <v>0</v>
      </c>
      <c r="G465" s="300">
        <f t="shared" si="72"/>
        <v>0</v>
      </c>
      <c r="H465" s="299">
        <f>(M465*Титул!BC$18)+(O465*Титул!BD$18)+(Q465*Титул!BE$18)+(S465*Титул!BF$18)+(U465*Титул!BG$18)+(W465*Титул!BH$18)</f>
        <v>0</v>
      </c>
      <c r="I465" s="301"/>
      <c r="J465" s="302"/>
      <c r="K465" s="303"/>
      <c r="L465" s="299">
        <f t="shared" si="73"/>
        <v>0</v>
      </c>
      <c r="M465" s="301"/>
      <c r="N465" s="302"/>
      <c r="O465" s="302"/>
      <c r="P465" s="302"/>
      <c r="Q465" s="302"/>
      <c r="R465" s="302"/>
      <c r="S465" s="302"/>
      <c r="T465" s="302"/>
      <c r="U465" s="302"/>
      <c r="V465" s="302"/>
      <c r="W465" s="302"/>
      <c r="X465" s="302"/>
      <c r="Y465" s="339"/>
      <c r="Z465" s="203" t="str">
        <f>'Основні дані'!$B$1</f>
        <v>120124Б_3роки</v>
      </c>
    </row>
    <row r="466" spans="1:26" s="157" customFormat="1" ht="30" hidden="1">
      <c r="A466" s="450" t="s">
        <v>678</v>
      </c>
      <c r="B466" s="432"/>
      <c r="C466" s="433"/>
      <c r="D466" s="342"/>
      <c r="E466" s="343"/>
      <c r="F466" s="299">
        <f t="shared" si="71"/>
        <v>0</v>
      </c>
      <c r="G466" s="300">
        <f t="shared" si="72"/>
        <v>0</v>
      </c>
      <c r="H466" s="299">
        <f>(M466*Титул!BC$18)+(O466*Титул!BD$18)+(Q466*Титул!BE$18)+(S466*Титул!BF$18)+(U466*Титул!BG$18)+(W466*Титул!BH$18)</f>
        <v>0</v>
      </c>
      <c r="I466" s="301"/>
      <c r="J466" s="302"/>
      <c r="K466" s="303"/>
      <c r="L466" s="299">
        <f t="shared" si="73"/>
        <v>0</v>
      </c>
      <c r="M466" s="301"/>
      <c r="N466" s="302"/>
      <c r="O466" s="302"/>
      <c r="P466" s="302"/>
      <c r="Q466" s="302"/>
      <c r="R466" s="302"/>
      <c r="S466" s="302"/>
      <c r="T466" s="302"/>
      <c r="U466" s="302"/>
      <c r="V466" s="302"/>
      <c r="W466" s="302"/>
      <c r="X466" s="302"/>
      <c r="Y466" s="339"/>
      <c r="Z466" s="203" t="str">
        <f>'Основні дані'!$B$1</f>
        <v>120124Б_3роки</v>
      </c>
    </row>
    <row r="467" spans="1:26" s="157" customFormat="1" ht="30" hidden="1">
      <c r="A467" s="450" t="s">
        <v>679</v>
      </c>
      <c r="B467" s="434"/>
      <c r="C467" s="433"/>
      <c r="D467" s="342"/>
      <c r="E467" s="342"/>
      <c r="F467" s="299">
        <f t="shared" si="71"/>
        <v>0</v>
      </c>
      <c r="G467" s="300">
        <f t="shared" si="72"/>
        <v>0</v>
      </c>
      <c r="H467" s="299">
        <f>(M467*Титул!BC$18)+(O467*Титул!BD$18)+(Q467*Титул!BE$18)+(S467*Титул!BF$18)+(U467*Титул!BG$18)+(W467*Титул!BH$18)</f>
        <v>0</v>
      </c>
      <c r="I467" s="301"/>
      <c r="J467" s="302"/>
      <c r="K467" s="303"/>
      <c r="L467" s="299">
        <f t="shared" si="73"/>
        <v>0</v>
      </c>
      <c r="M467" s="301"/>
      <c r="N467" s="302"/>
      <c r="O467" s="302"/>
      <c r="P467" s="302"/>
      <c r="Q467" s="302"/>
      <c r="R467" s="302"/>
      <c r="S467" s="302"/>
      <c r="T467" s="302"/>
      <c r="U467" s="302"/>
      <c r="V467" s="302"/>
      <c r="W467" s="302"/>
      <c r="X467" s="302"/>
      <c r="Y467" s="339"/>
      <c r="Z467" s="203" t="str">
        <f>'Основні дані'!$B$1</f>
        <v>120124Б_3роки</v>
      </c>
    </row>
    <row r="468" spans="1:26" s="157" customFormat="1" ht="30" hidden="1">
      <c r="A468" s="450" t="s">
        <v>680</v>
      </c>
      <c r="B468" s="435"/>
      <c r="C468" s="433"/>
      <c r="D468" s="342"/>
      <c r="E468" s="342"/>
      <c r="F468" s="299">
        <f t="shared" si="71"/>
        <v>0</v>
      </c>
      <c r="G468" s="300">
        <f t="shared" si="72"/>
        <v>0</v>
      </c>
      <c r="H468" s="299">
        <f>(M468*Титул!BC$18)+(O468*Титул!BD$18)+(Q468*Титул!BE$18)+(S468*Титул!BF$18)+(U468*Титул!BG$18)+(W468*Титул!BH$18)</f>
        <v>0</v>
      </c>
      <c r="I468" s="301"/>
      <c r="J468" s="302"/>
      <c r="K468" s="303"/>
      <c r="L468" s="299">
        <f t="shared" si="73"/>
        <v>0</v>
      </c>
      <c r="M468" s="301"/>
      <c r="N468" s="302"/>
      <c r="O468" s="302"/>
      <c r="P468" s="302"/>
      <c r="Q468" s="302"/>
      <c r="R468" s="302"/>
      <c r="S468" s="302"/>
      <c r="T468" s="302"/>
      <c r="U468" s="302"/>
      <c r="V468" s="302"/>
      <c r="W468" s="302"/>
      <c r="X468" s="302"/>
      <c r="Y468" s="339"/>
      <c r="Z468" s="203" t="str">
        <f>'Основні дані'!$B$1</f>
        <v>120124Б_3роки</v>
      </c>
    </row>
    <row r="469" spans="1:26" s="157" customFormat="1" ht="30" hidden="1">
      <c r="A469" s="450" t="s">
        <v>681</v>
      </c>
      <c r="B469" s="436"/>
      <c r="C469" s="433"/>
      <c r="D469" s="343"/>
      <c r="E469" s="342"/>
      <c r="F469" s="299">
        <f t="shared" si="71"/>
        <v>0</v>
      </c>
      <c r="G469" s="300">
        <f t="shared" si="72"/>
        <v>0</v>
      </c>
      <c r="H469" s="299">
        <f>(M469*Титул!BC$18)+(O469*Титул!BD$18)+(Q469*Титул!BE$18)+(S469*Титул!BF$18)+(U469*Титул!BG$18)+(W469*Титул!BH$18)</f>
        <v>0</v>
      </c>
      <c r="I469" s="301"/>
      <c r="J469" s="302"/>
      <c r="K469" s="303"/>
      <c r="L469" s="299">
        <f t="shared" si="73"/>
        <v>0</v>
      </c>
      <c r="M469" s="301"/>
      <c r="N469" s="302"/>
      <c r="O469" s="302"/>
      <c r="P469" s="302"/>
      <c r="Q469" s="302"/>
      <c r="R469" s="302"/>
      <c r="S469" s="302"/>
      <c r="T469" s="302"/>
      <c r="U469" s="302"/>
      <c r="V469" s="302"/>
      <c r="W469" s="302"/>
      <c r="X469" s="302"/>
      <c r="Y469" s="339"/>
      <c r="Z469" s="203" t="str">
        <f>'Основні дані'!$B$1</f>
        <v>120124Б_3роки</v>
      </c>
    </row>
    <row r="470" spans="1:26" s="157" customFormat="1" ht="30" hidden="1">
      <c r="A470" s="450" t="s">
        <v>682</v>
      </c>
      <c r="B470" s="436"/>
      <c r="C470" s="433"/>
      <c r="D470" s="343"/>
      <c r="E470" s="342"/>
      <c r="F470" s="299">
        <f t="shared" si="71"/>
        <v>0</v>
      </c>
      <c r="G470" s="300">
        <f t="shared" si="72"/>
        <v>0</v>
      </c>
      <c r="H470" s="299">
        <f>(M470*Титул!BC$18)+(O470*Титул!BD$18)+(Q470*Титул!BE$18)+(S470*Титул!BF$18)+(U470*Титул!BG$18)+(W470*Титул!BH$18)</f>
        <v>0</v>
      </c>
      <c r="I470" s="301"/>
      <c r="J470" s="302"/>
      <c r="K470" s="303"/>
      <c r="L470" s="299">
        <f t="shared" si="73"/>
        <v>0</v>
      </c>
      <c r="M470" s="301"/>
      <c r="N470" s="302"/>
      <c r="O470" s="302"/>
      <c r="P470" s="302"/>
      <c r="Q470" s="302"/>
      <c r="R470" s="302"/>
      <c r="S470" s="302"/>
      <c r="T470" s="302"/>
      <c r="U470" s="302"/>
      <c r="V470" s="302"/>
      <c r="W470" s="302"/>
      <c r="X470" s="302"/>
      <c r="Y470" s="339"/>
      <c r="Z470" s="203" t="str">
        <f>'Основні дані'!$B$1</f>
        <v>120124Б_3роки</v>
      </c>
    </row>
    <row r="471" spans="1:26" s="157" customFormat="1" ht="30" hidden="1">
      <c r="A471" s="450" t="s">
        <v>683</v>
      </c>
      <c r="B471" s="436"/>
      <c r="C471" s="433"/>
      <c r="D471" s="343"/>
      <c r="E471" s="342"/>
      <c r="F471" s="299">
        <f t="shared" si="71"/>
        <v>0</v>
      </c>
      <c r="G471" s="300">
        <f t="shared" si="72"/>
        <v>0</v>
      </c>
      <c r="H471" s="299">
        <f>(M471*Титул!BC$18)+(O471*Титул!BD$18)+(Q471*Титул!BE$18)+(S471*Титул!BF$18)+(U471*Титул!BG$18)+(W471*Титул!BH$18)</f>
        <v>0</v>
      </c>
      <c r="I471" s="301"/>
      <c r="J471" s="302"/>
      <c r="K471" s="303"/>
      <c r="L471" s="299">
        <f t="shared" si="73"/>
        <v>0</v>
      </c>
      <c r="M471" s="301"/>
      <c r="N471" s="302"/>
      <c r="O471" s="302"/>
      <c r="P471" s="302"/>
      <c r="Q471" s="302"/>
      <c r="R471" s="302"/>
      <c r="S471" s="302"/>
      <c r="T471" s="302"/>
      <c r="U471" s="302"/>
      <c r="V471" s="302"/>
      <c r="W471" s="302"/>
      <c r="X471" s="302"/>
      <c r="Y471" s="339"/>
      <c r="Z471" s="203" t="str">
        <f>'Основні дані'!$B$1</f>
        <v>120124Б_3роки</v>
      </c>
    </row>
    <row r="472" spans="1:26" s="157" customFormat="1" ht="30" hidden="1">
      <c r="A472" s="450" t="s">
        <v>684</v>
      </c>
      <c r="B472" s="436"/>
      <c r="C472" s="342"/>
      <c r="D472" s="343"/>
      <c r="E472" s="343"/>
      <c r="F472" s="299">
        <f t="shared" si="71"/>
        <v>0</v>
      </c>
      <c r="G472" s="300">
        <f t="shared" si="72"/>
        <v>0</v>
      </c>
      <c r="H472" s="299">
        <f>(M472*Титул!BC$18)+(O472*Титул!BD$18)+(Q472*Титул!BE$18)+(S472*Титул!BF$18)+(U472*Титул!BG$18)+(W472*Титул!BH$18)</f>
        <v>0</v>
      </c>
      <c r="I472" s="301"/>
      <c r="J472" s="302"/>
      <c r="K472" s="303"/>
      <c r="L472" s="299">
        <f t="shared" si="73"/>
        <v>0</v>
      </c>
      <c r="M472" s="301"/>
      <c r="N472" s="302"/>
      <c r="O472" s="302"/>
      <c r="P472" s="302"/>
      <c r="Q472" s="302"/>
      <c r="R472" s="302"/>
      <c r="S472" s="302"/>
      <c r="T472" s="302"/>
      <c r="U472" s="302"/>
      <c r="V472" s="302"/>
      <c r="W472" s="302"/>
      <c r="X472" s="302"/>
      <c r="Y472" s="339"/>
      <c r="Z472" s="203" t="str">
        <f>'Основні дані'!$B$1</f>
        <v>120124Б_3роки</v>
      </c>
    </row>
    <row r="473" spans="1:26" s="157" customFormat="1" ht="30" hidden="1">
      <c r="A473" s="450" t="s">
        <v>685</v>
      </c>
      <c r="B473" s="436"/>
      <c r="C473" s="342"/>
      <c r="D473" s="343"/>
      <c r="E473" s="343"/>
      <c r="F473" s="299">
        <f t="shared" si="71"/>
        <v>0</v>
      </c>
      <c r="G473" s="300">
        <f t="shared" si="72"/>
        <v>0</v>
      </c>
      <c r="H473" s="299">
        <f>(M473*Титул!BC$18)+(O473*Титул!BD$18)+(Q473*Титул!BE$18)+(S473*Титул!BF$18)+(U473*Титул!BG$18)+(W473*Титул!BH$18)</f>
        <v>0</v>
      </c>
      <c r="I473" s="301"/>
      <c r="J473" s="302"/>
      <c r="K473" s="303"/>
      <c r="L473" s="299">
        <f t="shared" si="73"/>
        <v>0</v>
      </c>
      <c r="M473" s="301"/>
      <c r="N473" s="302"/>
      <c r="O473" s="302"/>
      <c r="P473" s="302"/>
      <c r="Q473" s="302"/>
      <c r="R473" s="302"/>
      <c r="S473" s="302"/>
      <c r="T473" s="302"/>
      <c r="U473" s="302"/>
      <c r="V473" s="302"/>
      <c r="W473" s="302"/>
      <c r="X473" s="302"/>
      <c r="Y473" s="339"/>
      <c r="Z473" s="203" t="str">
        <f>'Основні дані'!$B$1</f>
        <v>120124Б_3роки</v>
      </c>
    </row>
    <row r="474" spans="1:26" s="157" customFormat="1" ht="30" hidden="1">
      <c r="A474" s="450" t="s">
        <v>686</v>
      </c>
      <c r="B474" s="436"/>
      <c r="C474" s="342"/>
      <c r="D474" s="343"/>
      <c r="E474" s="343"/>
      <c r="F474" s="299">
        <f t="shared" si="71"/>
        <v>0</v>
      </c>
      <c r="G474" s="300">
        <f t="shared" si="72"/>
        <v>0</v>
      </c>
      <c r="H474" s="299">
        <f>(M474*Титул!BC$18)+(O474*Титул!BD$18)+(Q474*Титул!BE$18)+(S474*Титул!BF$18)+(U474*Титул!BG$18)+(W474*Титул!BH$18)</f>
        <v>0</v>
      </c>
      <c r="I474" s="301"/>
      <c r="J474" s="302"/>
      <c r="K474" s="303"/>
      <c r="L474" s="299">
        <f t="shared" si="73"/>
        <v>0</v>
      </c>
      <c r="M474" s="301"/>
      <c r="N474" s="302"/>
      <c r="O474" s="302"/>
      <c r="P474" s="302"/>
      <c r="Q474" s="302"/>
      <c r="R474" s="302"/>
      <c r="S474" s="302"/>
      <c r="T474" s="302"/>
      <c r="U474" s="302"/>
      <c r="V474" s="302"/>
      <c r="W474" s="302"/>
      <c r="X474" s="302"/>
      <c r="Y474" s="339"/>
      <c r="Z474" s="203" t="str">
        <f>'Основні дані'!$B$1</f>
        <v>120124Б_3роки</v>
      </c>
    </row>
    <row r="475" spans="1:26" s="157" customFormat="1" ht="30" hidden="1">
      <c r="A475" s="450" t="s">
        <v>687</v>
      </c>
      <c r="B475" s="436"/>
      <c r="C475" s="343"/>
      <c r="D475" s="343"/>
      <c r="E475" s="343"/>
      <c r="F475" s="299">
        <f t="shared" si="71"/>
        <v>0</v>
      </c>
      <c r="G475" s="300">
        <f t="shared" si="72"/>
        <v>0</v>
      </c>
      <c r="H475" s="299">
        <f>(M475*Титул!BC$18)+(O475*Титул!BD$18)+(Q475*Титул!BE$18)+(S475*Титул!BF$18)+(U475*Титул!BG$18)+(W475*Титул!BH$18)</f>
        <v>0</v>
      </c>
      <c r="I475" s="301"/>
      <c r="J475" s="302"/>
      <c r="K475" s="303"/>
      <c r="L475" s="299">
        <f t="shared" si="73"/>
        <v>0</v>
      </c>
      <c r="M475" s="301"/>
      <c r="N475" s="302"/>
      <c r="O475" s="302"/>
      <c r="P475" s="302"/>
      <c r="Q475" s="302"/>
      <c r="R475" s="302"/>
      <c r="S475" s="302"/>
      <c r="T475" s="302"/>
      <c r="U475" s="302"/>
      <c r="V475" s="302"/>
      <c r="W475" s="302"/>
      <c r="X475" s="302"/>
      <c r="Y475" s="339"/>
      <c r="Z475" s="203" t="str">
        <f>'Основні дані'!$B$1</f>
        <v>120124Б_3роки</v>
      </c>
    </row>
    <row r="476" spans="1:26" s="157" customFormat="1" ht="30" hidden="1">
      <c r="A476" s="450" t="s">
        <v>688</v>
      </c>
      <c r="B476" s="436"/>
      <c r="C476" s="343"/>
      <c r="D476" s="343"/>
      <c r="E476" s="343"/>
      <c r="F476" s="299">
        <f t="shared" si="71"/>
        <v>0</v>
      </c>
      <c r="G476" s="300">
        <f t="shared" si="72"/>
        <v>0</v>
      </c>
      <c r="H476" s="299">
        <f>(M476*Титул!BC$18)+(O476*Титул!BD$18)+(Q476*Титул!BE$18)+(S476*Титул!BF$18)+(U476*Титул!BG$18)+(W476*Титул!BH$18)</f>
        <v>0</v>
      </c>
      <c r="I476" s="301"/>
      <c r="J476" s="302"/>
      <c r="K476" s="303"/>
      <c r="L476" s="299">
        <f t="shared" si="73"/>
        <v>0</v>
      </c>
      <c r="M476" s="301"/>
      <c r="N476" s="302"/>
      <c r="O476" s="302"/>
      <c r="P476" s="302"/>
      <c r="Q476" s="302"/>
      <c r="R476" s="302"/>
      <c r="S476" s="302"/>
      <c r="T476" s="302"/>
      <c r="U476" s="302"/>
      <c r="V476" s="302"/>
      <c r="W476" s="302"/>
      <c r="X476" s="302"/>
      <c r="Y476" s="339"/>
      <c r="Z476" s="203" t="str">
        <f>'Основні дані'!$B$1</f>
        <v>120124Б_3роки</v>
      </c>
    </row>
    <row r="477" spans="1:26" s="157" customFormat="1" ht="30" hidden="1">
      <c r="A477" s="450" t="s">
        <v>689</v>
      </c>
      <c r="B477" s="436"/>
      <c r="C477" s="343"/>
      <c r="D477" s="343"/>
      <c r="E477" s="343"/>
      <c r="F477" s="299">
        <f t="shared" si="71"/>
        <v>0</v>
      </c>
      <c r="G477" s="300">
        <f t="shared" si="72"/>
        <v>0</v>
      </c>
      <c r="H477" s="299">
        <f>(M477*Титул!BC$18)+(O477*Титул!BD$18)+(Q477*Титул!BE$18)+(S477*Титул!BF$18)+(U477*Титул!BG$18)+(W477*Титул!BH$18)</f>
        <v>0</v>
      </c>
      <c r="I477" s="301"/>
      <c r="J477" s="302"/>
      <c r="K477" s="303"/>
      <c r="L477" s="299">
        <f t="shared" si="73"/>
        <v>0</v>
      </c>
      <c r="M477" s="301"/>
      <c r="N477" s="302"/>
      <c r="O477" s="302"/>
      <c r="P477" s="302"/>
      <c r="Q477" s="302"/>
      <c r="R477" s="302"/>
      <c r="S477" s="302"/>
      <c r="T477" s="302"/>
      <c r="U477" s="302"/>
      <c r="V477" s="302"/>
      <c r="W477" s="302"/>
      <c r="X477" s="302"/>
      <c r="Y477" s="339"/>
      <c r="Z477" s="203" t="str">
        <f>'Основні дані'!$B$1</f>
        <v>120124Б_3роки</v>
      </c>
    </row>
    <row r="478" spans="1:26" s="157" customFormat="1" ht="30" hidden="1">
      <c r="A478" s="450" t="s">
        <v>690</v>
      </c>
      <c r="B478" s="436"/>
      <c r="C478" s="343"/>
      <c r="D478" s="343"/>
      <c r="E478" s="343"/>
      <c r="F478" s="299">
        <f t="shared" si="71"/>
        <v>0</v>
      </c>
      <c r="G478" s="300">
        <f t="shared" si="72"/>
        <v>0</v>
      </c>
      <c r="H478" s="299">
        <f>(M478*Титул!BC$18)+(O478*Титул!BD$18)+(Q478*Титул!BE$18)+(S478*Титул!BF$18)+(U478*Титул!BG$18)+(W478*Титул!BH$18)</f>
        <v>0</v>
      </c>
      <c r="I478" s="301"/>
      <c r="J478" s="302"/>
      <c r="K478" s="303"/>
      <c r="L478" s="299">
        <f t="shared" si="73"/>
        <v>0</v>
      </c>
      <c r="M478" s="301"/>
      <c r="N478" s="302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39"/>
      <c r="Z478" s="203" t="str">
        <f>'Основні дані'!$B$1</f>
        <v>120124Б_3роки</v>
      </c>
    </row>
    <row r="479" spans="1:26" s="157" customFormat="1" ht="30" hidden="1">
      <c r="A479" s="450" t="s">
        <v>691</v>
      </c>
      <c r="B479" s="436"/>
      <c r="C479" s="343"/>
      <c r="D479" s="343"/>
      <c r="E479" s="343"/>
      <c r="F479" s="299">
        <f t="shared" si="71"/>
        <v>0</v>
      </c>
      <c r="G479" s="300">
        <f t="shared" si="72"/>
        <v>0</v>
      </c>
      <c r="H479" s="299">
        <f>(M479*Титул!BC$18)+(O479*Титул!BD$18)+(Q479*Титул!BE$18)+(S479*Титул!BF$18)+(U479*Титул!BG$18)+(W479*Титул!BH$18)</f>
        <v>0</v>
      </c>
      <c r="I479" s="301"/>
      <c r="J479" s="302"/>
      <c r="K479" s="303"/>
      <c r="L479" s="299">
        <f t="shared" si="73"/>
        <v>0</v>
      </c>
      <c r="M479" s="301"/>
      <c r="N479" s="302"/>
      <c r="O479" s="302"/>
      <c r="P479" s="302"/>
      <c r="Q479" s="302"/>
      <c r="R479" s="302"/>
      <c r="S479" s="302"/>
      <c r="T479" s="302"/>
      <c r="U479" s="302"/>
      <c r="V479" s="302"/>
      <c r="W479" s="302"/>
      <c r="X479" s="302"/>
      <c r="Y479" s="339"/>
      <c r="Z479" s="203" t="str">
        <f>'Основні дані'!$B$1</f>
        <v>120124Б_3роки</v>
      </c>
    </row>
    <row r="480" spans="1:26" s="157" customFormat="1" ht="30" hidden="1">
      <c r="A480" s="450" t="s">
        <v>692</v>
      </c>
      <c r="B480" s="436"/>
      <c r="C480" s="343"/>
      <c r="D480" s="343"/>
      <c r="E480" s="343"/>
      <c r="F480" s="299">
        <f t="shared" si="71"/>
        <v>0</v>
      </c>
      <c r="G480" s="300">
        <f t="shared" si="72"/>
        <v>0</v>
      </c>
      <c r="H480" s="299">
        <f>(M480*Титул!BC$18)+(O480*Титул!BD$18)+(Q480*Титул!BE$18)+(S480*Титул!BF$18)+(U480*Титул!BG$18)+(W480*Титул!BH$18)</f>
        <v>0</v>
      </c>
      <c r="I480" s="301"/>
      <c r="J480" s="302"/>
      <c r="K480" s="303"/>
      <c r="L480" s="299">
        <f t="shared" si="73"/>
        <v>0</v>
      </c>
      <c r="M480" s="301"/>
      <c r="N480" s="302"/>
      <c r="O480" s="302"/>
      <c r="P480" s="302"/>
      <c r="Q480" s="302"/>
      <c r="R480" s="302"/>
      <c r="S480" s="302"/>
      <c r="T480" s="302"/>
      <c r="U480" s="302"/>
      <c r="V480" s="302"/>
      <c r="W480" s="302"/>
      <c r="X480" s="302"/>
      <c r="Y480" s="339"/>
      <c r="Z480" s="203" t="str">
        <f>'Основні дані'!$B$1</f>
        <v>120124Б_3роки</v>
      </c>
    </row>
    <row r="481" spans="1:26" s="157" customFormat="1" ht="30" hidden="1">
      <c r="A481" s="450" t="s">
        <v>693</v>
      </c>
      <c r="B481" s="436"/>
      <c r="C481" s="343"/>
      <c r="D481" s="343"/>
      <c r="E481" s="343"/>
      <c r="F481" s="299">
        <f t="shared" si="71"/>
        <v>0</v>
      </c>
      <c r="G481" s="300">
        <f t="shared" si="72"/>
        <v>0</v>
      </c>
      <c r="H481" s="299">
        <f>(M481*Титул!BC$18)+(O481*Титул!BD$18)+(Q481*Титул!BE$18)+(S481*Титул!BF$18)+(U481*Титул!BG$18)+(W481*Титул!BH$18)</f>
        <v>0</v>
      </c>
      <c r="I481" s="301"/>
      <c r="J481" s="302"/>
      <c r="K481" s="303"/>
      <c r="L481" s="299">
        <f t="shared" si="73"/>
        <v>0</v>
      </c>
      <c r="M481" s="301"/>
      <c r="N481" s="302"/>
      <c r="O481" s="302"/>
      <c r="P481" s="302"/>
      <c r="Q481" s="302"/>
      <c r="R481" s="302"/>
      <c r="S481" s="302"/>
      <c r="T481" s="302"/>
      <c r="U481" s="302"/>
      <c r="V481" s="302"/>
      <c r="W481" s="302"/>
      <c r="X481" s="302"/>
      <c r="Y481" s="339"/>
      <c r="Z481" s="203" t="str">
        <f>'Основні дані'!$B$1</f>
        <v>120124Б_3роки</v>
      </c>
    </row>
    <row r="482" spans="1:26" s="157" customFormat="1" ht="30" hidden="1">
      <c r="A482" s="450" t="s">
        <v>694</v>
      </c>
      <c r="B482" s="434"/>
      <c r="C482" s="433"/>
      <c r="D482" s="342"/>
      <c r="E482" s="342"/>
      <c r="F482" s="299">
        <f t="shared" si="71"/>
        <v>0</v>
      </c>
      <c r="G482" s="300">
        <f t="shared" si="72"/>
        <v>0</v>
      </c>
      <c r="H482" s="299">
        <f>(M482*Титул!BC$18)+(O482*Титул!BD$18)+(Q482*Титул!BE$18)+(S482*Титул!BF$18)+(U482*Титул!BG$18)+(W482*Титул!BH$18)</f>
        <v>0</v>
      </c>
      <c r="I482" s="301"/>
      <c r="J482" s="302"/>
      <c r="K482" s="303"/>
      <c r="L482" s="299">
        <f t="shared" si="73"/>
        <v>0</v>
      </c>
      <c r="M482" s="301"/>
      <c r="N482" s="302"/>
      <c r="O482" s="302"/>
      <c r="P482" s="302"/>
      <c r="Q482" s="302"/>
      <c r="R482" s="302"/>
      <c r="S482" s="302"/>
      <c r="T482" s="302"/>
      <c r="U482" s="302"/>
      <c r="V482" s="302"/>
      <c r="W482" s="302"/>
      <c r="X482" s="302"/>
      <c r="Y482" s="339"/>
      <c r="Z482" s="203" t="str">
        <f>'Основні дані'!$B$1</f>
        <v>120124Б_3роки</v>
      </c>
    </row>
    <row r="483" spans="1:26" s="157" customFormat="1" ht="30" hidden="1">
      <c r="A483" s="450" t="s">
        <v>695</v>
      </c>
      <c r="B483" s="435"/>
      <c r="C483" s="433"/>
      <c r="D483" s="342"/>
      <c r="E483" s="342"/>
      <c r="F483" s="299">
        <f t="shared" si="71"/>
        <v>0</v>
      </c>
      <c r="G483" s="300">
        <f t="shared" si="72"/>
        <v>0</v>
      </c>
      <c r="H483" s="299">
        <f>(M483*Титул!BC$18)+(O483*Титул!BD$18)+(Q483*Титул!BE$18)+(S483*Титул!BF$18)+(U483*Титул!BG$18)+(W483*Титул!BH$18)</f>
        <v>0</v>
      </c>
      <c r="I483" s="301"/>
      <c r="J483" s="302"/>
      <c r="K483" s="303"/>
      <c r="L483" s="299">
        <f t="shared" si="73"/>
        <v>0</v>
      </c>
      <c r="M483" s="301"/>
      <c r="N483" s="302"/>
      <c r="O483" s="302"/>
      <c r="P483" s="302"/>
      <c r="Q483" s="302"/>
      <c r="R483" s="302"/>
      <c r="S483" s="302"/>
      <c r="T483" s="302"/>
      <c r="U483" s="302"/>
      <c r="V483" s="302"/>
      <c r="W483" s="302"/>
      <c r="X483" s="302"/>
      <c r="Y483" s="339"/>
      <c r="Z483" s="203" t="str">
        <f>'Основні дані'!$B$1</f>
        <v>120124Б_3роки</v>
      </c>
    </row>
    <row r="484" spans="1:26" s="157" customFormat="1" ht="30" hidden="1">
      <c r="A484" s="450" t="s">
        <v>696</v>
      </c>
      <c r="B484" s="436"/>
      <c r="C484" s="433"/>
      <c r="D484" s="343"/>
      <c r="E484" s="342"/>
      <c r="F484" s="299">
        <f t="shared" si="71"/>
        <v>0</v>
      </c>
      <c r="G484" s="300">
        <f t="shared" si="72"/>
        <v>0</v>
      </c>
      <c r="H484" s="299">
        <f>(M484*Титул!BC$18)+(O484*Титул!BD$18)+(Q484*Титул!BE$18)+(S484*Титул!BF$18)+(U484*Титул!BG$18)+(W484*Титул!BH$18)</f>
        <v>0</v>
      </c>
      <c r="I484" s="301"/>
      <c r="J484" s="302"/>
      <c r="K484" s="303"/>
      <c r="L484" s="299">
        <f t="shared" si="73"/>
        <v>0</v>
      </c>
      <c r="M484" s="301"/>
      <c r="N484" s="302"/>
      <c r="O484" s="302"/>
      <c r="P484" s="302"/>
      <c r="Q484" s="302"/>
      <c r="R484" s="302"/>
      <c r="S484" s="302"/>
      <c r="T484" s="302"/>
      <c r="U484" s="302"/>
      <c r="V484" s="302"/>
      <c r="W484" s="302"/>
      <c r="X484" s="302"/>
      <c r="Y484" s="339"/>
      <c r="Z484" s="203" t="str">
        <f>'Основні дані'!$B$1</f>
        <v>120124Б_3роки</v>
      </c>
    </row>
    <row r="485" spans="1:26" s="157" customFormat="1" ht="30" hidden="1">
      <c r="A485" s="450" t="s">
        <v>697</v>
      </c>
      <c r="B485" s="436"/>
      <c r="C485" s="433"/>
      <c r="D485" s="343"/>
      <c r="E485" s="342"/>
      <c r="F485" s="299">
        <f t="shared" si="71"/>
        <v>0</v>
      </c>
      <c r="G485" s="300">
        <f t="shared" si="72"/>
        <v>0</v>
      </c>
      <c r="H485" s="299">
        <f>(M485*Титул!BC$18)+(O485*Титул!BD$18)+(Q485*Титул!BE$18)+(S485*Титул!BF$18)+(U485*Титул!BG$18)+(W485*Титул!BH$18)</f>
        <v>0</v>
      </c>
      <c r="I485" s="301"/>
      <c r="J485" s="302"/>
      <c r="K485" s="303"/>
      <c r="L485" s="299">
        <f t="shared" si="73"/>
        <v>0</v>
      </c>
      <c r="M485" s="301"/>
      <c r="N485" s="302"/>
      <c r="O485" s="302"/>
      <c r="P485" s="302"/>
      <c r="Q485" s="302"/>
      <c r="R485" s="302"/>
      <c r="S485" s="302"/>
      <c r="T485" s="302"/>
      <c r="U485" s="302"/>
      <c r="V485" s="302"/>
      <c r="W485" s="302"/>
      <c r="X485" s="302"/>
      <c r="Y485" s="339"/>
      <c r="Z485" s="203" t="str">
        <f>'Основні дані'!$B$1</f>
        <v>120124Б_3роки</v>
      </c>
    </row>
    <row r="486" spans="1:26" s="157" customFormat="1" ht="30" hidden="1">
      <c r="A486" s="450" t="s">
        <v>698</v>
      </c>
      <c r="B486" s="500"/>
      <c r="C486" s="501"/>
      <c r="D486" s="502"/>
      <c r="E486" s="503"/>
      <c r="F486" s="312">
        <f t="shared" si="71"/>
        <v>0</v>
      </c>
      <c r="G486" s="313">
        <f t="shared" si="72"/>
        <v>0</v>
      </c>
      <c r="H486" s="312">
        <f>(M486*Титул!BC$18)+(O486*Титул!BD$18)+(Q486*Титул!BE$18)+(S486*Титул!BF$18)+(U486*Титул!BG$18)+(W486*Титул!BH$18)</f>
        <v>0</v>
      </c>
      <c r="I486" s="304"/>
      <c r="J486" s="305"/>
      <c r="K486" s="306"/>
      <c r="L486" s="312">
        <f t="shared" si="73"/>
        <v>0</v>
      </c>
      <c r="M486" s="304"/>
      <c r="N486" s="305"/>
      <c r="O486" s="305"/>
      <c r="P486" s="305"/>
      <c r="Q486" s="305"/>
      <c r="R486" s="305"/>
      <c r="S486" s="305"/>
      <c r="T486" s="305"/>
      <c r="U486" s="305"/>
      <c r="V486" s="305"/>
      <c r="W486" s="305"/>
      <c r="X486" s="305"/>
      <c r="Y486" s="340"/>
      <c r="Z486" s="203" t="str">
        <f>'Основні дані'!$B$1</f>
        <v>120124Б_3роки</v>
      </c>
    </row>
    <row r="487" spans="1:26" s="507" customFormat="1" ht="28.5" hidden="1" thickBot="1">
      <c r="A487" s="504"/>
      <c r="B487" s="520" t="s">
        <v>33</v>
      </c>
      <c r="C487" s="514"/>
      <c r="D487" s="519" t="s">
        <v>811</v>
      </c>
      <c r="E487" s="515"/>
      <c r="F487" s="509">
        <f t="shared" si="71"/>
        <v>6</v>
      </c>
      <c r="G487" s="510">
        <f t="shared" si="72"/>
        <v>180</v>
      </c>
      <c r="H487" s="510">
        <f>(M487*Титул!BC$18)+(O487*Титул!BD$18)+(Q487*Титул!BE$18)+(S487*Титул!BF$18)+(U487*Титул!BG$18)+(W487*Титул!BH$18)</f>
        <v>0</v>
      </c>
      <c r="I487" s="510"/>
      <c r="J487" s="510"/>
      <c r="K487" s="510"/>
      <c r="L487" s="510">
        <f t="shared" si="73"/>
        <v>180</v>
      </c>
      <c r="M487" s="510"/>
      <c r="N487" s="510">
        <f>Титул!$BC$20*1.5</f>
        <v>0</v>
      </c>
      <c r="O487" s="510"/>
      <c r="P487" s="510">
        <f>Титул!$BD$20*1.5</f>
        <v>0</v>
      </c>
      <c r="Q487" s="510"/>
      <c r="R487" s="510">
        <f>Титул!$BE$20*1.5</f>
        <v>0</v>
      </c>
      <c r="S487" s="510"/>
      <c r="T487" s="510">
        <f>Титул!$BF$20*1.5</f>
        <v>0</v>
      </c>
      <c r="U487" s="510"/>
      <c r="V487" s="510">
        <f>Титул!$BG$20*1.5</f>
        <v>0</v>
      </c>
      <c r="W487" s="510"/>
      <c r="X487" s="510">
        <f>Титул!$BH$20*1.5</f>
        <v>6</v>
      </c>
      <c r="Y487" s="505"/>
      <c r="Z487" s="506" t="str">
        <f>'Основні дані'!$B$1</f>
        <v>120124Б_3роки</v>
      </c>
    </row>
    <row r="488" spans="1:26" s="157" customFormat="1" ht="28.5" hidden="1" thickBot="1">
      <c r="A488" s="276"/>
      <c r="B488" s="521" t="s">
        <v>118</v>
      </c>
      <c r="C488" s="516"/>
      <c r="D488" s="516"/>
      <c r="E488" s="517"/>
      <c r="F488" s="512">
        <f t="shared" si="71"/>
        <v>6</v>
      </c>
      <c r="G488" s="512">
        <f t="shared" si="72"/>
        <v>180</v>
      </c>
      <c r="H488" s="512"/>
      <c r="I488" s="512"/>
      <c r="J488" s="512"/>
      <c r="K488" s="512"/>
      <c r="L488" s="512">
        <f>IF(G488-H488=G488-I488-J488-K488,G488-H488,"!ОШИБКА!")</f>
        <v>180</v>
      </c>
      <c r="M488" s="512"/>
      <c r="N488" s="512"/>
      <c r="O488" s="512"/>
      <c r="P488" s="512"/>
      <c r="Q488" s="512"/>
      <c r="R488" s="512"/>
      <c r="S488" s="512"/>
      <c r="T488" s="512"/>
      <c r="U488" s="512"/>
      <c r="V488" s="512"/>
      <c r="W488" s="512"/>
      <c r="X488" s="512">
        <f>Титул!$AS$35+Титул!$AS$37</f>
        <v>6</v>
      </c>
      <c r="Y488" s="379"/>
      <c r="Z488" s="203" t="str">
        <f>'Основні дані'!$B$1</f>
        <v>120124Б_3роки</v>
      </c>
    </row>
    <row r="489" spans="1:26" s="157" customFormat="1" ht="27" hidden="1">
      <c r="A489" s="496" t="s">
        <v>700</v>
      </c>
      <c r="B489" s="497" t="s">
        <v>699</v>
      </c>
      <c r="C489" s="498"/>
      <c r="D489" s="498"/>
      <c r="E489" s="498"/>
      <c r="F489" s="518" t="str">
        <f>IF(SUM(F490:F516)=F$97,F$97,"ОШИБКА")</f>
        <v>ОШИБКА</v>
      </c>
      <c r="G489" s="518" t="str">
        <f>IF(SUM(G490:G516)=G$97,G$97,"ОШИБКА")</f>
        <v>ОШИБКА</v>
      </c>
      <c r="H489" s="508">
        <f aca="true" t="shared" si="74" ref="H489:X489">SUM(H490:H516)</f>
        <v>0</v>
      </c>
      <c r="I489" s="508">
        <f t="shared" si="74"/>
        <v>0</v>
      </c>
      <c r="J489" s="508">
        <f t="shared" si="74"/>
        <v>0</v>
      </c>
      <c r="K489" s="508">
        <f t="shared" si="74"/>
        <v>0</v>
      </c>
      <c r="L489" s="508">
        <f t="shared" si="74"/>
        <v>360</v>
      </c>
      <c r="M489" s="508">
        <f t="shared" si="74"/>
        <v>0</v>
      </c>
      <c r="N489" s="508">
        <f t="shared" si="74"/>
        <v>0</v>
      </c>
      <c r="O489" s="508">
        <f t="shared" si="74"/>
        <v>0</v>
      </c>
      <c r="P489" s="508">
        <f t="shared" si="74"/>
        <v>0</v>
      </c>
      <c r="Q489" s="508">
        <f t="shared" si="74"/>
        <v>0</v>
      </c>
      <c r="R489" s="508">
        <f t="shared" si="74"/>
        <v>0</v>
      </c>
      <c r="S489" s="508">
        <f t="shared" si="74"/>
        <v>0</v>
      </c>
      <c r="T489" s="508">
        <f t="shared" si="74"/>
        <v>0</v>
      </c>
      <c r="U489" s="508">
        <f t="shared" si="74"/>
        <v>0</v>
      </c>
      <c r="V489" s="508">
        <f t="shared" si="74"/>
        <v>0</v>
      </c>
      <c r="W489" s="508">
        <f t="shared" si="74"/>
        <v>0</v>
      </c>
      <c r="X489" s="508">
        <f t="shared" si="74"/>
        <v>12</v>
      </c>
      <c r="Y489" s="499"/>
      <c r="Z489" s="203" t="str">
        <f>'Основні дані'!$B$1</f>
        <v>120124Б_3роки</v>
      </c>
    </row>
    <row r="490" spans="1:26" s="157" customFormat="1" ht="30" hidden="1">
      <c r="A490" s="450" t="s">
        <v>701</v>
      </c>
      <c r="B490" s="434"/>
      <c r="C490" s="495"/>
      <c r="D490" s="495"/>
      <c r="E490" s="495"/>
      <c r="F490" s="307">
        <f aca="true" t="shared" si="75" ref="F490:F516">N490+P490+R490+T490+V490+X490</f>
        <v>0</v>
      </c>
      <c r="G490" s="308">
        <f aca="true" t="shared" si="76" ref="G490:G516">F490*30</f>
        <v>0</v>
      </c>
      <c r="H490" s="307">
        <f>(M490*Титул!BC$18)+(O490*Титул!BD$18)+(Q490*Титул!BE$18)+(S490*Титул!BF$18)+(U490*Титул!BG$18)+(W490*Титул!BH$18)</f>
        <v>0</v>
      </c>
      <c r="I490" s="309"/>
      <c r="J490" s="310"/>
      <c r="K490" s="311"/>
      <c r="L490" s="307">
        <f aca="true" t="shared" si="77" ref="L490:L515">IF(H490=I490+J490+K490,G490-H490,"!ОШИБКА!")</f>
        <v>0</v>
      </c>
      <c r="M490" s="309"/>
      <c r="N490" s="310"/>
      <c r="O490" s="310"/>
      <c r="P490" s="310"/>
      <c r="Q490" s="310"/>
      <c r="R490" s="310"/>
      <c r="S490" s="310"/>
      <c r="T490" s="310"/>
      <c r="U490" s="310"/>
      <c r="V490" s="310"/>
      <c r="W490" s="310"/>
      <c r="X490" s="310"/>
      <c r="Y490" s="493"/>
      <c r="Z490" s="203" t="str">
        <f>'Основні дані'!$B$1</f>
        <v>120124Б_3роки</v>
      </c>
    </row>
    <row r="491" spans="1:26" s="157" customFormat="1" ht="30" hidden="1">
      <c r="A491" s="450" t="s">
        <v>702</v>
      </c>
      <c r="B491" s="432"/>
      <c r="C491" s="433"/>
      <c r="D491" s="433"/>
      <c r="E491" s="433"/>
      <c r="F491" s="299">
        <f t="shared" si="75"/>
        <v>0</v>
      </c>
      <c r="G491" s="300">
        <f t="shared" si="76"/>
        <v>0</v>
      </c>
      <c r="H491" s="299">
        <f>(M491*Титул!BC$18)+(O491*Титул!BD$18)+(Q491*Титул!BE$18)+(S491*Титул!BF$18)+(U491*Титул!BG$18)+(W491*Титул!BH$18)</f>
        <v>0</v>
      </c>
      <c r="I491" s="301"/>
      <c r="J491" s="302"/>
      <c r="K491" s="303"/>
      <c r="L491" s="299">
        <f t="shared" si="77"/>
        <v>0</v>
      </c>
      <c r="M491" s="301"/>
      <c r="N491" s="302"/>
      <c r="O491" s="302"/>
      <c r="P491" s="302"/>
      <c r="Q491" s="302"/>
      <c r="R491" s="302"/>
      <c r="S491" s="302"/>
      <c r="T491" s="302"/>
      <c r="U491" s="302"/>
      <c r="V491" s="302"/>
      <c r="W491" s="302"/>
      <c r="X491" s="302"/>
      <c r="Y491" s="494"/>
      <c r="Z491" s="203" t="str">
        <f>'Основні дані'!$B$1</f>
        <v>120124Б_3роки</v>
      </c>
    </row>
    <row r="492" spans="1:26" s="157" customFormat="1" ht="30" hidden="1">
      <c r="A492" s="450" t="s">
        <v>703</v>
      </c>
      <c r="B492" s="432"/>
      <c r="C492" s="433"/>
      <c r="D492" s="433"/>
      <c r="E492" s="433"/>
      <c r="F492" s="299">
        <f t="shared" si="75"/>
        <v>0</v>
      </c>
      <c r="G492" s="300">
        <f t="shared" si="76"/>
        <v>0</v>
      </c>
      <c r="H492" s="299">
        <f>(M492*Титул!BC$18)+(O492*Титул!BD$18)+(Q492*Титул!BE$18)+(S492*Титул!BF$18)+(U492*Титул!BG$18)+(W492*Титул!BH$18)</f>
        <v>0</v>
      </c>
      <c r="I492" s="301"/>
      <c r="J492" s="302"/>
      <c r="K492" s="303"/>
      <c r="L492" s="299">
        <f t="shared" si="77"/>
        <v>0</v>
      </c>
      <c r="M492" s="301"/>
      <c r="N492" s="302"/>
      <c r="O492" s="302"/>
      <c r="P492" s="302"/>
      <c r="Q492" s="302"/>
      <c r="R492" s="302"/>
      <c r="S492" s="302"/>
      <c r="T492" s="302"/>
      <c r="U492" s="302"/>
      <c r="V492" s="302"/>
      <c r="W492" s="302"/>
      <c r="X492" s="302"/>
      <c r="Y492" s="339"/>
      <c r="Z492" s="203" t="str">
        <f>'Основні дані'!$B$1</f>
        <v>120124Б_3роки</v>
      </c>
    </row>
    <row r="493" spans="1:26" s="157" customFormat="1" ht="30" hidden="1">
      <c r="A493" s="450" t="s">
        <v>704</v>
      </c>
      <c r="B493" s="432"/>
      <c r="C493" s="433"/>
      <c r="D493" s="433"/>
      <c r="E493" s="433"/>
      <c r="F493" s="299">
        <f t="shared" si="75"/>
        <v>0</v>
      </c>
      <c r="G493" s="300">
        <f t="shared" si="76"/>
        <v>0</v>
      </c>
      <c r="H493" s="299">
        <f>(M493*Титул!BC$18)+(O493*Титул!BD$18)+(Q493*Титул!BE$18)+(S493*Титул!BF$18)+(U493*Титул!BG$18)+(W493*Титул!BH$18)</f>
        <v>0</v>
      </c>
      <c r="I493" s="301"/>
      <c r="J493" s="302"/>
      <c r="K493" s="303"/>
      <c r="L493" s="299">
        <f t="shared" si="77"/>
        <v>0</v>
      </c>
      <c r="M493" s="301"/>
      <c r="N493" s="302"/>
      <c r="O493" s="302"/>
      <c r="P493" s="302"/>
      <c r="Q493" s="302"/>
      <c r="R493" s="302"/>
      <c r="S493" s="302"/>
      <c r="T493" s="302"/>
      <c r="U493" s="302"/>
      <c r="V493" s="302"/>
      <c r="W493" s="302"/>
      <c r="X493" s="302"/>
      <c r="Y493" s="339"/>
      <c r="Z493" s="203" t="str">
        <f>'Основні дані'!$B$1</f>
        <v>120124Б_3роки</v>
      </c>
    </row>
    <row r="494" spans="1:26" s="157" customFormat="1" ht="30" hidden="1">
      <c r="A494" s="450" t="s">
        <v>705</v>
      </c>
      <c r="B494" s="432"/>
      <c r="C494" s="433"/>
      <c r="D494" s="342"/>
      <c r="E494" s="343"/>
      <c r="F494" s="299">
        <f t="shared" si="75"/>
        <v>0</v>
      </c>
      <c r="G494" s="300">
        <f t="shared" si="76"/>
        <v>0</v>
      </c>
      <c r="H494" s="299">
        <f>(M494*Титул!BC$18)+(O494*Титул!BD$18)+(Q494*Титул!BE$18)+(S494*Титул!BF$18)+(U494*Титул!BG$18)+(W494*Титул!BH$18)</f>
        <v>0</v>
      </c>
      <c r="I494" s="301"/>
      <c r="J494" s="302"/>
      <c r="K494" s="303"/>
      <c r="L494" s="299">
        <f t="shared" si="77"/>
        <v>0</v>
      </c>
      <c r="M494" s="301"/>
      <c r="N494" s="302"/>
      <c r="O494" s="302"/>
      <c r="P494" s="302"/>
      <c r="Q494" s="302"/>
      <c r="R494" s="302"/>
      <c r="S494" s="302"/>
      <c r="T494" s="302"/>
      <c r="U494" s="302"/>
      <c r="V494" s="302"/>
      <c r="W494" s="302"/>
      <c r="X494" s="302"/>
      <c r="Y494" s="339"/>
      <c r="Z494" s="203" t="str">
        <f>'Основні дані'!$B$1</f>
        <v>120124Б_3роки</v>
      </c>
    </row>
    <row r="495" spans="1:26" s="157" customFormat="1" ht="30" hidden="1">
      <c r="A495" s="450" t="s">
        <v>706</v>
      </c>
      <c r="B495" s="434"/>
      <c r="C495" s="433"/>
      <c r="D495" s="342"/>
      <c r="E495" s="342"/>
      <c r="F495" s="299">
        <f t="shared" si="75"/>
        <v>0</v>
      </c>
      <c r="G495" s="300">
        <f t="shared" si="76"/>
        <v>0</v>
      </c>
      <c r="H495" s="299">
        <f>(M495*Титул!BC$18)+(O495*Титул!BD$18)+(Q495*Титул!BE$18)+(S495*Титул!BF$18)+(U495*Титул!BG$18)+(W495*Титул!BH$18)</f>
        <v>0</v>
      </c>
      <c r="I495" s="301"/>
      <c r="J495" s="302"/>
      <c r="K495" s="303"/>
      <c r="L495" s="299">
        <f t="shared" si="77"/>
        <v>0</v>
      </c>
      <c r="M495" s="301"/>
      <c r="N495" s="302"/>
      <c r="O495" s="302"/>
      <c r="P495" s="302"/>
      <c r="Q495" s="302"/>
      <c r="R495" s="302"/>
      <c r="S495" s="302"/>
      <c r="T495" s="302"/>
      <c r="U495" s="302"/>
      <c r="V495" s="302"/>
      <c r="W495" s="302"/>
      <c r="X495" s="302"/>
      <c r="Y495" s="339"/>
      <c r="Z495" s="203" t="str">
        <f>'Основні дані'!$B$1</f>
        <v>120124Б_3роки</v>
      </c>
    </row>
    <row r="496" spans="1:26" s="157" customFormat="1" ht="30" hidden="1">
      <c r="A496" s="450" t="s">
        <v>707</v>
      </c>
      <c r="B496" s="435"/>
      <c r="C496" s="433"/>
      <c r="D496" s="342"/>
      <c r="E496" s="342"/>
      <c r="F496" s="299">
        <f t="shared" si="75"/>
        <v>0</v>
      </c>
      <c r="G496" s="300">
        <f t="shared" si="76"/>
        <v>0</v>
      </c>
      <c r="H496" s="299">
        <f>(M496*Титул!BC$18)+(O496*Титул!BD$18)+(Q496*Титул!BE$18)+(S496*Титул!BF$18)+(U496*Титул!BG$18)+(W496*Титул!BH$18)</f>
        <v>0</v>
      </c>
      <c r="I496" s="301"/>
      <c r="J496" s="302"/>
      <c r="K496" s="303"/>
      <c r="L496" s="299">
        <f t="shared" si="77"/>
        <v>0</v>
      </c>
      <c r="M496" s="301"/>
      <c r="N496" s="302"/>
      <c r="O496" s="302"/>
      <c r="P496" s="302"/>
      <c r="Q496" s="302"/>
      <c r="R496" s="302"/>
      <c r="S496" s="302"/>
      <c r="T496" s="302"/>
      <c r="U496" s="302"/>
      <c r="V496" s="302"/>
      <c r="W496" s="302"/>
      <c r="X496" s="302"/>
      <c r="Y496" s="339"/>
      <c r="Z496" s="203" t="str">
        <f>'Основні дані'!$B$1</f>
        <v>120124Б_3роки</v>
      </c>
    </row>
    <row r="497" spans="1:26" s="157" customFormat="1" ht="30" hidden="1">
      <c r="A497" s="450" t="s">
        <v>708</v>
      </c>
      <c r="B497" s="436"/>
      <c r="C497" s="433"/>
      <c r="D497" s="343"/>
      <c r="E497" s="342"/>
      <c r="F497" s="299">
        <f t="shared" si="75"/>
        <v>0</v>
      </c>
      <c r="G497" s="300">
        <f t="shared" si="76"/>
        <v>0</v>
      </c>
      <c r="H497" s="299">
        <f>(M497*Титул!BC$18)+(O497*Титул!BD$18)+(Q497*Титул!BE$18)+(S497*Титул!BF$18)+(U497*Титул!BG$18)+(W497*Титул!BH$18)</f>
        <v>0</v>
      </c>
      <c r="I497" s="301"/>
      <c r="J497" s="302"/>
      <c r="K497" s="303"/>
      <c r="L497" s="299">
        <f t="shared" si="77"/>
        <v>0</v>
      </c>
      <c r="M497" s="301"/>
      <c r="N497" s="302"/>
      <c r="O497" s="302"/>
      <c r="P497" s="302"/>
      <c r="Q497" s="302"/>
      <c r="R497" s="302"/>
      <c r="S497" s="302"/>
      <c r="T497" s="302"/>
      <c r="U497" s="302"/>
      <c r="V497" s="302"/>
      <c r="W497" s="302"/>
      <c r="X497" s="302"/>
      <c r="Y497" s="339"/>
      <c r="Z497" s="203" t="str">
        <f>'Основні дані'!$B$1</f>
        <v>120124Б_3роки</v>
      </c>
    </row>
    <row r="498" spans="1:26" s="157" customFormat="1" ht="30" hidden="1">
      <c r="A498" s="450" t="s">
        <v>709</v>
      </c>
      <c r="B498" s="436"/>
      <c r="C498" s="433"/>
      <c r="D498" s="343"/>
      <c r="E498" s="342"/>
      <c r="F498" s="299">
        <f t="shared" si="75"/>
        <v>0</v>
      </c>
      <c r="G498" s="300">
        <f t="shared" si="76"/>
        <v>0</v>
      </c>
      <c r="H498" s="299">
        <f>(M498*Титул!BC$18)+(O498*Титул!BD$18)+(Q498*Титул!BE$18)+(S498*Титул!BF$18)+(U498*Титул!BG$18)+(W498*Титул!BH$18)</f>
        <v>0</v>
      </c>
      <c r="I498" s="301"/>
      <c r="J498" s="302"/>
      <c r="K498" s="303"/>
      <c r="L498" s="299">
        <f t="shared" si="77"/>
        <v>0</v>
      </c>
      <c r="M498" s="301"/>
      <c r="N498" s="302"/>
      <c r="O498" s="302"/>
      <c r="P498" s="302"/>
      <c r="Q498" s="302"/>
      <c r="R498" s="302"/>
      <c r="S498" s="302"/>
      <c r="T498" s="302"/>
      <c r="U498" s="302"/>
      <c r="V498" s="302"/>
      <c r="W498" s="302"/>
      <c r="X498" s="302"/>
      <c r="Y498" s="339"/>
      <c r="Z498" s="203" t="str">
        <f>'Основні дані'!$B$1</f>
        <v>120124Б_3роки</v>
      </c>
    </row>
    <row r="499" spans="1:26" s="157" customFormat="1" ht="30" hidden="1">
      <c r="A499" s="450" t="s">
        <v>710</v>
      </c>
      <c r="B499" s="436"/>
      <c r="C499" s="433"/>
      <c r="D499" s="343"/>
      <c r="E499" s="342"/>
      <c r="F499" s="299">
        <f t="shared" si="75"/>
        <v>0</v>
      </c>
      <c r="G499" s="300">
        <f t="shared" si="76"/>
        <v>0</v>
      </c>
      <c r="H499" s="299">
        <f>(M499*Титул!BC$18)+(O499*Титул!BD$18)+(Q499*Титул!BE$18)+(S499*Титул!BF$18)+(U499*Титул!BG$18)+(W499*Титул!BH$18)</f>
        <v>0</v>
      </c>
      <c r="I499" s="301"/>
      <c r="J499" s="302"/>
      <c r="K499" s="303"/>
      <c r="L499" s="299">
        <f t="shared" si="77"/>
        <v>0</v>
      </c>
      <c r="M499" s="301"/>
      <c r="N499" s="302"/>
      <c r="O499" s="302"/>
      <c r="P499" s="302"/>
      <c r="Q499" s="302"/>
      <c r="R499" s="302"/>
      <c r="S499" s="302"/>
      <c r="T499" s="302"/>
      <c r="U499" s="302"/>
      <c r="V499" s="302"/>
      <c r="W499" s="302"/>
      <c r="X499" s="302"/>
      <c r="Y499" s="339"/>
      <c r="Z499" s="203" t="str">
        <f>'Основні дані'!$B$1</f>
        <v>120124Б_3роки</v>
      </c>
    </row>
    <row r="500" spans="1:26" s="157" customFormat="1" ht="30" hidden="1">
      <c r="A500" s="450" t="s">
        <v>711</v>
      </c>
      <c r="B500" s="436"/>
      <c r="C500" s="342"/>
      <c r="D500" s="343"/>
      <c r="E500" s="343"/>
      <c r="F500" s="299">
        <f t="shared" si="75"/>
        <v>0</v>
      </c>
      <c r="G500" s="300">
        <f t="shared" si="76"/>
        <v>0</v>
      </c>
      <c r="H500" s="299">
        <f>(M500*Титул!BC$18)+(O500*Титул!BD$18)+(Q500*Титул!BE$18)+(S500*Титул!BF$18)+(U500*Титул!BG$18)+(W500*Титул!BH$18)</f>
        <v>0</v>
      </c>
      <c r="I500" s="301"/>
      <c r="J500" s="302"/>
      <c r="K500" s="303"/>
      <c r="L500" s="299">
        <f t="shared" si="77"/>
        <v>0</v>
      </c>
      <c r="M500" s="301"/>
      <c r="N500" s="302"/>
      <c r="O500" s="302"/>
      <c r="P500" s="302"/>
      <c r="Q500" s="302"/>
      <c r="R500" s="302"/>
      <c r="S500" s="302"/>
      <c r="T500" s="302"/>
      <c r="U500" s="302"/>
      <c r="V500" s="302"/>
      <c r="W500" s="302"/>
      <c r="X500" s="302"/>
      <c r="Y500" s="339"/>
      <c r="Z500" s="203" t="str">
        <f>'Основні дані'!$B$1</f>
        <v>120124Б_3роки</v>
      </c>
    </row>
    <row r="501" spans="1:26" s="157" customFormat="1" ht="30" hidden="1">
      <c r="A501" s="450" t="s">
        <v>712</v>
      </c>
      <c r="B501" s="436"/>
      <c r="C501" s="342"/>
      <c r="D501" s="343"/>
      <c r="E501" s="343"/>
      <c r="F501" s="299">
        <f t="shared" si="75"/>
        <v>0</v>
      </c>
      <c r="G501" s="300">
        <f t="shared" si="76"/>
        <v>0</v>
      </c>
      <c r="H501" s="299">
        <f>(M501*Титул!BC$18)+(O501*Титул!BD$18)+(Q501*Титул!BE$18)+(S501*Титул!BF$18)+(U501*Титул!BG$18)+(W501*Титул!BH$18)</f>
        <v>0</v>
      </c>
      <c r="I501" s="301"/>
      <c r="J501" s="302"/>
      <c r="K501" s="303"/>
      <c r="L501" s="299">
        <f t="shared" si="77"/>
        <v>0</v>
      </c>
      <c r="M501" s="301"/>
      <c r="N501" s="302"/>
      <c r="O501" s="302"/>
      <c r="P501" s="302"/>
      <c r="Q501" s="302"/>
      <c r="R501" s="302"/>
      <c r="S501" s="302"/>
      <c r="T501" s="302"/>
      <c r="U501" s="302"/>
      <c r="V501" s="302"/>
      <c r="W501" s="302"/>
      <c r="X501" s="302"/>
      <c r="Y501" s="339"/>
      <c r="Z501" s="203" t="str">
        <f>'Основні дані'!$B$1</f>
        <v>120124Б_3роки</v>
      </c>
    </row>
    <row r="502" spans="1:26" s="157" customFormat="1" ht="30" hidden="1">
      <c r="A502" s="450" t="s">
        <v>713</v>
      </c>
      <c r="B502" s="436"/>
      <c r="C502" s="342"/>
      <c r="D502" s="343"/>
      <c r="E502" s="343"/>
      <c r="F502" s="299">
        <f t="shared" si="75"/>
        <v>0</v>
      </c>
      <c r="G502" s="300">
        <f t="shared" si="76"/>
        <v>0</v>
      </c>
      <c r="H502" s="299">
        <f>(M502*Титул!BC$18)+(O502*Титул!BD$18)+(Q502*Титул!BE$18)+(S502*Титул!BF$18)+(U502*Титул!BG$18)+(W502*Титул!BH$18)</f>
        <v>0</v>
      </c>
      <c r="I502" s="301"/>
      <c r="J502" s="302"/>
      <c r="K502" s="303"/>
      <c r="L502" s="299">
        <f t="shared" si="77"/>
        <v>0</v>
      </c>
      <c r="M502" s="301"/>
      <c r="N502" s="302"/>
      <c r="O502" s="302"/>
      <c r="P502" s="302"/>
      <c r="Q502" s="302"/>
      <c r="R502" s="302"/>
      <c r="S502" s="302"/>
      <c r="T502" s="302"/>
      <c r="U502" s="302"/>
      <c r="V502" s="302"/>
      <c r="W502" s="302"/>
      <c r="X502" s="302"/>
      <c r="Y502" s="339"/>
      <c r="Z502" s="203" t="str">
        <f>'Основні дані'!$B$1</f>
        <v>120124Б_3роки</v>
      </c>
    </row>
    <row r="503" spans="1:26" s="157" customFormat="1" ht="30" hidden="1">
      <c r="A503" s="450" t="s">
        <v>714</v>
      </c>
      <c r="B503" s="436"/>
      <c r="C503" s="343"/>
      <c r="D503" s="343"/>
      <c r="E503" s="343"/>
      <c r="F503" s="299">
        <f t="shared" si="75"/>
        <v>0</v>
      </c>
      <c r="G503" s="300">
        <f t="shared" si="76"/>
        <v>0</v>
      </c>
      <c r="H503" s="299">
        <f>(M503*Титул!BC$18)+(O503*Титул!BD$18)+(Q503*Титул!BE$18)+(S503*Титул!BF$18)+(U503*Титул!BG$18)+(W503*Титул!BH$18)</f>
        <v>0</v>
      </c>
      <c r="I503" s="301"/>
      <c r="J503" s="302"/>
      <c r="K503" s="303"/>
      <c r="L503" s="299">
        <f t="shared" si="77"/>
        <v>0</v>
      </c>
      <c r="M503" s="301"/>
      <c r="N503" s="302"/>
      <c r="O503" s="302"/>
      <c r="P503" s="302"/>
      <c r="Q503" s="302"/>
      <c r="R503" s="302"/>
      <c r="S503" s="302"/>
      <c r="T503" s="302"/>
      <c r="U503" s="302"/>
      <c r="V503" s="302"/>
      <c r="W503" s="302"/>
      <c r="X503" s="302"/>
      <c r="Y503" s="339"/>
      <c r="Z503" s="203" t="str">
        <f>'Основні дані'!$B$1</f>
        <v>120124Б_3роки</v>
      </c>
    </row>
    <row r="504" spans="1:26" s="157" customFormat="1" ht="30" hidden="1">
      <c r="A504" s="450" t="s">
        <v>715</v>
      </c>
      <c r="B504" s="436"/>
      <c r="C504" s="343"/>
      <c r="D504" s="343"/>
      <c r="E504" s="343"/>
      <c r="F504" s="299">
        <f t="shared" si="75"/>
        <v>0</v>
      </c>
      <c r="G504" s="300">
        <f t="shared" si="76"/>
        <v>0</v>
      </c>
      <c r="H504" s="299">
        <f>(M504*Титул!BC$18)+(O504*Титул!BD$18)+(Q504*Титул!BE$18)+(S504*Титул!BF$18)+(U504*Титул!BG$18)+(W504*Титул!BH$18)</f>
        <v>0</v>
      </c>
      <c r="I504" s="301"/>
      <c r="J504" s="302"/>
      <c r="K504" s="303"/>
      <c r="L504" s="299">
        <f t="shared" si="77"/>
        <v>0</v>
      </c>
      <c r="M504" s="301"/>
      <c r="N504" s="302"/>
      <c r="O504" s="302"/>
      <c r="P504" s="302"/>
      <c r="Q504" s="302"/>
      <c r="R504" s="302"/>
      <c r="S504" s="302"/>
      <c r="T504" s="302"/>
      <c r="U504" s="302"/>
      <c r="V504" s="302"/>
      <c r="W504" s="302"/>
      <c r="X504" s="302"/>
      <c r="Y504" s="339"/>
      <c r="Z504" s="203" t="str">
        <f>'Основні дані'!$B$1</f>
        <v>120124Б_3роки</v>
      </c>
    </row>
    <row r="505" spans="1:26" s="157" customFormat="1" ht="30" hidden="1">
      <c r="A505" s="450" t="s">
        <v>716</v>
      </c>
      <c r="B505" s="436"/>
      <c r="C505" s="343"/>
      <c r="D505" s="343"/>
      <c r="E505" s="343"/>
      <c r="F505" s="299">
        <f t="shared" si="75"/>
        <v>0</v>
      </c>
      <c r="G505" s="300">
        <f t="shared" si="76"/>
        <v>0</v>
      </c>
      <c r="H505" s="299">
        <f>(M505*Титул!BC$18)+(O505*Титул!BD$18)+(Q505*Титул!BE$18)+(S505*Титул!BF$18)+(U505*Титул!BG$18)+(W505*Титул!BH$18)</f>
        <v>0</v>
      </c>
      <c r="I505" s="301"/>
      <c r="J505" s="302"/>
      <c r="K505" s="303"/>
      <c r="L505" s="299">
        <f t="shared" si="77"/>
        <v>0</v>
      </c>
      <c r="M505" s="301"/>
      <c r="N505" s="302"/>
      <c r="O505" s="302"/>
      <c r="P505" s="302"/>
      <c r="Q505" s="302"/>
      <c r="R505" s="302"/>
      <c r="S505" s="302"/>
      <c r="T505" s="302"/>
      <c r="U505" s="302"/>
      <c r="V505" s="302"/>
      <c r="W505" s="302"/>
      <c r="X505" s="302"/>
      <c r="Y505" s="339"/>
      <c r="Z505" s="203" t="str">
        <f>'Основні дані'!$B$1</f>
        <v>120124Б_3роки</v>
      </c>
    </row>
    <row r="506" spans="1:26" s="157" customFormat="1" ht="30" hidden="1">
      <c r="A506" s="450" t="s">
        <v>717</v>
      </c>
      <c r="B506" s="436"/>
      <c r="C506" s="343"/>
      <c r="D506" s="343"/>
      <c r="E506" s="343"/>
      <c r="F506" s="299">
        <f t="shared" si="75"/>
        <v>0</v>
      </c>
      <c r="G506" s="300">
        <f t="shared" si="76"/>
        <v>0</v>
      </c>
      <c r="H506" s="299">
        <f>(M506*Титул!BC$18)+(O506*Титул!BD$18)+(Q506*Титул!BE$18)+(S506*Титул!BF$18)+(U506*Титул!BG$18)+(W506*Титул!BH$18)</f>
        <v>0</v>
      </c>
      <c r="I506" s="301"/>
      <c r="J506" s="302"/>
      <c r="K506" s="303"/>
      <c r="L506" s="299">
        <f t="shared" si="77"/>
        <v>0</v>
      </c>
      <c r="M506" s="301"/>
      <c r="N506" s="302"/>
      <c r="O506" s="302"/>
      <c r="P506" s="302"/>
      <c r="Q506" s="302"/>
      <c r="R506" s="302"/>
      <c r="S506" s="302"/>
      <c r="T506" s="302"/>
      <c r="U506" s="302"/>
      <c r="V506" s="302"/>
      <c r="W506" s="302"/>
      <c r="X506" s="302"/>
      <c r="Y506" s="339"/>
      <c r="Z506" s="203" t="str">
        <f>'Основні дані'!$B$1</f>
        <v>120124Б_3роки</v>
      </c>
    </row>
    <row r="507" spans="1:26" s="157" customFormat="1" ht="30" hidden="1">
      <c r="A507" s="450" t="s">
        <v>718</v>
      </c>
      <c r="B507" s="436"/>
      <c r="C507" s="343"/>
      <c r="D507" s="343"/>
      <c r="E507" s="343"/>
      <c r="F507" s="299">
        <f t="shared" si="75"/>
        <v>0</v>
      </c>
      <c r="G507" s="300">
        <f t="shared" si="76"/>
        <v>0</v>
      </c>
      <c r="H507" s="299">
        <f>(M507*Титул!BC$18)+(O507*Титул!BD$18)+(Q507*Титул!BE$18)+(S507*Титул!BF$18)+(U507*Титул!BG$18)+(W507*Титул!BH$18)</f>
        <v>0</v>
      </c>
      <c r="I507" s="301"/>
      <c r="J507" s="302"/>
      <c r="K507" s="303"/>
      <c r="L507" s="299">
        <f t="shared" si="77"/>
        <v>0</v>
      </c>
      <c r="M507" s="301"/>
      <c r="N507" s="302"/>
      <c r="O507" s="302"/>
      <c r="P507" s="302"/>
      <c r="Q507" s="302"/>
      <c r="R507" s="302"/>
      <c r="S507" s="302"/>
      <c r="T507" s="302"/>
      <c r="U507" s="302"/>
      <c r="V507" s="302"/>
      <c r="W507" s="302"/>
      <c r="X507" s="302"/>
      <c r="Y507" s="339"/>
      <c r="Z507" s="203" t="str">
        <f>'Основні дані'!$B$1</f>
        <v>120124Б_3роки</v>
      </c>
    </row>
    <row r="508" spans="1:26" s="157" customFormat="1" ht="30" hidden="1">
      <c r="A508" s="450" t="s">
        <v>719</v>
      </c>
      <c r="B508" s="436"/>
      <c r="C508" s="343"/>
      <c r="D508" s="343"/>
      <c r="E508" s="343"/>
      <c r="F508" s="299">
        <f t="shared" si="75"/>
        <v>0</v>
      </c>
      <c r="G508" s="300">
        <f t="shared" si="76"/>
        <v>0</v>
      </c>
      <c r="H508" s="299">
        <f>(M508*Титул!BC$18)+(O508*Титул!BD$18)+(Q508*Титул!BE$18)+(S508*Титул!BF$18)+(U508*Титул!BG$18)+(W508*Титул!BH$18)</f>
        <v>0</v>
      </c>
      <c r="I508" s="301"/>
      <c r="J508" s="302"/>
      <c r="K508" s="303"/>
      <c r="L508" s="299">
        <f t="shared" si="77"/>
        <v>0</v>
      </c>
      <c r="M508" s="301"/>
      <c r="N508" s="302"/>
      <c r="O508" s="302"/>
      <c r="P508" s="302"/>
      <c r="Q508" s="302"/>
      <c r="R508" s="302"/>
      <c r="S508" s="302"/>
      <c r="T508" s="302"/>
      <c r="U508" s="302"/>
      <c r="V508" s="302"/>
      <c r="W508" s="302"/>
      <c r="X508" s="302"/>
      <c r="Y508" s="339"/>
      <c r="Z508" s="203" t="str">
        <f>'Основні дані'!$B$1</f>
        <v>120124Б_3роки</v>
      </c>
    </row>
    <row r="509" spans="1:26" s="157" customFormat="1" ht="30" hidden="1">
      <c r="A509" s="450" t="s">
        <v>720</v>
      </c>
      <c r="B509" s="436"/>
      <c r="C509" s="343"/>
      <c r="D509" s="343"/>
      <c r="E509" s="343"/>
      <c r="F509" s="299">
        <f t="shared" si="75"/>
        <v>0</v>
      </c>
      <c r="G509" s="300">
        <f t="shared" si="76"/>
        <v>0</v>
      </c>
      <c r="H509" s="299">
        <f>(M509*Титул!BC$18)+(O509*Титул!BD$18)+(Q509*Титул!BE$18)+(S509*Титул!BF$18)+(U509*Титул!BG$18)+(W509*Титул!BH$18)</f>
        <v>0</v>
      </c>
      <c r="I509" s="301"/>
      <c r="J509" s="302"/>
      <c r="K509" s="303"/>
      <c r="L509" s="299">
        <f t="shared" si="77"/>
        <v>0</v>
      </c>
      <c r="M509" s="301"/>
      <c r="N509" s="302"/>
      <c r="O509" s="302"/>
      <c r="P509" s="302"/>
      <c r="Q509" s="302"/>
      <c r="R509" s="302"/>
      <c r="S509" s="302"/>
      <c r="T509" s="302"/>
      <c r="U509" s="302"/>
      <c r="V509" s="302"/>
      <c r="W509" s="302"/>
      <c r="X509" s="302"/>
      <c r="Y509" s="339"/>
      <c r="Z509" s="203" t="str">
        <f>'Основні дані'!$B$1</f>
        <v>120124Б_3роки</v>
      </c>
    </row>
    <row r="510" spans="1:26" s="157" customFormat="1" ht="30" hidden="1">
      <c r="A510" s="450" t="s">
        <v>721</v>
      </c>
      <c r="B510" s="434"/>
      <c r="C510" s="433"/>
      <c r="D510" s="342"/>
      <c r="E510" s="342"/>
      <c r="F510" s="299">
        <f t="shared" si="75"/>
        <v>0</v>
      </c>
      <c r="G510" s="300">
        <f t="shared" si="76"/>
        <v>0</v>
      </c>
      <c r="H510" s="299">
        <f>(M510*Титул!BC$18)+(O510*Титул!BD$18)+(Q510*Титул!BE$18)+(S510*Титул!BF$18)+(U510*Титул!BG$18)+(W510*Титул!BH$18)</f>
        <v>0</v>
      </c>
      <c r="I510" s="301"/>
      <c r="J510" s="302"/>
      <c r="K510" s="303"/>
      <c r="L510" s="299">
        <f t="shared" si="77"/>
        <v>0</v>
      </c>
      <c r="M510" s="301"/>
      <c r="N510" s="302"/>
      <c r="O510" s="302"/>
      <c r="P510" s="302"/>
      <c r="Q510" s="302"/>
      <c r="R510" s="302"/>
      <c r="S510" s="302"/>
      <c r="T510" s="302"/>
      <c r="U510" s="302"/>
      <c r="V510" s="302"/>
      <c r="W510" s="302"/>
      <c r="X510" s="302"/>
      <c r="Y510" s="339"/>
      <c r="Z510" s="203" t="str">
        <f>'Основні дані'!$B$1</f>
        <v>120124Б_3роки</v>
      </c>
    </row>
    <row r="511" spans="1:26" s="157" customFormat="1" ht="30" hidden="1">
      <c r="A511" s="450" t="s">
        <v>722</v>
      </c>
      <c r="B511" s="435"/>
      <c r="C511" s="433"/>
      <c r="D511" s="342"/>
      <c r="E511" s="342"/>
      <c r="F511" s="299">
        <f t="shared" si="75"/>
        <v>0</v>
      </c>
      <c r="G511" s="300">
        <f t="shared" si="76"/>
        <v>0</v>
      </c>
      <c r="H511" s="299">
        <f>(M511*Титул!BC$18)+(O511*Титул!BD$18)+(Q511*Титул!BE$18)+(S511*Титул!BF$18)+(U511*Титул!BG$18)+(W511*Титул!BH$18)</f>
        <v>0</v>
      </c>
      <c r="I511" s="301"/>
      <c r="J511" s="302"/>
      <c r="K511" s="303"/>
      <c r="L511" s="299">
        <f t="shared" si="77"/>
        <v>0</v>
      </c>
      <c r="M511" s="301"/>
      <c r="N511" s="302"/>
      <c r="O511" s="302"/>
      <c r="P511" s="302"/>
      <c r="Q511" s="302"/>
      <c r="R511" s="302"/>
      <c r="S511" s="302"/>
      <c r="T511" s="302"/>
      <c r="U511" s="302"/>
      <c r="V511" s="302"/>
      <c r="W511" s="302"/>
      <c r="X511" s="302"/>
      <c r="Y511" s="339"/>
      <c r="Z511" s="203" t="str">
        <f>'Основні дані'!$B$1</f>
        <v>120124Б_3роки</v>
      </c>
    </row>
    <row r="512" spans="1:26" s="157" customFormat="1" ht="30" hidden="1">
      <c r="A512" s="450" t="s">
        <v>723</v>
      </c>
      <c r="B512" s="436"/>
      <c r="C512" s="433"/>
      <c r="D512" s="343"/>
      <c r="E512" s="342"/>
      <c r="F512" s="299">
        <f t="shared" si="75"/>
        <v>0</v>
      </c>
      <c r="G512" s="300">
        <f t="shared" si="76"/>
        <v>0</v>
      </c>
      <c r="H512" s="299">
        <f>(M512*Титул!BC$18)+(O512*Титул!BD$18)+(Q512*Титул!BE$18)+(S512*Титул!BF$18)+(U512*Титул!BG$18)+(W512*Титул!BH$18)</f>
        <v>0</v>
      </c>
      <c r="I512" s="301"/>
      <c r="J512" s="302"/>
      <c r="K512" s="303"/>
      <c r="L512" s="299">
        <f t="shared" si="77"/>
        <v>0</v>
      </c>
      <c r="M512" s="301"/>
      <c r="N512" s="302"/>
      <c r="O512" s="302"/>
      <c r="P512" s="302"/>
      <c r="Q512" s="302"/>
      <c r="R512" s="302"/>
      <c r="S512" s="302"/>
      <c r="T512" s="302"/>
      <c r="U512" s="302"/>
      <c r="V512" s="302"/>
      <c r="W512" s="302"/>
      <c r="X512" s="302"/>
      <c r="Y512" s="339"/>
      <c r="Z512" s="203" t="str">
        <f>'Основні дані'!$B$1</f>
        <v>120124Б_3роки</v>
      </c>
    </row>
    <row r="513" spans="1:26" s="157" customFormat="1" ht="30" hidden="1">
      <c r="A513" s="450" t="s">
        <v>724</v>
      </c>
      <c r="B513" s="436"/>
      <c r="C513" s="433"/>
      <c r="D513" s="343"/>
      <c r="E513" s="342"/>
      <c r="F513" s="299">
        <f t="shared" si="75"/>
        <v>0</v>
      </c>
      <c r="G513" s="300">
        <f t="shared" si="76"/>
        <v>0</v>
      </c>
      <c r="H513" s="299">
        <f>(M513*Титул!BC$18)+(O513*Титул!BD$18)+(Q513*Титул!BE$18)+(S513*Титул!BF$18)+(U513*Титул!BG$18)+(W513*Титул!BH$18)</f>
        <v>0</v>
      </c>
      <c r="I513" s="301"/>
      <c r="J513" s="302"/>
      <c r="K513" s="303"/>
      <c r="L513" s="299">
        <f t="shared" si="77"/>
        <v>0</v>
      </c>
      <c r="M513" s="301"/>
      <c r="N513" s="302"/>
      <c r="O513" s="302"/>
      <c r="P513" s="302"/>
      <c r="Q513" s="302"/>
      <c r="R513" s="302"/>
      <c r="S513" s="302"/>
      <c r="T513" s="302"/>
      <c r="U513" s="302"/>
      <c r="V513" s="302"/>
      <c r="W513" s="302"/>
      <c r="X513" s="302"/>
      <c r="Y513" s="339"/>
      <c r="Z513" s="203" t="str">
        <f>'Основні дані'!$B$1</f>
        <v>120124Б_3роки</v>
      </c>
    </row>
    <row r="514" spans="1:26" s="157" customFormat="1" ht="30" hidden="1">
      <c r="A514" s="450" t="s">
        <v>725</v>
      </c>
      <c r="B514" s="500"/>
      <c r="C514" s="501"/>
      <c r="D514" s="502"/>
      <c r="E514" s="503"/>
      <c r="F514" s="312">
        <f t="shared" si="75"/>
        <v>0</v>
      </c>
      <c r="G514" s="313">
        <f t="shared" si="76"/>
        <v>0</v>
      </c>
      <c r="H514" s="312">
        <f>(M514*Титул!BC$18)+(O514*Титул!BD$18)+(Q514*Титул!BE$18)+(S514*Титул!BF$18)+(U514*Титул!BG$18)+(W514*Титул!BH$18)</f>
        <v>0</v>
      </c>
      <c r="I514" s="304"/>
      <c r="J514" s="305"/>
      <c r="K514" s="306"/>
      <c r="L514" s="312">
        <f t="shared" si="77"/>
        <v>0</v>
      </c>
      <c r="M514" s="304"/>
      <c r="N514" s="305"/>
      <c r="O514" s="305"/>
      <c r="P514" s="305"/>
      <c r="Q514" s="305"/>
      <c r="R514" s="305"/>
      <c r="S514" s="305"/>
      <c r="T514" s="305"/>
      <c r="U514" s="305"/>
      <c r="V514" s="305"/>
      <c r="W514" s="305"/>
      <c r="X514" s="305"/>
      <c r="Y514" s="340"/>
      <c r="Z514" s="203" t="str">
        <f>'Основні дані'!$B$1</f>
        <v>120124Б_3роки</v>
      </c>
    </row>
    <row r="515" spans="1:26" s="507" customFormat="1" ht="28.5" hidden="1" thickBot="1">
      <c r="A515" s="504"/>
      <c r="B515" s="520" t="s">
        <v>33</v>
      </c>
      <c r="C515" s="514"/>
      <c r="D515" s="519" t="s">
        <v>811</v>
      </c>
      <c r="E515" s="515"/>
      <c r="F515" s="509">
        <f t="shared" si="75"/>
        <v>6</v>
      </c>
      <c r="G515" s="510">
        <f t="shared" si="76"/>
        <v>180</v>
      </c>
      <c r="H515" s="510">
        <f>(M515*Титул!BC$18)+(O515*Титул!BD$18)+(Q515*Титул!BE$18)+(S515*Титул!BF$18)+(U515*Титул!BG$18)+(W515*Титул!BH$18)</f>
        <v>0</v>
      </c>
      <c r="I515" s="510"/>
      <c r="J515" s="510"/>
      <c r="K515" s="510"/>
      <c r="L515" s="510">
        <f t="shared" si="77"/>
        <v>180</v>
      </c>
      <c r="M515" s="510"/>
      <c r="N515" s="510">
        <f>Титул!$BC$20*1.5</f>
        <v>0</v>
      </c>
      <c r="O515" s="510"/>
      <c r="P515" s="510">
        <f>Титул!$BD$20*1.5</f>
        <v>0</v>
      </c>
      <c r="Q515" s="510"/>
      <c r="R515" s="510">
        <f>Титул!$BE$20*1.5</f>
        <v>0</v>
      </c>
      <c r="S515" s="510"/>
      <c r="T515" s="510">
        <f>Титул!$BF$20*1.5</f>
        <v>0</v>
      </c>
      <c r="U515" s="510"/>
      <c r="V515" s="510">
        <f>Титул!$BG$20*1.5</f>
        <v>0</v>
      </c>
      <c r="W515" s="510"/>
      <c r="X515" s="510">
        <f>Титул!$BH$20*1.5</f>
        <v>6</v>
      </c>
      <c r="Y515" s="505"/>
      <c r="Z515" s="506" t="str">
        <f>'Основні дані'!$B$1</f>
        <v>120124Б_3роки</v>
      </c>
    </row>
    <row r="516" spans="1:26" s="157" customFormat="1" ht="28.5" hidden="1" thickBot="1">
      <c r="A516" s="276"/>
      <c r="B516" s="521" t="s">
        <v>118</v>
      </c>
      <c r="C516" s="516"/>
      <c r="D516" s="516"/>
      <c r="E516" s="517"/>
      <c r="F516" s="512">
        <f t="shared" si="75"/>
        <v>6</v>
      </c>
      <c r="G516" s="512">
        <f t="shared" si="76"/>
        <v>180</v>
      </c>
      <c r="H516" s="512"/>
      <c r="I516" s="512"/>
      <c r="J516" s="512"/>
      <c r="K516" s="512"/>
      <c r="L516" s="512">
        <f>IF(G516-H516=G516-I516-J516-K516,G516-H516,"!ОШИБКА!")</f>
        <v>180</v>
      </c>
      <c r="M516" s="512"/>
      <c r="N516" s="512"/>
      <c r="O516" s="512"/>
      <c r="P516" s="512"/>
      <c r="Q516" s="512"/>
      <c r="R516" s="512"/>
      <c r="S516" s="512"/>
      <c r="T516" s="512"/>
      <c r="U516" s="512"/>
      <c r="V516" s="512"/>
      <c r="W516" s="512"/>
      <c r="X516" s="512">
        <f>Титул!$AS$35+Титул!$AS$37</f>
        <v>6</v>
      </c>
      <c r="Y516" s="379"/>
      <c r="Z516" s="203" t="str">
        <f>'Основні дані'!$B$1</f>
        <v>120124Б_3роки</v>
      </c>
    </row>
    <row r="517" spans="1:26" s="157" customFormat="1" ht="27" hidden="1">
      <c r="A517" s="496" t="s">
        <v>727</v>
      </c>
      <c r="B517" s="497" t="s">
        <v>726</v>
      </c>
      <c r="C517" s="498"/>
      <c r="D517" s="498"/>
      <c r="E517" s="498"/>
      <c r="F517" s="518" t="str">
        <f>IF(SUM(F518:F544)=F$97,F$97,"ОШИБКА")</f>
        <v>ОШИБКА</v>
      </c>
      <c r="G517" s="518" t="str">
        <f>IF(SUM(G518:G544)=G$97,G$97,"ОШИБКА")</f>
        <v>ОШИБКА</v>
      </c>
      <c r="H517" s="508">
        <f aca="true" t="shared" si="78" ref="H517:X517">SUM(H518:H544)</f>
        <v>0</v>
      </c>
      <c r="I517" s="508">
        <f t="shared" si="78"/>
        <v>0</v>
      </c>
      <c r="J517" s="508">
        <f t="shared" si="78"/>
        <v>0</v>
      </c>
      <c r="K517" s="508">
        <f t="shared" si="78"/>
        <v>0</v>
      </c>
      <c r="L517" s="508">
        <f t="shared" si="78"/>
        <v>360</v>
      </c>
      <c r="M517" s="508">
        <f t="shared" si="78"/>
        <v>0</v>
      </c>
      <c r="N517" s="508">
        <f t="shared" si="78"/>
        <v>0</v>
      </c>
      <c r="O517" s="508">
        <f t="shared" si="78"/>
        <v>0</v>
      </c>
      <c r="P517" s="508">
        <f t="shared" si="78"/>
        <v>0</v>
      </c>
      <c r="Q517" s="508">
        <f t="shared" si="78"/>
        <v>0</v>
      </c>
      <c r="R517" s="508">
        <f t="shared" si="78"/>
        <v>0</v>
      </c>
      <c r="S517" s="508">
        <f t="shared" si="78"/>
        <v>0</v>
      </c>
      <c r="T517" s="508">
        <f t="shared" si="78"/>
        <v>0</v>
      </c>
      <c r="U517" s="508">
        <f t="shared" si="78"/>
        <v>0</v>
      </c>
      <c r="V517" s="508">
        <f t="shared" si="78"/>
        <v>0</v>
      </c>
      <c r="W517" s="508">
        <f t="shared" si="78"/>
        <v>0</v>
      </c>
      <c r="X517" s="508">
        <f t="shared" si="78"/>
        <v>12</v>
      </c>
      <c r="Y517" s="499"/>
      <c r="Z517" s="203" t="str">
        <f>'Основні дані'!$B$1</f>
        <v>120124Б_3роки</v>
      </c>
    </row>
    <row r="518" spans="1:26" s="157" customFormat="1" ht="30" hidden="1">
      <c r="A518" s="450" t="s">
        <v>728</v>
      </c>
      <c r="B518" s="434"/>
      <c r="C518" s="495"/>
      <c r="D518" s="495"/>
      <c r="E518" s="495"/>
      <c r="F518" s="307">
        <f aca="true" t="shared" si="79" ref="F518:F544">N518+P518+R518+T518+V518+X518</f>
        <v>0</v>
      </c>
      <c r="G518" s="308">
        <f aca="true" t="shared" si="80" ref="G518:G544">F518*30</f>
        <v>0</v>
      </c>
      <c r="H518" s="307">
        <f>(M518*Титул!BC$18)+(O518*Титул!BD$18)+(Q518*Титул!BE$18)+(S518*Титул!BF$18)+(U518*Титул!BG$18)+(W518*Титул!BH$18)</f>
        <v>0</v>
      </c>
      <c r="I518" s="309"/>
      <c r="J518" s="310"/>
      <c r="K518" s="311"/>
      <c r="L518" s="307">
        <f aca="true" t="shared" si="81" ref="L518:L543">IF(H518=I518+J518+K518,G518-H518,"!ОШИБКА!")</f>
        <v>0</v>
      </c>
      <c r="M518" s="309"/>
      <c r="N518" s="310"/>
      <c r="O518" s="310"/>
      <c r="P518" s="310"/>
      <c r="Q518" s="310"/>
      <c r="R518" s="310"/>
      <c r="S518" s="310"/>
      <c r="T518" s="310"/>
      <c r="U518" s="310"/>
      <c r="V518" s="310"/>
      <c r="W518" s="310"/>
      <c r="X518" s="310"/>
      <c r="Y518" s="493"/>
      <c r="Z518" s="203" t="str">
        <f>'Основні дані'!$B$1</f>
        <v>120124Б_3роки</v>
      </c>
    </row>
    <row r="519" spans="1:26" s="157" customFormat="1" ht="30" hidden="1">
      <c r="A519" s="450" t="s">
        <v>729</v>
      </c>
      <c r="B519" s="432"/>
      <c r="C519" s="433"/>
      <c r="D519" s="433"/>
      <c r="E519" s="433"/>
      <c r="F519" s="299">
        <f t="shared" si="79"/>
        <v>0</v>
      </c>
      <c r="G519" s="300">
        <f t="shared" si="80"/>
        <v>0</v>
      </c>
      <c r="H519" s="299">
        <f>(M519*Титул!BC$18)+(O519*Титул!BD$18)+(Q519*Титул!BE$18)+(S519*Титул!BF$18)+(U519*Титул!BG$18)+(W519*Титул!BH$18)</f>
        <v>0</v>
      </c>
      <c r="I519" s="301"/>
      <c r="J519" s="302"/>
      <c r="K519" s="303"/>
      <c r="L519" s="299">
        <f t="shared" si="81"/>
        <v>0</v>
      </c>
      <c r="M519" s="301"/>
      <c r="N519" s="302"/>
      <c r="O519" s="302"/>
      <c r="P519" s="302"/>
      <c r="Q519" s="302"/>
      <c r="R519" s="302"/>
      <c r="S519" s="302"/>
      <c r="T519" s="302"/>
      <c r="U519" s="302"/>
      <c r="V519" s="302"/>
      <c r="W519" s="302"/>
      <c r="X519" s="302"/>
      <c r="Y519" s="494"/>
      <c r="Z519" s="203" t="str">
        <f>'Основні дані'!$B$1</f>
        <v>120124Б_3роки</v>
      </c>
    </row>
    <row r="520" spans="1:26" s="157" customFormat="1" ht="30" hidden="1">
      <c r="A520" s="450" t="s">
        <v>730</v>
      </c>
      <c r="B520" s="432"/>
      <c r="C520" s="433"/>
      <c r="D520" s="433"/>
      <c r="E520" s="433"/>
      <c r="F520" s="299">
        <f t="shared" si="79"/>
        <v>0</v>
      </c>
      <c r="G520" s="300">
        <f t="shared" si="80"/>
        <v>0</v>
      </c>
      <c r="H520" s="299">
        <f>(M520*Титул!BC$18)+(O520*Титул!BD$18)+(Q520*Титул!BE$18)+(S520*Титул!BF$18)+(U520*Титул!BG$18)+(W520*Титул!BH$18)</f>
        <v>0</v>
      </c>
      <c r="I520" s="301"/>
      <c r="J520" s="302"/>
      <c r="K520" s="303"/>
      <c r="L520" s="299">
        <f t="shared" si="81"/>
        <v>0</v>
      </c>
      <c r="M520" s="301"/>
      <c r="N520" s="302"/>
      <c r="O520" s="302"/>
      <c r="P520" s="302"/>
      <c r="Q520" s="302"/>
      <c r="R520" s="302"/>
      <c r="S520" s="302"/>
      <c r="T520" s="302"/>
      <c r="U520" s="302"/>
      <c r="V520" s="302"/>
      <c r="W520" s="302"/>
      <c r="X520" s="302"/>
      <c r="Y520" s="339"/>
      <c r="Z520" s="203" t="str">
        <f>'Основні дані'!$B$1</f>
        <v>120124Б_3роки</v>
      </c>
    </row>
    <row r="521" spans="1:26" s="157" customFormat="1" ht="30" hidden="1">
      <c r="A521" s="450" t="s">
        <v>731</v>
      </c>
      <c r="B521" s="432"/>
      <c r="C521" s="433"/>
      <c r="D521" s="433"/>
      <c r="E521" s="433"/>
      <c r="F521" s="299">
        <f t="shared" si="79"/>
        <v>0</v>
      </c>
      <c r="G521" s="300">
        <f t="shared" si="80"/>
        <v>0</v>
      </c>
      <c r="H521" s="299">
        <f>(M521*Титул!BC$18)+(O521*Титул!BD$18)+(Q521*Титул!BE$18)+(S521*Титул!BF$18)+(U521*Титул!BG$18)+(W521*Титул!BH$18)</f>
        <v>0</v>
      </c>
      <c r="I521" s="301"/>
      <c r="J521" s="302"/>
      <c r="K521" s="303"/>
      <c r="L521" s="299">
        <f t="shared" si="81"/>
        <v>0</v>
      </c>
      <c r="M521" s="301"/>
      <c r="N521" s="302"/>
      <c r="O521" s="302"/>
      <c r="P521" s="302"/>
      <c r="Q521" s="302"/>
      <c r="R521" s="302"/>
      <c r="S521" s="302"/>
      <c r="T521" s="302"/>
      <c r="U521" s="302"/>
      <c r="V521" s="302"/>
      <c r="W521" s="302"/>
      <c r="X521" s="302"/>
      <c r="Y521" s="339"/>
      <c r="Z521" s="203" t="str">
        <f>'Основні дані'!$B$1</f>
        <v>120124Б_3роки</v>
      </c>
    </row>
    <row r="522" spans="1:26" s="157" customFormat="1" ht="30" hidden="1">
      <c r="A522" s="450" t="s">
        <v>732</v>
      </c>
      <c r="B522" s="432"/>
      <c r="C522" s="433"/>
      <c r="D522" s="342"/>
      <c r="E522" s="343"/>
      <c r="F522" s="299">
        <f t="shared" si="79"/>
        <v>0</v>
      </c>
      <c r="G522" s="300">
        <f t="shared" si="80"/>
        <v>0</v>
      </c>
      <c r="H522" s="299">
        <f>(M522*Титул!BC$18)+(O522*Титул!BD$18)+(Q522*Титул!BE$18)+(S522*Титул!BF$18)+(U522*Титул!BG$18)+(W522*Титул!BH$18)</f>
        <v>0</v>
      </c>
      <c r="I522" s="301"/>
      <c r="J522" s="302"/>
      <c r="K522" s="303"/>
      <c r="L522" s="299">
        <f t="shared" si="81"/>
        <v>0</v>
      </c>
      <c r="M522" s="301"/>
      <c r="N522" s="302"/>
      <c r="O522" s="302"/>
      <c r="P522" s="302"/>
      <c r="Q522" s="302"/>
      <c r="R522" s="302"/>
      <c r="S522" s="302"/>
      <c r="T522" s="302"/>
      <c r="U522" s="302"/>
      <c r="V522" s="302"/>
      <c r="W522" s="302"/>
      <c r="X522" s="302"/>
      <c r="Y522" s="339"/>
      <c r="Z522" s="203" t="str">
        <f>'Основні дані'!$B$1</f>
        <v>120124Б_3роки</v>
      </c>
    </row>
    <row r="523" spans="1:26" s="157" customFormat="1" ht="30" hidden="1">
      <c r="A523" s="450" t="s">
        <v>733</v>
      </c>
      <c r="B523" s="434"/>
      <c r="C523" s="433"/>
      <c r="D523" s="342"/>
      <c r="E523" s="342"/>
      <c r="F523" s="299">
        <f t="shared" si="79"/>
        <v>0</v>
      </c>
      <c r="G523" s="300">
        <f t="shared" si="80"/>
        <v>0</v>
      </c>
      <c r="H523" s="299">
        <f>(M523*Титул!BC$18)+(O523*Титул!BD$18)+(Q523*Титул!BE$18)+(S523*Титул!BF$18)+(U523*Титул!BG$18)+(W523*Титул!BH$18)</f>
        <v>0</v>
      </c>
      <c r="I523" s="301"/>
      <c r="J523" s="302"/>
      <c r="K523" s="303"/>
      <c r="L523" s="299">
        <f t="shared" si="81"/>
        <v>0</v>
      </c>
      <c r="M523" s="301"/>
      <c r="N523" s="302"/>
      <c r="O523" s="302"/>
      <c r="P523" s="302"/>
      <c r="Q523" s="302"/>
      <c r="R523" s="302"/>
      <c r="S523" s="302"/>
      <c r="T523" s="302"/>
      <c r="U523" s="302"/>
      <c r="V523" s="302"/>
      <c r="W523" s="302"/>
      <c r="X523" s="302"/>
      <c r="Y523" s="339"/>
      <c r="Z523" s="203" t="str">
        <f>'Основні дані'!$B$1</f>
        <v>120124Б_3роки</v>
      </c>
    </row>
    <row r="524" spans="1:26" s="157" customFormat="1" ht="30" hidden="1">
      <c r="A524" s="450" t="s">
        <v>734</v>
      </c>
      <c r="B524" s="435"/>
      <c r="C524" s="433"/>
      <c r="D524" s="342"/>
      <c r="E524" s="342"/>
      <c r="F524" s="299">
        <f t="shared" si="79"/>
        <v>0</v>
      </c>
      <c r="G524" s="300">
        <f t="shared" si="80"/>
        <v>0</v>
      </c>
      <c r="H524" s="299">
        <f>(M524*Титул!BC$18)+(O524*Титул!BD$18)+(Q524*Титул!BE$18)+(S524*Титул!BF$18)+(U524*Титул!BG$18)+(W524*Титул!BH$18)</f>
        <v>0</v>
      </c>
      <c r="I524" s="301"/>
      <c r="J524" s="302"/>
      <c r="K524" s="303"/>
      <c r="L524" s="299">
        <f t="shared" si="81"/>
        <v>0</v>
      </c>
      <c r="M524" s="301"/>
      <c r="N524" s="302"/>
      <c r="O524" s="302"/>
      <c r="P524" s="302"/>
      <c r="Q524" s="302"/>
      <c r="R524" s="302"/>
      <c r="S524" s="302"/>
      <c r="T524" s="302"/>
      <c r="U524" s="302"/>
      <c r="V524" s="302"/>
      <c r="W524" s="302"/>
      <c r="X524" s="302"/>
      <c r="Y524" s="339"/>
      <c r="Z524" s="203" t="str">
        <f>'Основні дані'!$B$1</f>
        <v>120124Б_3роки</v>
      </c>
    </row>
    <row r="525" spans="1:26" s="157" customFormat="1" ht="30" hidden="1">
      <c r="A525" s="450" t="s">
        <v>735</v>
      </c>
      <c r="B525" s="436"/>
      <c r="C525" s="433"/>
      <c r="D525" s="343"/>
      <c r="E525" s="342"/>
      <c r="F525" s="299">
        <f t="shared" si="79"/>
        <v>0</v>
      </c>
      <c r="G525" s="300">
        <f t="shared" si="80"/>
        <v>0</v>
      </c>
      <c r="H525" s="299">
        <f>(M525*Титул!BC$18)+(O525*Титул!BD$18)+(Q525*Титул!BE$18)+(S525*Титул!BF$18)+(U525*Титул!BG$18)+(W525*Титул!BH$18)</f>
        <v>0</v>
      </c>
      <c r="I525" s="301"/>
      <c r="J525" s="302"/>
      <c r="K525" s="303"/>
      <c r="L525" s="299">
        <f t="shared" si="81"/>
        <v>0</v>
      </c>
      <c r="M525" s="301"/>
      <c r="N525" s="302"/>
      <c r="O525" s="302"/>
      <c r="P525" s="302"/>
      <c r="Q525" s="302"/>
      <c r="R525" s="302"/>
      <c r="S525" s="302"/>
      <c r="T525" s="302"/>
      <c r="U525" s="302"/>
      <c r="V525" s="302"/>
      <c r="W525" s="302"/>
      <c r="X525" s="302"/>
      <c r="Y525" s="339"/>
      <c r="Z525" s="203" t="str">
        <f>'Основні дані'!$B$1</f>
        <v>120124Б_3роки</v>
      </c>
    </row>
    <row r="526" spans="1:26" s="157" customFormat="1" ht="30" hidden="1">
      <c r="A526" s="450" t="s">
        <v>736</v>
      </c>
      <c r="B526" s="436"/>
      <c r="C526" s="433"/>
      <c r="D526" s="343"/>
      <c r="E526" s="342"/>
      <c r="F526" s="299">
        <f t="shared" si="79"/>
        <v>0</v>
      </c>
      <c r="G526" s="300">
        <f t="shared" si="80"/>
        <v>0</v>
      </c>
      <c r="H526" s="299">
        <f>(M526*Титул!BC$18)+(O526*Титул!BD$18)+(Q526*Титул!BE$18)+(S526*Титул!BF$18)+(U526*Титул!BG$18)+(W526*Титул!BH$18)</f>
        <v>0</v>
      </c>
      <c r="I526" s="301"/>
      <c r="J526" s="302"/>
      <c r="K526" s="303"/>
      <c r="L526" s="299">
        <f t="shared" si="81"/>
        <v>0</v>
      </c>
      <c r="M526" s="301"/>
      <c r="N526" s="302"/>
      <c r="O526" s="302"/>
      <c r="P526" s="302"/>
      <c r="Q526" s="302"/>
      <c r="R526" s="302"/>
      <c r="S526" s="302"/>
      <c r="T526" s="302"/>
      <c r="U526" s="302"/>
      <c r="V526" s="302"/>
      <c r="W526" s="302"/>
      <c r="X526" s="302"/>
      <c r="Y526" s="339"/>
      <c r="Z526" s="203" t="str">
        <f>'Основні дані'!$B$1</f>
        <v>120124Б_3роки</v>
      </c>
    </row>
    <row r="527" spans="1:26" s="157" customFormat="1" ht="30" hidden="1">
      <c r="A527" s="450" t="s">
        <v>737</v>
      </c>
      <c r="B527" s="436"/>
      <c r="C527" s="433"/>
      <c r="D527" s="343"/>
      <c r="E527" s="342"/>
      <c r="F527" s="299">
        <f t="shared" si="79"/>
        <v>0</v>
      </c>
      <c r="G527" s="300">
        <f t="shared" si="80"/>
        <v>0</v>
      </c>
      <c r="H527" s="299">
        <f>(M527*Титул!BC$18)+(O527*Титул!BD$18)+(Q527*Титул!BE$18)+(S527*Титул!BF$18)+(U527*Титул!BG$18)+(W527*Титул!BH$18)</f>
        <v>0</v>
      </c>
      <c r="I527" s="301"/>
      <c r="J527" s="302"/>
      <c r="K527" s="303"/>
      <c r="L527" s="299">
        <f t="shared" si="81"/>
        <v>0</v>
      </c>
      <c r="M527" s="301"/>
      <c r="N527" s="302"/>
      <c r="O527" s="302"/>
      <c r="P527" s="302"/>
      <c r="Q527" s="302"/>
      <c r="R527" s="302"/>
      <c r="S527" s="302"/>
      <c r="T527" s="302"/>
      <c r="U527" s="302"/>
      <c r="V527" s="302"/>
      <c r="W527" s="302"/>
      <c r="X527" s="302"/>
      <c r="Y527" s="339"/>
      <c r="Z527" s="203" t="str">
        <f>'Основні дані'!$B$1</f>
        <v>120124Б_3роки</v>
      </c>
    </row>
    <row r="528" spans="1:26" s="157" customFormat="1" ht="30" hidden="1">
      <c r="A528" s="450" t="s">
        <v>738</v>
      </c>
      <c r="B528" s="436"/>
      <c r="C528" s="342"/>
      <c r="D528" s="343"/>
      <c r="E528" s="343"/>
      <c r="F528" s="299">
        <f t="shared" si="79"/>
        <v>0</v>
      </c>
      <c r="G528" s="300">
        <f t="shared" si="80"/>
        <v>0</v>
      </c>
      <c r="H528" s="299">
        <f>(M528*Титул!BC$18)+(O528*Титул!BD$18)+(Q528*Титул!BE$18)+(S528*Титул!BF$18)+(U528*Титул!BG$18)+(W528*Титул!BH$18)</f>
        <v>0</v>
      </c>
      <c r="I528" s="301"/>
      <c r="J528" s="302"/>
      <c r="K528" s="303"/>
      <c r="L528" s="299">
        <f t="shared" si="81"/>
        <v>0</v>
      </c>
      <c r="M528" s="301"/>
      <c r="N528" s="302"/>
      <c r="O528" s="302"/>
      <c r="P528" s="302"/>
      <c r="Q528" s="302"/>
      <c r="R528" s="302"/>
      <c r="S528" s="302"/>
      <c r="T528" s="302"/>
      <c r="U528" s="302"/>
      <c r="V528" s="302"/>
      <c r="W528" s="302"/>
      <c r="X528" s="302"/>
      <c r="Y528" s="339"/>
      <c r="Z528" s="203" t="str">
        <f>'Основні дані'!$B$1</f>
        <v>120124Б_3роки</v>
      </c>
    </row>
    <row r="529" spans="1:26" s="157" customFormat="1" ht="30" hidden="1">
      <c r="A529" s="450" t="s">
        <v>739</v>
      </c>
      <c r="B529" s="436"/>
      <c r="C529" s="342"/>
      <c r="D529" s="343"/>
      <c r="E529" s="343"/>
      <c r="F529" s="299">
        <f t="shared" si="79"/>
        <v>0</v>
      </c>
      <c r="G529" s="300">
        <f t="shared" si="80"/>
        <v>0</v>
      </c>
      <c r="H529" s="299">
        <f>(M529*Титул!BC$18)+(O529*Титул!BD$18)+(Q529*Титул!BE$18)+(S529*Титул!BF$18)+(U529*Титул!BG$18)+(W529*Титул!BH$18)</f>
        <v>0</v>
      </c>
      <c r="I529" s="301"/>
      <c r="J529" s="302"/>
      <c r="K529" s="303"/>
      <c r="L529" s="299">
        <f t="shared" si="81"/>
        <v>0</v>
      </c>
      <c r="M529" s="301"/>
      <c r="N529" s="302"/>
      <c r="O529" s="302"/>
      <c r="P529" s="302"/>
      <c r="Q529" s="302"/>
      <c r="R529" s="302"/>
      <c r="S529" s="302"/>
      <c r="T529" s="302"/>
      <c r="U529" s="302"/>
      <c r="V529" s="302"/>
      <c r="W529" s="302"/>
      <c r="X529" s="302"/>
      <c r="Y529" s="339"/>
      <c r="Z529" s="203" t="str">
        <f>'Основні дані'!$B$1</f>
        <v>120124Б_3роки</v>
      </c>
    </row>
    <row r="530" spans="1:26" s="157" customFormat="1" ht="30" hidden="1">
      <c r="A530" s="450" t="s">
        <v>740</v>
      </c>
      <c r="B530" s="436"/>
      <c r="C530" s="342"/>
      <c r="D530" s="343"/>
      <c r="E530" s="343"/>
      <c r="F530" s="299">
        <f t="shared" si="79"/>
        <v>0</v>
      </c>
      <c r="G530" s="300">
        <f t="shared" si="80"/>
        <v>0</v>
      </c>
      <c r="H530" s="299">
        <f>(M530*Титул!BC$18)+(O530*Титул!BD$18)+(Q530*Титул!BE$18)+(S530*Титул!BF$18)+(U530*Титул!BG$18)+(W530*Титул!BH$18)</f>
        <v>0</v>
      </c>
      <c r="I530" s="301"/>
      <c r="J530" s="302"/>
      <c r="K530" s="303"/>
      <c r="L530" s="299">
        <f t="shared" si="81"/>
        <v>0</v>
      </c>
      <c r="M530" s="301"/>
      <c r="N530" s="302"/>
      <c r="O530" s="302"/>
      <c r="P530" s="302"/>
      <c r="Q530" s="302"/>
      <c r="R530" s="302"/>
      <c r="S530" s="302"/>
      <c r="T530" s="302"/>
      <c r="U530" s="302"/>
      <c r="V530" s="302"/>
      <c r="W530" s="302"/>
      <c r="X530" s="302"/>
      <c r="Y530" s="339"/>
      <c r="Z530" s="203" t="str">
        <f>'Основні дані'!$B$1</f>
        <v>120124Б_3роки</v>
      </c>
    </row>
    <row r="531" spans="1:26" s="157" customFormat="1" ht="30" hidden="1">
      <c r="A531" s="450" t="s">
        <v>741</v>
      </c>
      <c r="B531" s="436"/>
      <c r="C531" s="343"/>
      <c r="D531" s="343"/>
      <c r="E531" s="343"/>
      <c r="F531" s="299">
        <f t="shared" si="79"/>
        <v>0</v>
      </c>
      <c r="G531" s="300">
        <f t="shared" si="80"/>
        <v>0</v>
      </c>
      <c r="H531" s="299">
        <f>(M531*Титул!BC$18)+(O531*Титул!BD$18)+(Q531*Титул!BE$18)+(S531*Титул!BF$18)+(U531*Титул!BG$18)+(W531*Титул!BH$18)</f>
        <v>0</v>
      </c>
      <c r="I531" s="301"/>
      <c r="J531" s="302"/>
      <c r="K531" s="303"/>
      <c r="L531" s="299">
        <f t="shared" si="81"/>
        <v>0</v>
      </c>
      <c r="M531" s="301"/>
      <c r="N531" s="302"/>
      <c r="O531" s="302"/>
      <c r="P531" s="302"/>
      <c r="Q531" s="302"/>
      <c r="R531" s="302"/>
      <c r="S531" s="302"/>
      <c r="T531" s="302"/>
      <c r="U531" s="302"/>
      <c r="V531" s="302"/>
      <c r="W531" s="302"/>
      <c r="X531" s="302"/>
      <c r="Y531" s="339"/>
      <c r="Z531" s="203" t="str">
        <f>'Основні дані'!$B$1</f>
        <v>120124Б_3роки</v>
      </c>
    </row>
    <row r="532" spans="1:26" s="157" customFormat="1" ht="30" hidden="1">
      <c r="A532" s="450" t="s">
        <v>742</v>
      </c>
      <c r="B532" s="436"/>
      <c r="C532" s="343"/>
      <c r="D532" s="343"/>
      <c r="E532" s="343"/>
      <c r="F532" s="299">
        <f t="shared" si="79"/>
        <v>0</v>
      </c>
      <c r="G532" s="300">
        <f t="shared" si="80"/>
        <v>0</v>
      </c>
      <c r="H532" s="299">
        <f>(M532*Титул!BC$18)+(O532*Титул!BD$18)+(Q532*Титул!BE$18)+(S532*Титул!BF$18)+(U532*Титул!BG$18)+(W532*Титул!BH$18)</f>
        <v>0</v>
      </c>
      <c r="I532" s="301"/>
      <c r="J532" s="302"/>
      <c r="K532" s="303"/>
      <c r="L532" s="299">
        <f t="shared" si="81"/>
        <v>0</v>
      </c>
      <c r="M532" s="301"/>
      <c r="N532" s="302"/>
      <c r="O532" s="302"/>
      <c r="P532" s="302"/>
      <c r="Q532" s="302"/>
      <c r="R532" s="302"/>
      <c r="S532" s="302"/>
      <c r="T532" s="302"/>
      <c r="U532" s="302"/>
      <c r="V532" s="302"/>
      <c r="W532" s="302"/>
      <c r="X532" s="302"/>
      <c r="Y532" s="339"/>
      <c r="Z532" s="203" t="str">
        <f>'Основні дані'!$B$1</f>
        <v>120124Б_3роки</v>
      </c>
    </row>
    <row r="533" spans="1:26" s="157" customFormat="1" ht="30" hidden="1">
      <c r="A533" s="450" t="s">
        <v>743</v>
      </c>
      <c r="B533" s="436"/>
      <c r="C533" s="343"/>
      <c r="D533" s="343"/>
      <c r="E533" s="343"/>
      <c r="F533" s="299">
        <f t="shared" si="79"/>
        <v>0</v>
      </c>
      <c r="G533" s="300">
        <f t="shared" si="80"/>
        <v>0</v>
      </c>
      <c r="H533" s="299">
        <f>(M533*Титул!BC$18)+(O533*Титул!BD$18)+(Q533*Титул!BE$18)+(S533*Титул!BF$18)+(U533*Титул!BG$18)+(W533*Титул!BH$18)</f>
        <v>0</v>
      </c>
      <c r="I533" s="301"/>
      <c r="J533" s="302"/>
      <c r="K533" s="303"/>
      <c r="L533" s="299">
        <f t="shared" si="81"/>
        <v>0</v>
      </c>
      <c r="M533" s="301"/>
      <c r="N533" s="302"/>
      <c r="O533" s="302"/>
      <c r="P533" s="302"/>
      <c r="Q533" s="302"/>
      <c r="R533" s="302"/>
      <c r="S533" s="302"/>
      <c r="T533" s="302"/>
      <c r="U533" s="302"/>
      <c r="V533" s="302"/>
      <c r="W533" s="302"/>
      <c r="X533" s="302"/>
      <c r="Y533" s="339"/>
      <c r="Z533" s="203" t="str">
        <f>'Основні дані'!$B$1</f>
        <v>120124Б_3роки</v>
      </c>
    </row>
    <row r="534" spans="1:26" s="157" customFormat="1" ht="30" hidden="1">
      <c r="A534" s="450" t="s">
        <v>744</v>
      </c>
      <c r="B534" s="436"/>
      <c r="C534" s="343"/>
      <c r="D534" s="343"/>
      <c r="E534" s="343"/>
      <c r="F534" s="299">
        <f t="shared" si="79"/>
        <v>0</v>
      </c>
      <c r="G534" s="300">
        <f t="shared" si="80"/>
        <v>0</v>
      </c>
      <c r="H534" s="299">
        <f>(M534*Титул!BC$18)+(O534*Титул!BD$18)+(Q534*Титул!BE$18)+(S534*Титул!BF$18)+(U534*Титул!BG$18)+(W534*Титул!BH$18)</f>
        <v>0</v>
      </c>
      <c r="I534" s="301"/>
      <c r="J534" s="302"/>
      <c r="K534" s="303"/>
      <c r="L534" s="299">
        <f t="shared" si="81"/>
        <v>0</v>
      </c>
      <c r="M534" s="301"/>
      <c r="N534" s="302"/>
      <c r="O534" s="302"/>
      <c r="P534" s="302"/>
      <c r="Q534" s="302"/>
      <c r="R534" s="302"/>
      <c r="S534" s="302"/>
      <c r="T534" s="302"/>
      <c r="U534" s="302"/>
      <c r="V534" s="302"/>
      <c r="W534" s="302"/>
      <c r="X534" s="302"/>
      <c r="Y534" s="339"/>
      <c r="Z534" s="203" t="str">
        <f>'Основні дані'!$B$1</f>
        <v>120124Б_3роки</v>
      </c>
    </row>
    <row r="535" spans="1:26" s="157" customFormat="1" ht="30" hidden="1">
      <c r="A535" s="450" t="s">
        <v>745</v>
      </c>
      <c r="B535" s="436"/>
      <c r="C535" s="343"/>
      <c r="D535" s="343"/>
      <c r="E535" s="343"/>
      <c r="F535" s="299">
        <f t="shared" si="79"/>
        <v>0</v>
      </c>
      <c r="G535" s="300">
        <f t="shared" si="80"/>
        <v>0</v>
      </c>
      <c r="H535" s="299">
        <f>(M535*Титул!BC$18)+(O535*Титул!BD$18)+(Q535*Титул!BE$18)+(S535*Титул!BF$18)+(U535*Титул!BG$18)+(W535*Титул!BH$18)</f>
        <v>0</v>
      </c>
      <c r="I535" s="301"/>
      <c r="J535" s="302"/>
      <c r="K535" s="303"/>
      <c r="L535" s="299">
        <f t="shared" si="81"/>
        <v>0</v>
      </c>
      <c r="M535" s="301"/>
      <c r="N535" s="302"/>
      <c r="O535" s="302"/>
      <c r="P535" s="302"/>
      <c r="Q535" s="302"/>
      <c r="R535" s="302"/>
      <c r="S535" s="302"/>
      <c r="T535" s="302"/>
      <c r="U535" s="302"/>
      <c r="V535" s="302"/>
      <c r="W535" s="302"/>
      <c r="X535" s="302"/>
      <c r="Y535" s="339"/>
      <c r="Z535" s="203" t="str">
        <f>'Основні дані'!$B$1</f>
        <v>120124Б_3роки</v>
      </c>
    </row>
    <row r="536" spans="1:26" s="157" customFormat="1" ht="30" hidden="1">
      <c r="A536" s="450" t="s">
        <v>746</v>
      </c>
      <c r="B536" s="436"/>
      <c r="C536" s="343"/>
      <c r="D536" s="343"/>
      <c r="E536" s="343"/>
      <c r="F536" s="299">
        <f t="shared" si="79"/>
        <v>0</v>
      </c>
      <c r="G536" s="300">
        <f t="shared" si="80"/>
        <v>0</v>
      </c>
      <c r="H536" s="299">
        <f>(M536*Титул!BC$18)+(O536*Титул!BD$18)+(Q536*Титул!BE$18)+(S536*Титул!BF$18)+(U536*Титул!BG$18)+(W536*Титул!BH$18)</f>
        <v>0</v>
      </c>
      <c r="I536" s="301"/>
      <c r="J536" s="302"/>
      <c r="K536" s="303"/>
      <c r="L536" s="299">
        <f t="shared" si="81"/>
        <v>0</v>
      </c>
      <c r="M536" s="301"/>
      <c r="N536" s="302"/>
      <c r="O536" s="302"/>
      <c r="P536" s="302"/>
      <c r="Q536" s="302"/>
      <c r="R536" s="302"/>
      <c r="S536" s="302"/>
      <c r="T536" s="302"/>
      <c r="U536" s="302"/>
      <c r="V536" s="302"/>
      <c r="W536" s="302"/>
      <c r="X536" s="302"/>
      <c r="Y536" s="339"/>
      <c r="Z536" s="203" t="str">
        <f>'Основні дані'!$B$1</f>
        <v>120124Б_3роки</v>
      </c>
    </row>
    <row r="537" spans="1:26" s="157" customFormat="1" ht="30" hidden="1">
      <c r="A537" s="450" t="s">
        <v>747</v>
      </c>
      <c r="B537" s="436"/>
      <c r="C537" s="343"/>
      <c r="D537" s="343"/>
      <c r="E537" s="343"/>
      <c r="F537" s="299">
        <f t="shared" si="79"/>
        <v>0</v>
      </c>
      <c r="G537" s="300">
        <f t="shared" si="80"/>
        <v>0</v>
      </c>
      <c r="H537" s="299">
        <f>(M537*Титул!BC$18)+(O537*Титул!BD$18)+(Q537*Титул!BE$18)+(S537*Титул!BF$18)+(U537*Титул!BG$18)+(W537*Титул!BH$18)</f>
        <v>0</v>
      </c>
      <c r="I537" s="301"/>
      <c r="J537" s="302"/>
      <c r="K537" s="303"/>
      <c r="L537" s="299">
        <f t="shared" si="81"/>
        <v>0</v>
      </c>
      <c r="M537" s="301"/>
      <c r="N537" s="302"/>
      <c r="O537" s="302"/>
      <c r="P537" s="302"/>
      <c r="Q537" s="302"/>
      <c r="R537" s="302"/>
      <c r="S537" s="302"/>
      <c r="T537" s="302"/>
      <c r="U537" s="302"/>
      <c r="V537" s="302"/>
      <c r="W537" s="302"/>
      <c r="X537" s="302"/>
      <c r="Y537" s="339"/>
      <c r="Z537" s="203" t="str">
        <f>'Основні дані'!$B$1</f>
        <v>120124Б_3роки</v>
      </c>
    </row>
    <row r="538" spans="1:26" s="157" customFormat="1" ht="30" hidden="1">
      <c r="A538" s="450" t="s">
        <v>748</v>
      </c>
      <c r="B538" s="434"/>
      <c r="C538" s="433"/>
      <c r="D538" s="342"/>
      <c r="E538" s="342"/>
      <c r="F538" s="299">
        <f t="shared" si="79"/>
        <v>0</v>
      </c>
      <c r="G538" s="300">
        <f t="shared" si="80"/>
        <v>0</v>
      </c>
      <c r="H538" s="299">
        <f>(M538*Титул!BC$18)+(O538*Титул!BD$18)+(Q538*Титул!BE$18)+(S538*Титул!BF$18)+(U538*Титул!BG$18)+(W538*Титул!BH$18)</f>
        <v>0</v>
      </c>
      <c r="I538" s="301"/>
      <c r="J538" s="302"/>
      <c r="K538" s="303"/>
      <c r="L538" s="299">
        <f t="shared" si="81"/>
        <v>0</v>
      </c>
      <c r="M538" s="301"/>
      <c r="N538" s="302"/>
      <c r="O538" s="302"/>
      <c r="P538" s="302"/>
      <c r="Q538" s="302"/>
      <c r="R538" s="302"/>
      <c r="S538" s="302"/>
      <c r="T538" s="302"/>
      <c r="U538" s="302"/>
      <c r="V538" s="302"/>
      <c r="W538" s="302"/>
      <c r="X538" s="302"/>
      <c r="Y538" s="339"/>
      <c r="Z538" s="203" t="str">
        <f>'Основні дані'!$B$1</f>
        <v>120124Б_3роки</v>
      </c>
    </row>
    <row r="539" spans="1:26" s="157" customFormat="1" ht="30" hidden="1">
      <c r="A539" s="450" t="s">
        <v>749</v>
      </c>
      <c r="B539" s="435"/>
      <c r="C539" s="433"/>
      <c r="D539" s="342"/>
      <c r="E539" s="342"/>
      <c r="F539" s="299">
        <f t="shared" si="79"/>
        <v>0</v>
      </c>
      <c r="G539" s="300">
        <f t="shared" si="80"/>
        <v>0</v>
      </c>
      <c r="H539" s="299">
        <f>(M539*Титул!BC$18)+(O539*Титул!BD$18)+(Q539*Титул!BE$18)+(S539*Титул!BF$18)+(U539*Титул!BG$18)+(W539*Титул!BH$18)</f>
        <v>0</v>
      </c>
      <c r="I539" s="301"/>
      <c r="J539" s="302"/>
      <c r="K539" s="303"/>
      <c r="L539" s="299">
        <f t="shared" si="81"/>
        <v>0</v>
      </c>
      <c r="M539" s="301"/>
      <c r="N539" s="302"/>
      <c r="O539" s="302"/>
      <c r="P539" s="302"/>
      <c r="Q539" s="302"/>
      <c r="R539" s="302"/>
      <c r="S539" s="302"/>
      <c r="T539" s="302"/>
      <c r="U539" s="302"/>
      <c r="V539" s="302"/>
      <c r="W539" s="302"/>
      <c r="X539" s="302"/>
      <c r="Y539" s="339"/>
      <c r="Z539" s="203" t="str">
        <f>'Основні дані'!$B$1</f>
        <v>120124Б_3роки</v>
      </c>
    </row>
    <row r="540" spans="1:26" s="157" customFormat="1" ht="30" hidden="1">
      <c r="A540" s="450" t="s">
        <v>750</v>
      </c>
      <c r="B540" s="436"/>
      <c r="C540" s="433"/>
      <c r="D540" s="343"/>
      <c r="E540" s="342"/>
      <c r="F540" s="299">
        <f t="shared" si="79"/>
        <v>0</v>
      </c>
      <c r="G540" s="300">
        <f t="shared" si="80"/>
        <v>0</v>
      </c>
      <c r="H540" s="299">
        <f>(M540*Титул!BC$18)+(O540*Титул!BD$18)+(Q540*Титул!BE$18)+(S540*Титул!BF$18)+(U540*Титул!BG$18)+(W540*Титул!BH$18)</f>
        <v>0</v>
      </c>
      <c r="I540" s="301"/>
      <c r="J540" s="302"/>
      <c r="K540" s="303"/>
      <c r="L540" s="299">
        <f t="shared" si="81"/>
        <v>0</v>
      </c>
      <c r="M540" s="301"/>
      <c r="N540" s="302"/>
      <c r="O540" s="302"/>
      <c r="P540" s="302"/>
      <c r="Q540" s="302"/>
      <c r="R540" s="302"/>
      <c r="S540" s="302"/>
      <c r="T540" s="302"/>
      <c r="U540" s="302"/>
      <c r="V540" s="302"/>
      <c r="W540" s="302"/>
      <c r="X540" s="302"/>
      <c r="Y540" s="339"/>
      <c r="Z540" s="203" t="str">
        <f>'Основні дані'!$B$1</f>
        <v>120124Б_3роки</v>
      </c>
    </row>
    <row r="541" spans="1:26" s="157" customFormat="1" ht="30" hidden="1">
      <c r="A541" s="450" t="s">
        <v>751</v>
      </c>
      <c r="B541" s="436"/>
      <c r="C541" s="433"/>
      <c r="D541" s="343"/>
      <c r="E541" s="342"/>
      <c r="F541" s="299">
        <f t="shared" si="79"/>
        <v>0</v>
      </c>
      <c r="G541" s="300">
        <f t="shared" si="80"/>
        <v>0</v>
      </c>
      <c r="H541" s="299">
        <f>(M541*Титул!BC$18)+(O541*Титул!BD$18)+(Q541*Титул!BE$18)+(S541*Титул!BF$18)+(U541*Титул!BG$18)+(W541*Титул!BH$18)</f>
        <v>0</v>
      </c>
      <c r="I541" s="301"/>
      <c r="J541" s="302"/>
      <c r="K541" s="303"/>
      <c r="L541" s="299">
        <f t="shared" si="81"/>
        <v>0</v>
      </c>
      <c r="M541" s="301"/>
      <c r="N541" s="302"/>
      <c r="O541" s="302"/>
      <c r="P541" s="302"/>
      <c r="Q541" s="302"/>
      <c r="R541" s="302"/>
      <c r="S541" s="302"/>
      <c r="T541" s="302"/>
      <c r="U541" s="302"/>
      <c r="V541" s="302"/>
      <c r="W541" s="302"/>
      <c r="X541" s="302"/>
      <c r="Y541" s="339"/>
      <c r="Z541" s="203" t="str">
        <f>'Основні дані'!$B$1</f>
        <v>120124Б_3роки</v>
      </c>
    </row>
    <row r="542" spans="1:26" s="157" customFormat="1" ht="30" hidden="1">
      <c r="A542" s="450" t="s">
        <v>752</v>
      </c>
      <c r="B542" s="500"/>
      <c r="C542" s="501"/>
      <c r="D542" s="502"/>
      <c r="E542" s="503"/>
      <c r="F542" s="312">
        <f t="shared" si="79"/>
        <v>0</v>
      </c>
      <c r="G542" s="313">
        <f t="shared" si="80"/>
        <v>0</v>
      </c>
      <c r="H542" s="312">
        <f>(M542*Титул!BC$18)+(O542*Титул!BD$18)+(Q542*Титул!BE$18)+(S542*Титул!BF$18)+(U542*Титул!BG$18)+(W542*Титул!BH$18)</f>
        <v>0</v>
      </c>
      <c r="I542" s="304"/>
      <c r="J542" s="305"/>
      <c r="K542" s="306"/>
      <c r="L542" s="312">
        <f t="shared" si="81"/>
        <v>0</v>
      </c>
      <c r="M542" s="304"/>
      <c r="N542" s="305"/>
      <c r="O542" s="305"/>
      <c r="P542" s="305"/>
      <c r="Q542" s="305"/>
      <c r="R542" s="305"/>
      <c r="S542" s="305"/>
      <c r="T542" s="305"/>
      <c r="U542" s="305"/>
      <c r="V542" s="305"/>
      <c r="W542" s="305"/>
      <c r="X542" s="305"/>
      <c r="Y542" s="340"/>
      <c r="Z542" s="203" t="str">
        <f>'Основні дані'!$B$1</f>
        <v>120124Б_3роки</v>
      </c>
    </row>
    <row r="543" spans="1:26" s="507" customFormat="1" ht="28.5" hidden="1" thickBot="1">
      <c r="A543" s="504"/>
      <c r="B543" s="520" t="s">
        <v>33</v>
      </c>
      <c r="C543" s="514"/>
      <c r="D543" s="519" t="s">
        <v>811</v>
      </c>
      <c r="E543" s="515"/>
      <c r="F543" s="509">
        <f t="shared" si="79"/>
        <v>6</v>
      </c>
      <c r="G543" s="510">
        <f t="shared" si="80"/>
        <v>180</v>
      </c>
      <c r="H543" s="510">
        <f>(M543*Титул!BC$18)+(O543*Титул!BD$18)+(Q543*Титул!BE$18)+(S543*Титул!BF$18)+(U543*Титул!BG$18)+(W543*Титул!BH$18)</f>
        <v>0</v>
      </c>
      <c r="I543" s="510"/>
      <c r="J543" s="510"/>
      <c r="K543" s="510"/>
      <c r="L543" s="510">
        <f t="shared" si="81"/>
        <v>180</v>
      </c>
      <c r="M543" s="510"/>
      <c r="N543" s="510">
        <f>Титул!$BC$20*1.5</f>
        <v>0</v>
      </c>
      <c r="O543" s="510"/>
      <c r="P543" s="510">
        <f>Титул!$BD$20*1.5</f>
        <v>0</v>
      </c>
      <c r="Q543" s="510"/>
      <c r="R543" s="510">
        <f>Титул!$BE$20*1.5</f>
        <v>0</v>
      </c>
      <c r="S543" s="510"/>
      <c r="T543" s="510">
        <f>Титул!$BF$20*1.5</f>
        <v>0</v>
      </c>
      <c r="U543" s="510"/>
      <c r="V543" s="510">
        <f>Титул!$BG$20*1.5</f>
        <v>0</v>
      </c>
      <c r="W543" s="510"/>
      <c r="X543" s="510">
        <f>Титул!$BH$20*1.5</f>
        <v>6</v>
      </c>
      <c r="Y543" s="505"/>
      <c r="Z543" s="506" t="str">
        <f>'Основні дані'!$B$1</f>
        <v>120124Б_3роки</v>
      </c>
    </row>
    <row r="544" spans="1:26" s="157" customFormat="1" ht="28.5" hidden="1" thickBot="1">
      <c r="A544" s="276"/>
      <c r="B544" s="521" t="s">
        <v>118</v>
      </c>
      <c r="C544" s="516"/>
      <c r="D544" s="516"/>
      <c r="E544" s="517"/>
      <c r="F544" s="512">
        <f t="shared" si="79"/>
        <v>6</v>
      </c>
      <c r="G544" s="512">
        <f t="shared" si="80"/>
        <v>180</v>
      </c>
      <c r="H544" s="512"/>
      <c r="I544" s="512"/>
      <c r="J544" s="512"/>
      <c r="K544" s="512"/>
      <c r="L544" s="512">
        <f>IF(G544-H544=G544-I544-J544-K544,G544-H544,"!ОШИБКА!")</f>
        <v>180</v>
      </c>
      <c r="M544" s="512"/>
      <c r="N544" s="512"/>
      <c r="O544" s="512"/>
      <c r="P544" s="512"/>
      <c r="Q544" s="512"/>
      <c r="R544" s="512"/>
      <c r="S544" s="512"/>
      <c r="T544" s="512"/>
      <c r="U544" s="512"/>
      <c r="V544" s="512"/>
      <c r="W544" s="512"/>
      <c r="X544" s="512">
        <f>Титул!$AS$35+Титул!$AS$37</f>
        <v>6</v>
      </c>
      <c r="Y544" s="379"/>
      <c r="Z544" s="203" t="str">
        <f>'Основні дані'!$B$1</f>
        <v>120124Б_3роки</v>
      </c>
    </row>
    <row r="545" spans="1:26" s="157" customFormat="1" ht="28.5" thickBot="1">
      <c r="A545" s="487" t="s">
        <v>753</v>
      </c>
      <c r="B545" s="548" t="s">
        <v>228</v>
      </c>
      <c r="C545" s="549"/>
      <c r="D545" s="549"/>
      <c r="E545" s="550"/>
      <c r="F545" s="551">
        <f aca="true" t="shared" si="82" ref="F545:X545">SUM(F546:F548)</f>
        <v>12</v>
      </c>
      <c r="G545" s="551">
        <f t="shared" si="82"/>
        <v>360</v>
      </c>
      <c r="H545" s="551">
        <f t="shared" si="82"/>
        <v>96</v>
      </c>
      <c r="I545" s="551">
        <f t="shared" si="82"/>
        <v>0</v>
      </c>
      <c r="J545" s="551">
        <f t="shared" si="82"/>
        <v>0</v>
      </c>
      <c r="K545" s="551">
        <f t="shared" si="82"/>
        <v>0</v>
      </c>
      <c r="L545" s="551">
        <f t="shared" si="82"/>
        <v>264</v>
      </c>
      <c r="M545" s="551">
        <f t="shared" si="82"/>
        <v>0</v>
      </c>
      <c r="N545" s="551">
        <f t="shared" si="82"/>
        <v>0</v>
      </c>
      <c r="O545" s="551">
        <f t="shared" si="82"/>
        <v>0</v>
      </c>
      <c r="P545" s="551">
        <f t="shared" si="82"/>
        <v>0</v>
      </c>
      <c r="Q545" s="551">
        <f t="shared" si="82"/>
        <v>2</v>
      </c>
      <c r="R545" s="551">
        <f t="shared" si="82"/>
        <v>4</v>
      </c>
      <c r="S545" s="551">
        <f t="shared" si="82"/>
        <v>2</v>
      </c>
      <c r="T545" s="551">
        <f t="shared" si="82"/>
        <v>4</v>
      </c>
      <c r="U545" s="551">
        <f t="shared" si="82"/>
        <v>2</v>
      </c>
      <c r="V545" s="551">
        <f t="shared" si="82"/>
        <v>4</v>
      </c>
      <c r="W545" s="551">
        <f t="shared" si="82"/>
        <v>0</v>
      </c>
      <c r="X545" s="551">
        <f t="shared" si="82"/>
        <v>0</v>
      </c>
      <c r="Y545" s="378"/>
      <c r="Z545" s="203" t="str">
        <f>'Основні дані'!$B$1</f>
        <v>120124Б_3роки</v>
      </c>
    </row>
    <row r="546" spans="1:26" s="157" customFormat="1" ht="27.75">
      <c r="A546" s="450" t="s">
        <v>754</v>
      </c>
      <c r="B546" s="552" t="s">
        <v>229</v>
      </c>
      <c r="C546" s="342"/>
      <c r="D546" s="342" t="s">
        <v>812</v>
      </c>
      <c r="E546" s="342"/>
      <c r="F546" s="307">
        <f>N546+P546+R546+T546+V546+X546</f>
        <v>4</v>
      </c>
      <c r="G546" s="308">
        <f>F546*30</f>
        <v>120</v>
      </c>
      <c r="H546" s="307">
        <f>(M546*Титул!BC$18)+(O546*Титул!BD$18)+(Q546*Титул!BE$18)+(S546*Титул!BF$18)+(U546*Титул!BG$18)+(W546*Титул!BH$18)</f>
        <v>32</v>
      </c>
      <c r="I546" s="309"/>
      <c r="J546" s="310"/>
      <c r="K546" s="311"/>
      <c r="L546" s="307">
        <f>G546-H546</f>
        <v>88</v>
      </c>
      <c r="M546" s="309"/>
      <c r="N546" s="310"/>
      <c r="O546" s="310"/>
      <c r="P546" s="310"/>
      <c r="Q546" s="310">
        <v>2</v>
      </c>
      <c r="R546" s="310">
        <v>4</v>
      </c>
      <c r="S546" s="310"/>
      <c r="T546" s="310"/>
      <c r="U546" s="310"/>
      <c r="V546" s="310"/>
      <c r="W546" s="310"/>
      <c r="X546" s="310"/>
      <c r="Y546" s="338"/>
      <c r="Z546" s="203" t="str">
        <f>'Основні дані'!$B$1</f>
        <v>120124Б_3роки</v>
      </c>
    </row>
    <row r="547" spans="1:26" s="157" customFormat="1" ht="27.75">
      <c r="A547" s="450" t="s">
        <v>755</v>
      </c>
      <c r="B547" s="553" t="s">
        <v>230</v>
      </c>
      <c r="C547" s="342"/>
      <c r="D547" s="342" t="s">
        <v>813</v>
      </c>
      <c r="E547" s="342"/>
      <c r="F547" s="299">
        <f>N547+P547+R547+T547+V547+X547</f>
        <v>4</v>
      </c>
      <c r="G547" s="300">
        <f>F547*30</f>
        <v>120</v>
      </c>
      <c r="H547" s="299">
        <f>(M547*Титул!BC$18)+(O547*Титул!BD$18)+(Q547*Титул!BE$18)+(S547*Титул!BF$18)+(U547*Титул!BG$18)+(W547*Титул!BH$18)</f>
        <v>32</v>
      </c>
      <c r="I547" s="301"/>
      <c r="J547" s="302"/>
      <c r="K547" s="303"/>
      <c r="L547" s="307">
        <f>G547-H547</f>
        <v>88</v>
      </c>
      <c r="M547" s="309"/>
      <c r="N547" s="310"/>
      <c r="O547" s="310"/>
      <c r="P547" s="310"/>
      <c r="Q547" s="310"/>
      <c r="R547" s="310"/>
      <c r="S547" s="310">
        <v>2</v>
      </c>
      <c r="T547" s="310">
        <v>4</v>
      </c>
      <c r="U547" s="310"/>
      <c r="V547" s="310"/>
      <c r="W547" s="310"/>
      <c r="X547" s="310"/>
      <c r="Y547" s="338"/>
      <c r="Z547" s="203" t="str">
        <f>'Основні дані'!$B$1</f>
        <v>120124Б_3роки</v>
      </c>
    </row>
    <row r="548" spans="1:26" s="157" customFormat="1" ht="28.5" thickBot="1">
      <c r="A548" s="450" t="s">
        <v>756</v>
      </c>
      <c r="B548" s="553" t="s">
        <v>231</v>
      </c>
      <c r="C548" s="342"/>
      <c r="D548" s="342" t="s">
        <v>814</v>
      </c>
      <c r="E548" s="342"/>
      <c r="F548" s="299">
        <f>N548+P548+R548+T548+V548+X548</f>
        <v>4</v>
      </c>
      <c r="G548" s="300">
        <f>F548*30</f>
        <v>120</v>
      </c>
      <c r="H548" s="299">
        <f>(M548*Титул!BC$18)+(O548*Титул!BD$18)+(Q548*Титул!BE$18)+(S548*Титул!BF$18)+(U548*Титул!BG$18)+(W548*Титул!BH$18)</f>
        <v>32</v>
      </c>
      <c r="I548" s="301"/>
      <c r="J548" s="302"/>
      <c r="K548" s="303"/>
      <c r="L548" s="307">
        <f>G548-H548</f>
        <v>88</v>
      </c>
      <c r="M548" s="309"/>
      <c r="N548" s="310"/>
      <c r="O548" s="310"/>
      <c r="P548" s="310"/>
      <c r="Q548" s="310"/>
      <c r="R548" s="310"/>
      <c r="S548" s="310"/>
      <c r="T548" s="310"/>
      <c r="U548" s="310">
        <v>2</v>
      </c>
      <c r="V548" s="310">
        <v>4</v>
      </c>
      <c r="W548" s="310"/>
      <c r="X548" s="310"/>
      <c r="Y548" s="338"/>
      <c r="Z548" s="203" t="str">
        <f>'Основні дані'!$B$1</f>
        <v>120124Б_3роки</v>
      </c>
    </row>
    <row r="549" spans="1:26" s="278" customFormat="1" ht="27.75" customHeight="1" thickBot="1">
      <c r="A549" s="277"/>
      <c r="B549" s="809" t="s">
        <v>72</v>
      </c>
      <c r="C549" s="810"/>
      <c r="D549" s="810"/>
      <c r="E549" s="811"/>
      <c r="F549" s="314">
        <f aca="true" t="shared" si="83" ref="F549:X549">F95+F54+F12</f>
        <v>180</v>
      </c>
      <c r="G549" s="314">
        <f t="shared" si="83"/>
        <v>5400</v>
      </c>
      <c r="H549" s="314">
        <f t="shared" si="83"/>
        <v>2068</v>
      </c>
      <c r="I549" s="590">
        <f t="shared" si="83"/>
        <v>996</v>
      </c>
      <c r="J549" s="314">
        <f t="shared" si="83"/>
        <v>254</v>
      </c>
      <c r="K549" s="314">
        <f t="shared" si="83"/>
        <v>722</v>
      </c>
      <c r="L549" s="314">
        <f t="shared" si="83"/>
        <v>3332</v>
      </c>
      <c r="M549" s="314">
        <f t="shared" si="83"/>
        <v>27</v>
      </c>
      <c r="N549" s="314">
        <f t="shared" si="83"/>
        <v>30</v>
      </c>
      <c r="O549" s="314">
        <f t="shared" si="83"/>
        <v>24</v>
      </c>
      <c r="P549" s="314">
        <f t="shared" si="83"/>
        <v>30</v>
      </c>
      <c r="Q549" s="314">
        <f t="shared" si="83"/>
        <v>23</v>
      </c>
      <c r="R549" s="314">
        <f t="shared" si="83"/>
        <v>30</v>
      </c>
      <c r="S549" s="314">
        <f t="shared" si="83"/>
        <v>22</v>
      </c>
      <c r="T549" s="314">
        <f t="shared" si="83"/>
        <v>30</v>
      </c>
      <c r="U549" s="314">
        <f t="shared" si="83"/>
        <v>22</v>
      </c>
      <c r="V549" s="314">
        <f t="shared" si="83"/>
        <v>30</v>
      </c>
      <c r="W549" s="314">
        <f t="shared" si="83"/>
        <v>18</v>
      </c>
      <c r="X549" s="314">
        <f t="shared" si="83"/>
        <v>30</v>
      </c>
      <c r="Y549" s="431"/>
      <c r="Z549" s="203" t="str">
        <f>'Основні дані'!$B$1</f>
        <v>120124Б_3роки</v>
      </c>
    </row>
    <row r="550" spans="1:26" s="157" customFormat="1" ht="27.75" customHeight="1" thickBot="1">
      <c r="A550" s="201"/>
      <c r="B550" s="281" t="s">
        <v>146</v>
      </c>
      <c r="C550" s="282"/>
      <c r="D550" s="282" t="s">
        <v>815</v>
      </c>
      <c r="E550" s="283"/>
      <c r="F550" s="299">
        <f>N550+P550+R550+T550+V550+X550</f>
        <v>19</v>
      </c>
      <c r="G550" s="300">
        <f>F550*30</f>
        <v>570</v>
      </c>
      <c r="H550" s="299">
        <v>432</v>
      </c>
      <c r="I550" s="315"/>
      <c r="J550" s="316"/>
      <c r="K550" s="317">
        <f>H550</f>
        <v>432</v>
      </c>
      <c r="L550" s="299">
        <f>IF(H550=I550+J550+K550,G550-H550,"!ОШИБКА!")</f>
        <v>138</v>
      </c>
      <c r="M550" s="334"/>
      <c r="N550" s="335"/>
      <c r="O550" s="335"/>
      <c r="P550" s="335"/>
      <c r="Q550" s="335"/>
      <c r="R550" s="335">
        <v>5</v>
      </c>
      <c r="S550" s="335"/>
      <c r="T550" s="335">
        <v>5</v>
      </c>
      <c r="U550" s="335"/>
      <c r="V550" s="335">
        <v>5</v>
      </c>
      <c r="W550" s="335"/>
      <c r="X550" s="335">
        <v>4</v>
      </c>
      <c r="Y550" s="473">
        <v>110</v>
      </c>
      <c r="Z550" s="203" t="str">
        <f>'Основні дані'!$B$1</f>
        <v>120124Б_3роки</v>
      </c>
    </row>
    <row r="551" spans="1:26" s="157" customFormat="1" ht="27.75" customHeight="1" thickBot="1">
      <c r="A551" s="761"/>
      <c r="B551" s="803" t="s">
        <v>73</v>
      </c>
      <c r="C551" s="804"/>
      <c r="D551" s="804"/>
      <c r="E551" s="804"/>
      <c r="F551" s="804"/>
      <c r="G551" s="804"/>
      <c r="H551" s="804"/>
      <c r="I551" s="804"/>
      <c r="J551" s="804"/>
      <c r="K551" s="804"/>
      <c r="L551" s="805"/>
      <c r="M551" s="767">
        <f>M549</f>
        <v>27</v>
      </c>
      <c r="N551" s="768"/>
      <c r="O551" s="767">
        <f>O549</f>
        <v>24</v>
      </c>
      <c r="P551" s="768"/>
      <c r="Q551" s="767">
        <f>Q549</f>
        <v>23</v>
      </c>
      <c r="R551" s="768"/>
      <c r="S551" s="767">
        <f>S549</f>
        <v>22</v>
      </c>
      <c r="T551" s="768"/>
      <c r="U551" s="767">
        <f>U549</f>
        <v>22</v>
      </c>
      <c r="V551" s="768"/>
      <c r="W551" s="767">
        <f>W549</f>
        <v>18</v>
      </c>
      <c r="X551" s="768"/>
      <c r="Y551" s="430"/>
      <c r="Z551" s="203" t="str">
        <f>'Основні дані'!$B$1</f>
        <v>120124Б_3роки</v>
      </c>
    </row>
    <row r="552" spans="1:26" s="157" customFormat="1" ht="27.75" customHeight="1" thickBot="1">
      <c r="A552" s="761"/>
      <c r="B552" s="803" t="s">
        <v>74</v>
      </c>
      <c r="C552" s="804"/>
      <c r="D552" s="804"/>
      <c r="E552" s="804"/>
      <c r="F552" s="804"/>
      <c r="G552" s="804"/>
      <c r="H552" s="804"/>
      <c r="I552" s="804"/>
      <c r="J552" s="804"/>
      <c r="K552" s="804"/>
      <c r="L552" s="805"/>
      <c r="M552" s="765">
        <v>5</v>
      </c>
      <c r="N552" s="766"/>
      <c r="O552" s="765">
        <v>5</v>
      </c>
      <c r="P552" s="766"/>
      <c r="Q552" s="765">
        <v>4</v>
      </c>
      <c r="R552" s="766"/>
      <c r="S552" s="765">
        <v>2</v>
      </c>
      <c r="T552" s="766"/>
      <c r="U552" s="765">
        <v>4</v>
      </c>
      <c r="V552" s="766"/>
      <c r="W552" s="765">
        <v>4</v>
      </c>
      <c r="X552" s="766"/>
      <c r="Y552" s="430"/>
      <c r="Z552" s="203" t="str">
        <f>'Основні дані'!$B$1</f>
        <v>120124Б_3роки</v>
      </c>
    </row>
    <row r="553" spans="1:26" s="157" customFormat="1" ht="27.75" customHeight="1" thickBot="1">
      <c r="A553" s="761"/>
      <c r="B553" s="803" t="s">
        <v>75</v>
      </c>
      <c r="C553" s="804"/>
      <c r="D553" s="804"/>
      <c r="E553" s="804"/>
      <c r="F553" s="804"/>
      <c r="G553" s="804"/>
      <c r="H553" s="804"/>
      <c r="I553" s="804"/>
      <c r="J553" s="804"/>
      <c r="K553" s="804"/>
      <c r="L553" s="805"/>
      <c r="M553" s="765">
        <v>3</v>
      </c>
      <c r="N553" s="766"/>
      <c r="O553" s="765">
        <v>3</v>
      </c>
      <c r="P553" s="766"/>
      <c r="Q553" s="765">
        <v>4</v>
      </c>
      <c r="R553" s="766"/>
      <c r="S553" s="765">
        <v>6</v>
      </c>
      <c r="T553" s="766"/>
      <c r="U553" s="765">
        <v>3</v>
      </c>
      <c r="V553" s="766"/>
      <c r="W553" s="765">
        <v>1</v>
      </c>
      <c r="X553" s="766"/>
      <c r="Y553" s="430"/>
      <c r="Z553" s="203" t="str">
        <f>'Основні дані'!$B$1</f>
        <v>120124Б_3роки</v>
      </c>
    </row>
    <row r="554" spans="1:26" s="157" customFormat="1" ht="27.75" customHeight="1" thickBot="1">
      <c r="A554" s="761"/>
      <c r="B554" s="803" t="s">
        <v>89</v>
      </c>
      <c r="C554" s="804"/>
      <c r="D554" s="804"/>
      <c r="E554" s="804"/>
      <c r="F554" s="804"/>
      <c r="G554" s="804"/>
      <c r="H554" s="804"/>
      <c r="I554" s="804"/>
      <c r="J554" s="804"/>
      <c r="K554" s="804"/>
      <c r="L554" s="805"/>
      <c r="M554" s="801"/>
      <c r="N554" s="802"/>
      <c r="O554" s="765"/>
      <c r="P554" s="766"/>
      <c r="Q554" s="765"/>
      <c r="R554" s="766"/>
      <c r="S554" s="765"/>
      <c r="T554" s="766"/>
      <c r="U554" s="765"/>
      <c r="V554" s="766"/>
      <c r="W554" s="765"/>
      <c r="X554" s="766"/>
      <c r="Y554" s="430"/>
      <c r="Z554" s="203" t="str">
        <f>'Основні дані'!$B$1</f>
        <v>120124Б_3роки</v>
      </c>
    </row>
    <row r="555" spans="1:26" s="157" customFormat="1" ht="27.75" customHeight="1" thickBot="1">
      <c r="A555" s="762"/>
      <c r="B555" s="798" t="s">
        <v>232</v>
      </c>
      <c r="C555" s="799"/>
      <c r="D555" s="799"/>
      <c r="E555" s="799"/>
      <c r="F555" s="799"/>
      <c r="G555" s="799"/>
      <c r="H555" s="799"/>
      <c r="I555" s="799"/>
      <c r="J555" s="799"/>
      <c r="K555" s="799"/>
      <c r="L555" s="800"/>
      <c r="M555" s="763">
        <f>COUNT(M13:M53)+COUNT(M55:M94)+COUNT(M98:M124)+COUNT(M546:M548)</f>
        <v>8</v>
      </c>
      <c r="N555" s="764"/>
      <c r="O555" s="763">
        <f>COUNT(O13:O53)+COUNT(O55:O94)+COUNT(O98:O124)+COUNT(O546:O548)</f>
        <v>8</v>
      </c>
      <c r="P555" s="764"/>
      <c r="Q555" s="763">
        <f>COUNT(Q13:Q53)+COUNT(Q55:Q94)+COUNT(Q98:Q124)+COUNT(Q546:Q548)</f>
        <v>8</v>
      </c>
      <c r="R555" s="764"/>
      <c r="S555" s="763">
        <f>COUNT(S13:S53)+COUNT(S55:S94)+COUNT(S98:S124)+COUNT(S546:S548)</f>
        <v>8</v>
      </c>
      <c r="T555" s="764"/>
      <c r="U555" s="763">
        <f>COUNT(U13:U53)+COUNT(U55:U94)+COUNT(U98:U124)+COUNT(U546:U548)</f>
        <v>8</v>
      </c>
      <c r="V555" s="764"/>
      <c r="W555" s="763">
        <f>COUNT(W13:W53)+COUNT(W55:W94)+COUNT(W98:W124)+COUNT(W546:W548)</f>
        <v>5</v>
      </c>
      <c r="X555" s="764"/>
      <c r="Y555" s="430"/>
      <c r="Z555" s="203" t="str">
        <f>'Основні дані'!$B$1</f>
        <v>120124Б_3роки</v>
      </c>
    </row>
    <row r="556" spans="1:26" s="157" customFormat="1" ht="27.75" customHeight="1" thickBot="1">
      <c r="A556" s="134"/>
      <c r="B556" s="428"/>
      <c r="C556" s="427"/>
      <c r="D556" s="427"/>
      <c r="E556" s="427"/>
      <c r="F556" s="427"/>
      <c r="G556" s="427"/>
      <c r="H556" s="427"/>
      <c r="I556" s="428"/>
      <c r="J556" s="428"/>
      <c r="K556" s="428"/>
      <c r="L556" s="428"/>
      <c r="M556" s="266"/>
      <c r="N556" s="266"/>
      <c r="O556" s="429"/>
      <c r="P556" s="429"/>
      <c r="Q556" s="429"/>
      <c r="R556" s="429"/>
      <c r="S556" s="429"/>
      <c r="T556" s="429"/>
      <c r="U556" s="429"/>
      <c r="V556" s="429"/>
      <c r="W556" s="429"/>
      <c r="X556" s="429"/>
      <c r="Y556" s="430"/>
      <c r="Z556" s="203"/>
    </row>
    <row r="557" spans="1:26" s="377" customFormat="1" ht="27.75" customHeight="1" thickBot="1">
      <c r="A557" s="375"/>
      <c r="B557" s="376"/>
      <c r="C557" s="812" t="s">
        <v>60</v>
      </c>
      <c r="D557" s="813"/>
      <c r="E557" s="813"/>
      <c r="F557" s="813"/>
      <c r="G557" s="813"/>
      <c r="H557" s="814"/>
      <c r="I557" s="375"/>
      <c r="J557" s="375"/>
      <c r="K557" s="375"/>
      <c r="L557" s="375"/>
      <c r="M557" s="375"/>
      <c r="N557" s="375"/>
      <c r="O557" s="375"/>
      <c r="P557" s="375"/>
      <c r="Q557" s="375"/>
      <c r="R557" s="375"/>
      <c r="S557" s="375"/>
      <c r="T557" s="375"/>
      <c r="U557" s="375"/>
      <c r="V557" s="375"/>
      <c r="W557" s="375"/>
      <c r="X557" s="375"/>
      <c r="Y557" s="376"/>
      <c r="Z557" s="376"/>
    </row>
    <row r="558" spans="1:26" s="377" customFormat="1" ht="27.75" customHeight="1">
      <c r="A558" s="375"/>
      <c r="B558" s="375"/>
      <c r="C558" s="204" t="s">
        <v>77</v>
      </c>
      <c r="D558" s="821" t="s">
        <v>81</v>
      </c>
      <c r="E558" s="822"/>
      <c r="F558" s="822"/>
      <c r="G558" s="822"/>
      <c r="H558" s="823"/>
      <c r="I558" s="375"/>
      <c r="J558" s="375"/>
      <c r="K558" s="375"/>
      <c r="L558" s="375"/>
      <c r="M558" s="375"/>
      <c r="N558" s="375"/>
      <c r="O558" s="375"/>
      <c r="P558" s="375"/>
      <c r="Q558" s="375"/>
      <c r="R558" s="375"/>
      <c r="S558" s="375"/>
      <c r="T558" s="375"/>
      <c r="U558" s="375"/>
      <c r="V558" s="375"/>
      <c r="W558" s="375"/>
      <c r="X558" s="375"/>
      <c r="Y558" s="376"/>
      <c r="Z558" s="376"/>
    </row>
    <row r="559" spans="1:26" s="377" customFormat="1" ht="57" customHeight="1">
      <c r="A559" s="375"/>
      <c r="B559" s="375"/>
      <c r="C559" s="199" t="s">
        <v>82</v>
      </c>
      <c r="D559" s="818" t="s">
        <v>83</v>
      </c>
      <c r="E559" s="819"/>
      <c r="F559" s="819"/>
      <c r="G559" s="819"/>
      <c r="H559" s="820"/>
      <c r="I559" s="375"/>
      <c r="J559" s="375"/>
      <c r="K559" s="375"/>
      <c r="L559" s="375"/>
      <c r="M559" s="375"/>
      <c r="N559" s="375"/>
      <c r="O559" s="375"/>
      <c r="P559" s="375"/>
      <c r="Q559" s="375"/>
      <c r="R559" s="375"/>
      <c r="S559" s="375"/>
      <c r="T559" s="375"/>
      <c r="U559" s="375"/>
      <c r="V559" s="375"/>
      <c r="W559" s="375"/>
      <c r="X559" s="375"/>
      <c r="Y559" s="376"/>
      <c r="Z559" s="376"/>
    </row>
    <row r="560" spans="1:26" s="377" customFormat="1" ht="27.75" customHeight="1">
      <c r="A560" s="375"/>
      <c r="B560" s="375"/>
      <c r="C560" s="199" t="s">
        <v>76</v>
      </c>
      <c r="D560" s="815" t="s">
        <v>84</v>
      </c>
      <c r="E560" s="816"/>
      <c r="F560" s="816"/>
      <c r="G560" s="816"/>
      <c r="H560" s="817"/>
      <c r="I560" s="375"/>
      <c r="J560" s="375"/>
      <c r="K560" s="375"/>
      <c r="L560" s="375"/>
      <c r="M560" s="375"/>
      <c r="N560" s="375"/>
      <c r="O560" s="375"/>
      <c r="P560" s="375"/>
      <c r="Q560" s="375"/>
      <c r="R560" s="375"/>
      <c r="S560" s="375"/>
      <c r="T560" s="375"/>
      <c r="U560" s="375"/>
      <c r="V560" s="375"/>
      <c r="W560" s="375"/>
      <c r="X560" s="375"/>
      <c r="Y560" s="376"/>
      <c r="Z560" s="376"/>
    </row>
    <row r="561" spans="1:26" s="377" customFormat="1" ht="27.75" customHeight="1">
      <c r="A561" s="375"/>
      <c r="B561" s="375"/>
      <c r="C561" s="199" t="s">
        <v>85</v>
      </c>
      <c r="D561" s="815" t="s">
        <v>90</v>
      </c>
      <c r="E561" s="816"/>
      <c r="F561" s="816"/>
      <c r="G561" s="816"/>
      <c r="H561" s="817"/>
      <c r="I561" s="375"/>
      <c r="J561" s="375"/>
      <c r="K561" s="375"/>
      <c r="L561" s="375"/>
      <c r="M561" s="375"/>
      <c r="N561" s="375"/>
      <c r="O561" s="375"/>
      <c r="P561" s="375"/>
      <c r="Q561" s="375"/>
      <c r="R561" s="375"/>
      <c r="S561" s="375"/>
      <c r="T561" s="375"/>
      <c r="U561" s="375"/>
      <c r="V561" s="375"/>
      <c r="W561" s="375"/>
      <c r="X561" s="375"/>
      <c r="Y561" s="376"/>
      <c r="Z561" s="376"/>
    </row>
    <row r="562" spans="1:26" s="377" customFormat="1" ht="27.75" customHeight="1" thickBot="1">
      <c r="A562" s="375"/>
      <c r="B562" s="375"/>
      <c r="C562" s="200" t="s">
        <v>86</v>
      </c>
      <c r="D562" s="806" t="s">
        <v>91</v>
      </c>
      <c r="E562" s="807"/>
      <c r="F562" s="807"/>
      <c r="G562" s="807"/>
      <c r="H562" s="808"/>
      <c r="I562" s="375"/>
      <c r="J562" s="375"/>
      <c r="K562" s="375"/>
      <c r="L562" s="375"/>
      <c r="M562" s="375"/>
      <c r="N562" s="375"/>
      <c r="O562" s="375"/>
      <c r="P562" s="375"/>
      <c r="Q562" s="375"/>
      <c r="R562" s="375"/>
      <c r="S562" s="375"/>
      <c r="T562" s="375"/>
      <c r="U562" s="375"/>
      <c r="V562" s="375"/>
      <c r="W562" s="375"/>
      <c r="X562" s="375"/>
      <c r="Y562" s="376"/>
      <c r="Z562" s="376"/>
    </row>
    <row r="563" spans="1:26" s="157" customFormat="1" ht="27.75" customHeight="1">
      <c r="A563" s="202"/>
      <c r="B563" s="202"/>
      <c r="C563" s="202"/>
      <c r="D563" s="202"/>
      <c r="E563" s="202"/>
      <c r="F563" s="202"/>
      <c r="G563" s="202"/>
      <c r="H563" s="202"/>
      <c r="I563" s="202"/>
      <c r="J563" s="202"/>
      <c r="K563" s="202"/>
      <c r="L563" s="202"/>
      <c r="M563" s="202"/>
      <c r="N563" s="202"/>
      <c r="O563" s="202"/>
      <c r="P563" s="202"/>
      <c r="Q563" s="202"/>
      <c r="R563" s="202"/>
      <c r="S563" s="202"/>
      <c r="T563" s="202"/>
      <c r="U563" s="202"/>
      <c r="V563" s="202"/>
      <c r="W563" s="202"/>
      <c r="X563" s="202"/>
      <c r="Y563" s="203"/>
      <c r="Z563" s="203"/>
    </row>
    <row r="564" spans="1:19" s="206" customFormat="1" ht="27.75" customHeight="1">
      <c r="A564" s="265"/>
      <c r="B564" s="265"/>
      <c r="C564" s="266" t="s">
        <v>242</v>
      </c>
      <c r="D564" s="266"/>
      <c r="E564" s="266"/>
      <c r="F564" s="266"/>
      <c r="G564" s="266"/>
      <c r="H564" s="266"/>
      <c r="I564" s="265"/>
      <c r="J564" s="265"/>
      <c r="K564" s="265"/>
      <c r="L564" s="265"/>
      <c r="M564" s="265"/>
      <c r="N564" s="265"/>
      <c r="O564" s="265"/>
      <c r="P564" s="265"/>
      <c r="Q564" s="211"/>
      <c r="R564" s="211"/>
      <c r="S564" s="470"/>
    </row>
    <row r="565" spans="1:19" s="206" customFormat="1" ht="27.75" customHeight="1">
      <c r="A565" s="265"/>
      <c r="B565" s="265"/>
      <c r="C565" s="266" t="s">
        <v>243</v>
      </c>
      <c r="D565" s="266"/>
      <c r="E565" s="266"/>
      <c r="F565" s="266"/>
      <c r="G565" s="266"/>
      <c r="H565" s="266"/>
      <c r="I565" s="265"/>
      <c r="J565" s="265"/>
      <c r="K565" s="265"/>
      <c r="L565" s="265"/>
      <c r="M565" s="265"/>
      <c r="N565" s="265"/>
      <c r="O565" s="265"/>
      <c r="P565" s="265"/>
      <c r="Q565" s="211"/>
      <c r="R565" s="211"/>
      <c r="S565" s="470"/>
    </row>
    <row r="566" spans="1:19" s="206" customFormat="1" ht="27.75" customHeight="1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11"/>
      <c r="R566" s="211"/>
      <c r="S566" s="470"/>
    </row>
    <row r="567" spans="1:26" s="206" customFormat="1" ht="63.75" customHeight="1">
      <c r="A567" s="265"/>
      <c r="B567" s="472" t="s">
        <v>244</v>
      </c>
      <c r="C567" s="832" t="s">
        <v>238</v>
      </c>
      <c r="D567" s="832"/>
      <c r="E567" s="832"/>
      <c r="F567" s="832"/>
      <c r="G567" s="832"/>
      <c r="H567" s="265"/>
      <c r="I567" s="265"/>
      <c r="J567" s="833" t="s">
        <v>763</v>
      </c>
      <c r="K567" s="833"/>
      <c r="L567" s="833"/>
      <c r="M567" s="833"/>
      <c r="N567" s="833"/>
      <c r="O567" s="833"/>
      <c r="P567" s="833"/>
      <c r="Q567" s="833"/>
      <c r="R567" s="831" t="s">
        <v>239</v>
      </c>
      <c r="S567" s="831"/>
      <c r="T567" s="831"/>
      <c r="U567" s="831"/>
      <c r="V567" s="831"/>
      <c r="W567" s="831"/>
      <c r="X567" s="831"/>
      <c r="Y567" s="211"/>
      <c r="Z567" s="211"/>
    </row>
    <row r="568" spans="1:26" s="206" customFormat="1" ht="60.75" customHeight="1">
      <c r="A568" s="265"/>
      <c r="B568" s="266"/>
      <c r="C568" s="830" t="s">
        <v>240</v>
      </c>
      <c r="D568" s="830"/>
      <c r="E568" s="830"/>
      <c r="F568" s="830"/>
      <c r="G568" s="830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830" t="s">
        <v>240</v>
      </c>
      <c r="S568" s="830"/>
      <c r="T568" s="830"/>
      <c r="U568" s="830"/>
      <c r="V568" s="830"/>
      <c r="W568" s="830"/>
      <c r="X568" s="830"/>
      <c r="Y568" s="211"/>
      <c r="Z568" s="211"/>
    </row>
    <row r="569" spans="1:26" s="206" customFormat="1" ht="39.75" customHeight="1" hidden="1">
      <c r="A569" s="265"/>
      <c r="B569" s="266"/>
      <c r="C569" s="266"/>
      <c r="D569" s="266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11"/>
      <c r="Z569" s="211"/>
    </row>
    <row r="570" spans="1:26" s="206" customFormat="1" ht="39.75" customHeight="1">
      <c r="A570" s="265"/>
      <c r="B570" s="472" t="s">
        <v>241</v>
      </c>
      <c r="C570" s="832" t="s">
        <v>238</v>
      </c>
      <c r="D570" s="832"/>
      <c r="E570" s="832"/>
      <c r="F570" s="832"/>
      <c r="G570" s="832"/>
      <c r="H570" s="265"/>
      <c r="I570" s="265"/>
      <c r="J570" s="266" t="s">
        <v>79</v>
      </c>
      <c r="K570" s="265"/>
      <c r="L570" s="265"/>
      <c r="M570" s="265"/>
      <c r="N570" s="265"/>
      <c r="O570" s="265"/>
      <c r="P570" s="834" t="s">
        <v>758</v>
      </c>
      <c r="Q570" s="834"/>
      <c r="R570" s="834"/>
      <c r="S570" s="834"/>
      <c r="T570" s="834"/>
      <c r="U570" s="834"/>
      <c r="V570" s="266"/>
      <c r="W570" s="266"/>
      <c r="X570" s="266"/>
      <c r="Y570" s="211"/>
      <c r="Z570" s="211"/>
    </row>
    <row r="571" spans="1:26" s="206" customFormat="1" ht="39.75" customHeight="1">
      <c r="A571" s="265"/>
      <c r="C571" s="830" t="s">
        <v>240</v>
      </c>
      <c r="D571" s="830"/>
      <c r="E571" s="830"/>
      <c r="F571" s="830"/>
      <c r="G571" s="830"/>
      <c r="H571" s="265"/>
      <c r="I571" s="265"/>
      <c r="J571" s="265"/>
      <c r="K571" s="265"/>
      <c r="L571" s="265"/>
      <c r="M571" s="265"/>
      <c r="N571" s="265"/>
      <c r="O571" s="265"/>
      <c r="P571" s="835" t="s">
        <v>760</v>
      </c>
      <c r="Q571" s="835"/>
      <c r="R571" s="835"/>
      <c r="S571" s="835"/>
      <c r="T571" s="835"/>
      <c r="U571" s="835"/>
      <c r="V571" s="522"/>
      <c r="W571" s="522"/>
      <c r="X571" s="522"/>
      <c r="Y571" s="211"/>
      <c r="Z571" s="211"/>
    </row>
    <row r="572" spans="1:23" s="471" customFormat="1" ht="39.75" customHeight="1">
      <c r="A572" s="524"/>
      <c r="B572" s="524"/>
      <c r="C572" s="524"/>
      <c r="D572" s="524"/>
      <c r="E572" s="524"/>
      <c r="F572" s="524"/>
      <c r="G572" s="524"/>
      <c r="H572" s="524"/>
      <c r="I572" s="524"/>
      <c r="J572" s="524"/>
      <c r="K572" s="524"/>
      <c r="L572" s="524"/>
      <c r="M572" s="524"/>
      <c r="N572" s="524"/>
      <c r="O572" s="524"/>
      <c r="P572" s="524"/>
      <c r="Q572" s="524"/>
      <c r="R572" s="524"/>
      <c r="S572" s="524"/>
      <c r="T572" s="524"/>
      <c r="V572" s="211"/>
      <c r="W572" s="525"/>
    </row>
    <row r="573" spans="1:23" s="471" customFormat="1" ht="27.75" customHeight="1">
      <c r="A573" s="524"/>
      <c r="B573" s="266" t="s">
        <v>79</v>
      </c>
      <c r="C573" s="834" t="s">
        <v>757</v>
      </c>
      <c r="D573" s="834"/>
      <c r="E573" s="834"/>
      <c r="F573" s="834"/>
      <c r="G573" s="834"/>
      <c r="H573" s="266"/>
      <c r="I573" s="526"/>
      <c r="J573" s="266" t="s">
        <v>79</v>
      </c>
      <c r="K573" s="265"/>
      <c r="L573" s="265"/>
      <c r="M573" s="265"/>
      <c r="N573" s="265"/>
      <c r="O573" s="265"/>
      <c r="P573" s="834" t="s">
        <v>758</v>
      </c>
      <c r="Q573" s="834"/>
      <c r="R573" s="834"/>
      <c r="S573" s="834"/>
      <c r="T573" s="834"/>
      <c r="U573" s="834"/>
      <c r="V573" s="211"/>
      <c r="W573" s="525"/>
    </row>
    <row r="574" spans="1:23" s="471" customFormat="1" ht="27.75" customHeight="1">
      <c r="A574" s="524"/>
      <c r="B574" s="265"/>
      <c r="C574" s="835" t="s">
        <v>759</v>
      </c>
      <c r="D574" s="835"/>
      <c r="E574" s="835"/>
      <c r="F574" s="835"/>
      <c r="G574" s="835"/>
      <c r="H574" s="527"/>
      <c r="I574" s="528"/>
      <c r="J574" s="265"/>
      <c r="K574" s="265"/>
      <c r="L574" s="265"/>
      <c r="M574" s="265"/>
      <c r="N574" s="265"/>
      <c r="O574" s="265"/>
      <c r="P574" s="835" t="s">
        <v>760</v>
      </c>
      <c r="Q574" s="835"/>
      <c r="R574" s="835"/>
      <c r="S574" s="835"/>
      <c r="T574" s="835"/>
      <c r="U574" s="835"/>
      <c r="V574" s="211"/>
      <c r="W574" s="525"/>
    </row>
    <row r="575" spans="1:23" s="471" customFormat="1" ht="27.75" customHeight="1">
      <c r="A575" s="524"/>
      <c r="B575" s="524"/>
      <c r="C575" s="524"/>
      <c r="D575" s="524"/>
      <c r="E575" s="524"/>
      <c r="F575" s="524"/>
      <c r="G575" s="524"/>
      <c r="H575" s="524"/>
      <c r="I575" s="524"/>
      <c r="J575" s="524"/>
      <c r="K575" s="524"/>
      <c r="L575" s="524"/>
      <c r="M575" s="524"/>
      <c r="N575" s="524"/>
      <c r="O575" s="524"/>
      <c r="P575" s="524"/>
      <c r="Q575" s="524"/>
      <c r="R575" s="524"/>
      <c r="S575" s="524"/>
      <c r="T575" s="524"/>
      <c r="V575" s="211"/>
      <c r="W575" s="525"/>
    </row>
    <row r="576" spans="1:23" s="471" customFormat="1" ht="27.75" customHeight="1">
      <c r="A576" s="524"/>
      <c r="B576" s="266" t="s">
        <v>79</v>
      </c>
      <c r="C576" s="834" t="s">
        <v>757</v>
      </c>
      <c r="D576" s="834"/>
      <c r="E576" s="834"/>
      <c r="F576" s="834"/>
      <c r="G576" s="834"/>
      <c r="H576" s="266"/>
      <c r="I576" s="526"/>
      <c r="J576" s="266" t="s">
        <v>79</v>
      </c>
      <c r="K576" s="265"/>
      <c r="L576" s="265"/>
      <c r="M576" s="265"/>
      <c r="N576" s="265"/>
      <c r="O576" s="265"/>
      <c r="P576" s="834" t="s">
        <v>758</v>
      </c>
      <c r="Q576" s="834"/>
      <c r="R576" s="834"/>
      <c r="S576" s="834"/>
      <c r="T576" s="834"/>
      <c r="U576" s="834"/>
      <c r="V576" s="211"/>
      <c r="W576" s="525"/>
    </row>
    <row r="577" spans="1:23" s="471" customFormat="1" ht="27.75" customHeight="1">
      <c r="A577" s="524"/>
      <c r="B577" s="265"/>
      <c r="C577" s="835" t="s">
        <v>759</v>
      </c>
      <c r="D577" s="835"/>
      <c r="E577" s="835"/>
      <c r="F577" s="835"/>
      <c r="G577" s="835"/>
      <c r="H577" s="527"/>
      <c r="I577" s="528"/>
      <c r="J577" s="265"/>
      <c r="K577" s="265"/>
      <c r="L577" s="265"/>
      <c r="M577" s="265"/>
      <c r="N577" s="265"/>
      <c r="O577" s="265"/>
      <c r="P577" s="835" t="s">
        <v>760</v>
      </c>
      <c r="Q577" s="835"/>
      <c r="R577" s="835"/>
      <c r="S577" s="835"/>
      <c r="T577" s="835"/>
      <c r="U577" s="835"/>
      <c r="V577" s="211"/>
      <c r="W577" s="525"/>
    </row>
    <row r="578" spans="1:23" s="471" customFormat="1" ht="27.75" customHeight="1">
      <c r="A578" s="524"/>
      <c r="B578" s="524"/>
      <c r="C578" s="524"/>
      <c r="D578" s="524"/>
      <c r="E578" s="524"/>
      <c r="F578" s="524"/>
      <c r="G578" s="524"/>
      <c r="H578" s="524"/>
      <c r="I578" s="524"/>
      <c r="J578" s="524"/>
      <c r="K578" s="524"/>
      <c r="L578" s="524"/>
      <c r="M578" s="524"/>
      <c r="N578" s="524"/>
      <c r="O578" s="524"/>
      <c r="P578" s="524"/>
      <c r="Q578" s="524"/>
      <c r="R578" s="524"/>
      <c r="S578" s="524"/>
      <c r="T578" s="524"/>
      <c r="V578" s="211"/>
      <c r="W578" s="525"/>
    </row>
    <row r="579" spans="1:23" s="471" customFormat="1" ht="27.75" customHeight="1">
      <c r="A579" s="524"/>
      <c r="B579" s="266" t="s">
        <v>79</v>
      </c>
      <c r="C579" s="834" t="s">
        <v>757</v>
      </c>
      <c r="D579" s="834"/>
      <c r="E579" s="834"/>
      <c r="F579" s="834"/>
      <c r="G579" s="834"/>
      <c r="H579" s="266"/>
      <c r="I579" s="526"/>
      <c r="J579" s="266" t="s">
        <v>79</v>
      </c>
      <c r="K579" s="265"/>
      <c r="L579" s="265"/>
      <c r="M579" s="265"/>
      <c r="N579" s="265"/>
      <c r="O579" s="265"/>
      <c r="P579" s="834" t="s">
        <v>758</v>
      </c>
      <c r="Q579" s="834"/>
      <c r="R579" s="834"/>
      <c r="S579" s="834"/>
      <c r="T579" s="834"/>
      <c r="U579" s="834"/>
      <c r="V579" s="211"/>
      <c r="W579" s="525"/>
    </row>
    <row r="580" spans="1:23" s="471" customFormat="1" ht="27.75" customHeight="1">
      <c r="A580" s="524"/>
      <c r="B580" s="265"/>
      <c r="C580" s="835" t="s">
        <v>759</v>
      </c>
      <c r="D580" s="835"/>
      <c r="E580" s="835"/>
      <c r="F580" s="835"/>
      <c r="G580" s="835"/>
      <c r="H580" s="527"/>
      <c r="I580" s="528"/>
      <c r="J580" s="265"/>
      <c r="K580" s="265"/>
      <c r="L580" s="265"/>
      <c r="M580" s="265"/>
      <c r="N580" s="265"/>
      <c r="O580" s="265"/>
      <c r="P580" s="835" t="s">
        <v>760</v>
      </c>
      <c r="Q580" s="835"/>
      <c r="R580" s="835"/>
      <c r="S580" s="835"/>
      <c r="T580" s="835"/>
      <c r="U580" s="835"/>
      <c r="V580" s="211"/>
      <c r="W580" s="525"/>
    </row>
    <row r="581" spans="1:23" s="471" customFormat="1" ht="27.75" customHeight="1">
      <c r="A581" s="524"/>
      <c r="B581" s="524"/>
      <c r="C581" s="524"/>
      <c r="D581" s="524"/>
      <c r="E581" s="524"/>
      <c r="F581" s="524"/>
      <c r="G581" s="524"/>
      <c r="H581" s="524"/>
      <c r="I581" s="524"/>
      <c r="J581" s="524"/>
      <c r="K581" s="524"/>
      <c r="L581" s="524"/>
      <c r="M581" s="524"/>
      <c r="N581" s="524"/>
      <c r="O581" s="524"/>
      <c r="P581" s="524"/>
      <c r="Q581" s="524"/>
      <c r="R581" s="524"/>
      <c r="S581" s="524"/>
      <c r="T581" s="524"/>
      <c r="V581" s="211"/>
      <c r="W581" s="525"/>
    </row>
    <row r="582" spans="1:23" s="471" customFormat="1" ht="27.75" customHeight="1">
      <c r="A582" s="524"/>
      <c r="B582" s="266" t="s">
        <v>79</v>
      </c>
      <c r="C582" s="834" t="s">
        <v>757</v>
      </c>
      <c r="D582" s="834"/>
      <c r="E582" s="834"/>
      <c r="F582" s="834"/>
      <c r="G582" s="834"/>
      <c r="H582" s="266"/>
      <c r="I582" s="526"/>
      <c r="J582" s="266" t="s">
        <v>79</v>
      </c>
      <c r="K582" s="265"/>
      <c r="L582" s="265"/>
      <c r="M582" s="265"/>
      <c r="N582" s="265"/>
      <c r="O582" s="265"/>
      <c r="P582" s="834" t="s">
        <v>758</v>
      </c>
      <c r="Q582" s="834"/>
      <c r="R582" s="834"/>
      <c r="S582" s="834"/>
      <c r="T582" s="834"/>
      <c r="U582" s="834"/>
      <c r="V582" s="211"/>
      <c r="W582" s="525"/>
    </row>
    <row r="583" spans="1:23" s="471" customFormat="1" ht="27.75" customHeight="1">
      <c r="A583" s="524"/>
      <c r="B583" s="265"/>
      <c r="C583" s="835" t="s">
        <v>759</v>
      </c>
      <c r="D583" s="835"/>
      <c r="E583" s="835"/>
      <c r="F583" s="835"/>
      <c r="G583" s="835"/>
      <c r="H583" s="527"/>
      <c r="I583" s="528"/>
      <c r="J583" s="265"/>
      <c r="K583" s="265"/>
      <c r="L583" s="265"/>
      <c r="M583" s="265"/>
      <c r="N583" s="265"/>
      <c r="O583" s="265"/>
      <c r="P583" s="835" t="s">
        <v>760</v>
      </c>
      <c r="Q583" s="835"/>
      <c r="R583" s="835"/>
      <c r="S583" s="835"/>
      <c r="T583" s="835"/>
      <c r="U583" s="835"/>
      <c r="V583" s="211"/>
      <c r="W583" s="525"/>
    </row>
    <row r="584" spans="1:23" s="471" customFormat="1" ht="27.75" customHeight="1">
      <c r="A584" s="524"/>
      <c r="B584" s="524"/>
      <c r="C584" s="524"/>
      <c r="D584" s="524"/>
      <c r="E584" s="524"/>
      <c r="F584" s="524"/>
      <c r="G584" s="524"/>
      <c r="H584" s="524"/>
      <c r="I584" s="524"/>
      <c r="J584" s="524"/>
      <c r="K584" s="524"/>
      <c r="L584" s="524"/>
      <c r="M584" s="524"/>
      <c r="N584" s="524"/>
      <c r="O584" s="524"/>
      <c r="P584" s="524"/>
      <c r="Q584" s="524"/>
      <c r="R584" s="524"/>
      <c r="S584" s="524"/>
      <c r="T584" s="524"/>
      <c r="V584" s="211"/>
      <c r="W584" s="525"/>
    </row>
    <row r="585" spans="1:23" s="471" customFormat="1" ht="27.75" customHeight="1">
      <c r="A585" s="524"/>
      <c r="B585" s="266" t="s">
        <v>79</v>
      </c>
      <c r="C585" s="834" t="s">
        <v>757</v>
      </c>
      <c r="D585" s="834"/>
      <c r="E585" s="834"/>
      <c r="F585" s="834"/>
      <c r="G585" s="834"/>
      <c r="H585" s="266"/>
      <c r="I585" s="526"/>
      <c r="J585" s="266" t="s">
        <v>79</v>
      </c>
      <c r="K585" s="265"/>
      <c r="L585" s="265"/>
      <c r="M585" s="265"/>
      <c r="N585" s="265"/>
      <c r="O585" s="265"/>
      <c r="P585" s="834" t="s">
        <v>758</v>
      </c>
      <c r="Q585" s="834"/>
      <c r="R585" s="834"/>
      <c r="S585" s="834"/>
      <c r="T585" s="834"/>
      <c r="U585" s="834"/>
      <c r="V585" s="211"/>
      <c r="W585" s="525"/>
    </row>
    <row r="586" spans="1:23" s="471" customFormat="1" ht="27.75" customHeight="1">
      <c r="A586" s="524"/>
      <c r="B586" s="265"/>
      <c r="C586" s="835" t="s">
        <v>759</v>
      </c>
      <c r="D586" s="835"/>
      <c r="E586" s="835"/>
      <c r="F586" s="835"/>
      <c r="G586" s="835"/>
      <c r="H586" s="527"/>
      <c r="I586" s="528"/>
      <c r="J586" s="265"/>
      <c r="K586" s="265"/>
      <c r="L586" s="265"/>
      <c r="M586" s="265"/>
      <c r="N586" s="265"/>
      <c r="O586" s="265"/>
      <c r="P586" s="835" t="s">
        <v>760</v>
      </c>
      <c r="Q586" s="835"/>
      <c r="R586" s="835"/>
      <c r="S586" s="835"/>
      <c r="T586" s="835"/>
      <c r="U586" s="835"/>
      <c r="V586" s="211"/>
      <c r="W586" s="525"/>
    </row>
    <row r="587" spans="1:23" s="471" customFormat="1" ht="27.75" customHeight="1">
      <c r="A587" s="524"/>
      <c r="B587" s="524"/>
      <c r="C587" s="524"/>
      <c r="D587" s="524"/>
      <c r="E587" s="524"/>
      <c r="F587" s="524"/>
      <c r="G587" s="524"/>
      <c r="H587" s="524"/>
      <c r="I587" s="524"/>
      <c r="J587" s="524"/>
      <c r="K587" s="524"/>
      <c r="L587" s="524"/>
      <c r="M587" s="524"/>
      <c r="N587" s="524"/>
      <c r="O587" s="524"/>
      <c r="P587" s="524"/>
      <c r="Q587" s="524"/>
      <c r="R587" s="524"/>
      <c r="S587" s="524"/>
      <c r="T587" s="524"/>
      <c r="V587" s="211"/>
      <c r="W587" s="525"/>
    </row>
    <row r="588" spans="1:23" s="471" customFormat="1" ht="27.75" customHeight="1">
      <c r="A588" s="524"/>
      <c r="B588" s="266" t="s">
        <v>79</v>
      </c>
      <c r="C588" s="834" t="s">
        <v>757</v>
      </c>
      <c r="D588" s="834"/>
      <c r="E588" s="834"/>
      <c r="F588" s="834"/>
      <c r="G588" s="834"/>
      <c r="H588" s="266"/>
      <c r="I588" s="526"/>
      <c r="J588" s="266" t="s">
        <v>79</v>
      </c>
      <c r="K588" s="265"/>
      <c r="L588" s="265"/>
      <c r="M588" s="265"/>
      <c r="N588" s="265"/>
      <c r="O588" s="265"/>
      <c r="P588" s="834" t="s">
        <v>758</v>
      </c>
      <c r="Q588" s="834"/>
      <c r="R588" s="834"/>
      <c r="S588" s="834"/>
      <c r="T588" s="834"/>
      <c r="U588" s="834"/>
      <c r="V588" s="211"/>
      <c r="W588" s="525"/>
    </row>
    <row r="589" spans="1:23" s="471" customFormat="1" ht="27.75" customHeight="1">
      <c r="A589" s="524"/>
      <c r="B589" s="265"/>
      <c r="C589" s="835" t="s">
        <v>759</v>
      </c>
      <c r="D589" s="835"/>
      <c r="E589" s="835"/>
      <c r="F589" s="835"/>
      <c r="G589" s="835"/>
      <c r="H589" s="527"/>
      <c r="I589" s="528"/>
      <c r="J589" s="265"/>
      <c r="K589" s="265"/>
      <c r="L589" s="265"/>
      <c r="M589" s="265"/>
      <c r="N589" s="265"/>
      <c r="O589" s="265"/>
      <c r="P589" s="835" t="s">
        <v>760</v>
      </c>
      <c r="Q589" s="835"/>
      <c r="R589" s="835"/>
      <c r="S589" s="835"/>
      <c r="T589" s="835"/>
      <c r="U589" s="835"/>
      <c r="V589" s="211"/>
      <c r="W589" s="525"/>
    </row>
    <row r="590" spans="1:23" s="471" customFormat="1" ht="27.75" customHeight="1">
      <c r="A590" s="524"/>
      <c r="B590" s="524"/>
      <c r="C590" s="524"/>
      <c r="D590" s="524"/>
      <c r="E590" s="524"/>
      <c r="F590" s="524"/>
      <c r="G590" s="524"/>
      <c r="H590" s="524"/>
      <c r="I590" s="524"/>
      <c r="J590" s="524"/>
      <c r="K590" s="524"/>
      <c r="L590" s="524"/>
      <c r="M590" s="524"/>
      <c r="N590" s="524"/>
      <c r="O590" s="524"/>
      <c r="P590" s="524"/>
      <c r="Q590" s="524"/>
      <c r="R590" s="524"/>
      <c r="S590" s="524"/>
      <c r="T590" s="524"/>
      <c r="V590" s="211"/>
      <c r="W590" s="525"/>
    </row>
    <row r="591" spans="1:23" s="471" customFormat="1" ht="27.75" customHeight="1">
      <c r="A591" s="524"/>
      <c r="B591" s="266" t="s">
        <v>79</v>
      </c>
      <c r="C591" s="834" t="s">
        <v>757</v>
      </c>
      <c r="D591" s="834"/>
      <c r="E591" s="834"/>
      <c r="F591" s="834"/>
      <c r="G591" s="834"/>
      <c r="H591" s="266"/>
      <c r="I591" s="526"/>
      <c r="J591" s="266" t="s">
        <v>79</v>
      </c>
      <c r="K591" s="265"/>
      <c r="L591" s="265"/>
      <c r="M591" s="265"/>
      <c r="N591" s="265"/>
      <c r="O591" s="265"/>
      <c r="P591" s="834" t="s">
        <v>758</v>
      </c>
      <c r="Q591" s="834"/>
      <c r="R591" s="834"/>
      <c r="S591" s="834"/>
      <c r="T591" s="834"/>
      <c r="U591" s="834"/>
      <c r="V591" s="211"/>
      <c r="W591" s="525"/>
    </row>
    <row r="592" spans="1:23" s="471" customFormat="1" ht="27.75" customHeight="1">
      <c r="A592" s="524"/>
      <c r="B592" s="265"/>
      <c r="C592" s="835" t="s">
        <v>759</v>
      </c>
      <c r="D592" s="835"/>
      <c r="E592" s="835"/>
      <c r="F592" s="835"/>
      <c r="G592" s="835"/>
      <c r="H592" s="527"/>
      <c r="I592" s="528"/>
      <c r="J592" s="265"/>
      <c r="K592" s="265"/>
      <c r="L592" s="265"/>
      <c r="M592" s="265"/>
      <c r="N592" s="265"/>
      <c r="O592" s="265"/>
      <c r="P592" s="835" t="s">
        <v>760</v>
      </c>
      <c r="Q592" s="835"/>
      <c r="R592" s="835"/>
      <c r="S592" s="835"/>
      <c r="T592" s="835"/>
      <c r="U592" s="835"/>
      <c r="V592" s="211"/>
      <c r="W592" s="525"/>
    </row>
    <row r="593" spans="1:23" s="471" customFormat="1" ht="27.75" customHeight="1">
      <c r="A593" s="524"/>
      <c r="B593" s="524"/>
      <c r="C593" s="524"/>
      <c r="D593" s="524"/>
      <c r="E593" s="524"/>
      <c r="F593" s="524"/>
      <c r="G593" s="524"/>
      <c r="H593" s="524"/>
      <c r="I593" s="524"/>
      <c r="J593" s="524"/>
      <c r="K593" s="524"/>
      <c r="L593" s="524"/>
      <c r="M593" s="524"/>
      <c r="N593" s="524"/>
      <c r="O593" s="524"/>
      <c r="P593" s="524"/>
      <c r="Q593" s="524"/>
      <c r="R593" s="524"/>
      <c r="S593" s="524"/>
      <c r="T593" s="524"/>
      <c r="V593" s="211"/>
      <c r="W593" s="525"/>
    </row>
    <row r="594" spans="1:23" s="471" customFormat="1" ht="27.75" customHeight="1">
      <c r="A594" s="524"/>
      <c r="B594" s="266" t="s">
        <v>79</v>
      </c>
      <c r="C594" s="834" t="s">
        <v>757</v>
      </c>
      <c r="D594" s="834"/>
      <c r="E594" s="834"/>
      <c r="F594" s="834"/>
      <c r="G594" s="834"/>
      <c r="H594" s="266"/>
      <c r="I594" s="526"/>
      <c r="J594" s="266" t="s">
        <v>79</v>
      </c>
      <c r="K594" s="265"/>
      <c r="L594" s="265"/>
      <c r="M594" s="265"/>
      <c r="N594" s="265"/>
      <c r="O594" s="265"/>
      <c r="P594" s="834" t="s">
        <v>758</v>
      </c>
      <c r="Q594" s="834"/>
      <c r="R594" s="834"/>
      <c r="S594" s="834"/>
      <c r="T594" s="834"/>
      <c r="U594" s="834"/>
      <c r="V594" s="211"/>
      <c r="W594" s="525"/>
    </row>
    <row r="595" spans="1:23" s="471" customFormat="1" ht="27.75" customHeight="1">
      <c r="A595" s="524"/>
      <c r="B595" s="265"/>
      <c r="C595" s="835" t="s">
        <v>759</v>
      </c>
      <c r="D595" s="835"/>
      <c r="E595" s="835"/>
      <c r="F595" s="835"/>
      <c r="G595" s="835"/>
      <c r="H595" s="527"/>
      <c r="I595" s="528"/>
      <c r="J595" s="265"/>
      <c r="K595" s="265"/>
      <c r="L595" s="265"/>
      <c r="M595" s="265"/>
      <c r="N595" s="265"/>
      <c r="O595" s="265"/>
      <c r="P595" s="835" t="s">
        <v>760</v>
      </c>
      <c r="Q595" s="835"/>
      <c r="R595" s="835"/>
      <c r="S595" s="835"/>
      <c r="T595" s="835"/>
      <c r="U595" s="835"/>
      <c r="V595" s="211"/>
      <c r="W595" s="525"/>
    </row>
    <row r="596" spans="1:23" s="471" customFormat="1" ht="27.75" customHeight="1">
      <c r="A596" s="524"/>
      <c r="B596" s="524"/>
      <c r="C596" s="524"/>
      <c r="D596" s="524"/>
      <c r="E596" s="524"/>
      <c r="F596" s="524"/>
      <c r="G596" s="524"/>
      <c r="H596" s="524"/>
      <c r="I596" s="524"/>
      <c r="J596" s="524"/>
      <c r="K596" s="524"/>
      <c r="L596" s="524"/>
      <c r="M596" s="524"/>
      <c r="N596" s="524"/>
      <c r="O596" s="524"/>
      <c r="P596" s="524"/>
      <c r="Q596" s="524"/>
      <c r="R596" s="524"/>
      <c r="S596" s="524"/>
      <c r="T596" s="524"/>
      <c r="V596" s="211"/>
      <c r="W596" s="525"/>
    </row>
    <row r="597" ht="27.75" customHeight="1">
      <c r="Z597" s="210"/>
    </row>
    <row r="598" ht="27.75" customHeight="1">
      <c r="Z598" s="210"/>
    </row>
    <row r="599" ht="27.75" customHeight="1">
      <c r="Z599" s="210"/>
    </row>
    <row r="600" ht="27.75" customHeight="1">
      <c r="Z600" s="210"/>
    </row>
    <row r="601" ht="27.75" customHeight="1">
      <c r="Z601" s="210"/>
    </row>
    <row r="602" ht="27.75" customHeight="1">
      <c r="Z602" s="210"/>
    </row>
    <row r="603" ht="27.75" customHeight="1">
      <c r="Z603" s="210"/>
    </row>
    <row r="604" ht="27.75" customHeight="1">
      <c r="Z604" s="210"/>
    </row>
    <row r="605" ht="27.75" customHeight="1">
      <c r="Z605" s="210"/>
    </row>
    <row r="606" ht="27.75" customHeight="1">
      <c r="Z606" s="210"/>
    </row>
    <row r="607" ht="27.75" customHeight="1">
      <c r="Z607" s="210"/>
    </row>
    <row r="608" ht="27.75" customHeight="1">
      <c r="Z608" s="210"/>
    </row>
    <row r="609" ht="27.75" customHeight="1">
      <c r="Z609" s="210"/>
    </row>
    <row r="610" ht="27.75" customHeight="1">
      <c r="Z610" s="210"/>
    </row>
    <row r="611" ht="27.75" customHeight="1">
      <c r="Z611" s="210"/>
    </row>
    <row r="612" ht="27.75" customHeight="1">
      <c r="Z612" s="210"/>
    </row>
    <row r="613" ht="27.75" customHeight="1">
      <c r="Z613" s="210"/>
    </row>
    <row r="614" ht="27.75" customHeight="1">
      <c r="Z614" s="210"/>
    </row>
    <row r="615" ht="27.75" customHeight="1">
      <c r="Z615" s="210"/>
    </row>
    <row r="616" ht="27.75" customHeight="1">
      <c r="Z616" s="210"/>
    </row>
    <row r="617" ht="27.75" customHeight="1">
      <c r="Z617" s="210"/>
    </row>
    <row r="618" ht="27.75" customHeight="1">
      <c r="Z618" s="210"/>
    </row>
    <row r="619" ht="27.75" customHeight="1">
      <c r="Z619" s="210"/>
    </row>
    <row r="620" ht="27.75" customHeight="1">
      <c r="Z620" s="210"/>
    </row>
    <row r="621" ht="27.75" customHeight="1">
      <c r="Z621" s="210"/>
    </row>
    <row r="622" ht="27.75" customHeight="1">
      <c r="Z622" s="210"/>
    </row>
    <row r="623" ht="27.75" customHeight="1">
      <c r="Z623" s="210"/>
    </row>
    <row r="624" ht="27.75" customHeight="1">
      <c r="Z624" s="210"/>
    </row>
  </sheetData>
  <sheetProtection password="CC79" sheet="1" formatCells="0" formatColumns="0" formatRows="0" insertRows="0" insertHyperlinks="0" deleteRows="0" sort="0" autoFilter="0" pivotTables="0"/>
  <mergeCells count="121">
    <mergeCell ref="C595:G595"/>
    <mergeCell ref="P595:U595"/>
    <mergeCell ref="P571:U571"/>
    <mergeCell ref="C591:G591"/>
    <mergeCell ref="P591:U591"/>
    <mergeCell ref="C592:G592"/>
    <mergeCell ref="P592:U592"/>
    <mergeCell ref="C594:G594"/>
    <mergeCell ref="P594:U594"/>
    <mergeCell ref="C586:G586"/>
    <mergeCell ref="P586:U586"/>
    <mergeCell ref="C588:G588"/>
    <mergeCell ref="P588:U588"/>
    <mergeCell ref="C589:G589"/>
    <mergeCell ref="P589:U589"/>
    <mergeCell ref="C582:G582"/>
    <mergeCell ref="P582:U582"/>
    <mergeCell ref="C583:G583"/>
    <mergeCell ref="P583:U583"/>
    <mergeCell ref="C585:G585"/>
    <mergeCell ref="P585:U585"/>
    <mergeCell ref="C577:G577"/>
    <mergeCell ref="P577:U577"/>
    <mergeCell ref="C579:G579"/>
    <mergeCell ref="P579:U579"/>
    <mergeCell ref="C580:G580"/>
    <mergeCell ref="P580:U580"/>
    <mergeCell ref="C573:G573"/>
    <mergeCell ref="P573:U573"/>
    <mergeCell ref="C574:G574"/>
    <mergeCell ref="P574:U574"/>
    <mergeCell ref="C576:G576"/>
    <mergeCell ref="P576:U576"/>
    <mergeCell ref="U551:V551"/>
    <mergeCell ref="W552:X552"/>
    <mergeCell ref="C571:G571"/>
    <mergeCell ref="R567:X567"/>
    <mergeCell ref="R568:X568"/>
    <mergeCell ref="C570:G570"/>
    <mergeCell ref="C567:G567"/>
    <mergeCell ref="C568:G568"/>
    <mergeCell ref="J567:Q567"/>
    <mergeCell ref="P570:U570"/>
    <mergeCell ref="U1:Y1"/>
    <mergeCell ref="M8:X8"/>
    <mergeCell ref="U554:V554"/>
    <mergeCell ref="U552:V552"/>
    <mergeCell ref="S9:T9"/>
    <mergeCell ref="W551:X551"/>
    <mergeCell ref="Q551:R551"/>
    <mergeCell ref="O551:P551"/>
    <mergeCell ref="Q552:R552"/>
    <mergeCell ref="O552:P552"/>
    <mergeCell ref="W9:X9"/>
    <mergeCell ref="O7:P7"/>
    <mergeCell ref="U5:X5"/>
    <mergeCell ref="Y4:Y10"/>
    <mergeCell ref="M4:X4"/>
    <mergeCell ref="O9:P9"/>
    <mergeCell ref="M5:P5"/>
    <mergeCell ref="Q7:R7"/>
    <mergeCell ref="B552:L552"/>
    <mergeCell ref="B553:L553"/>
    <mergeCell ref="B551:L551"/>
    <mergeCell ref="D558:H558"/>
    <mergeCell ref="Q9:R9"/>
    <mergeCell ref="M7:N7"/>
    <mergeCell ref="M9:N9"/>
    <mergeCell ref="J8:J10"/>
    <mergeCell ref="K8:K10"/>
    <mergeCell ref="L5:L10"/>
    <mergeCell ref="Q553:R553"/>
    <mergeCell ref="B555:L555"/>
    <mergeCell ref="M554:N554"/>
    <mergeCell ref="B554:L554"/>
    <mergeCell ref="D562:H562"/>
    <mergeCell ref="B549:E549"/>
    <mergeCell ref="C557:H557"/>
    <mergeCell ref="D560:H560"/>
    <mergeCell ref="D559:H559"/>
    <mergeCell ref="D561:H561"/>
    <mergeCell ref="A2:Y2"/>
    <mergeCell ref="G4:L4"/>
    <mergeCell ref="D5:D10"/>
    <mergeCell ref="C4:E4"/>
    <mergeCell ref="M6:X6"/>
    <mergeCell ref="A4:A10"/>
    <mergeCell ref="B4:B10"/>
    <mergeCell ref="F4:F10"/>
    <mergeCell ref="E5:E10"/>
    <mergeCell ref="Q5:T5"/>
    <mergeCell ref="C5:C10"/>
    <mergeCell ref="W7:X7"/>
    <mergeCell ref="I6:K7"/>
    <mergeCell ref="S7:T7"/>
    <mergeCell ref="U7:V7"/>
    <mergeCell ref="I8:I10"/>
    <mergeCell ref="U9:V9"/>
    <mergeCell ref="G5:G10"/>
    <mergeCell ref="H5:K5"/>
    <mergeCell ref="H6:H10"/>
    <mergeCell ref="M555:N555"/>
    <mergeCell ref="O555:P555"/>
    <mergeCell ref="Q555:R555"/>
    <mergeCell ref="O553:P553"/>
    <mergeCell ref="W553:X553"/>
    <mergeCell ref="W554:X554"/>
    <mergeCell ref="S553:T553"/>
    <mergeCell ref="M553:N553"/>
    <mergeCell ref="Q554:R554"/>
    <mergeCell ref="S554:T554"/>
    <mergeCell ref="A551:A555"/>
    <mergeCell ref="S555:T555"/>
    <mergeCell ref="U555:V555"/>
    <mergeCell ref="W555:X555"/>
    <mergeCell ref="U553:V553"/>
    <mergeCell ref="O554:P554"/>
    <mergeCell ref="M552:N552"/>
    <mergeCell ref="S552:T552"/>
    <mergeCell ref="M551:N551"/>
    <mergeCell ref="S551:T551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7"/>
  <sheetViews>
    <sheetView showZeros="0" view="pageBreakPreview" zoomScale="75" zoomScaleNormal="50" zoomScaleSheetLayoutView="75" zoomScalePageLayoutView="0" workbookViewId="0" topLeftCell="A1">
      <pane ySplit="8" topLeftCell="A113" activePane="bottomLeft" state="frozen"/>
      <selection pane="topLeft" activeCell="B60" sqref="B60"/>
      <selection pane="bottomLeft" activeCell="A262" sqref="A262:IV541"/>
    </sheetView>
  </sheetViews>
  <sheetFormatPr defaultColWidth="9.00390625" defaultRowHeight="12.75"/>
  <cols>
    <col min="1" max="1" width="12.00390625" style="137" customWidth="1"/>
    <col min="2" max="2" width="99.25390625" style="137" customWidth="1"/>
    <col min="3" max="4" width="13.25390625" style="137" customWidth="1"/>
    <col min="5" max="12" width="0" style="137" hidden="1" customWidth="1"/>
    <col min="13" max="13" width="9.125" style="137" customWidth="1"/>
    <col min="14" max="14" width="10.375" style="137" customWidth="1"/>
    <col min="15" max="15" width="11.00390625" style="137" customWidth="1"/>
    <col min="16" max="16" width="9.125" style="207" customWidth="1"/>
    <col min="17" max="16384" width="9.125" style="137" customWidth="1"/>
  </cols>
  <sheetData>
    <row r="1" spans="1:15" ht="15.75">
      <c r="A1" s="846" t="str">
        <f>'Основні дані'!A24</f>
        <v>Форма Б1у-18  м1</v>
      </c>
      <c r="B1" s="846"/>
      <c r="C1" s="842" t="str">
        <f>'Основні дані'!B1</f>
        <v>120124Б_3роки</v>
      </c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20.25" customHeight="1">
      <c r="A2" s="158"/>
      <c r="B2" s="164" t="s">
        <v>95</v>
      </c>
      <c r="C2" s="849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</row>
    <row r="3" spans="1:15" ht="48.75" customHeight="1">
      <c r="A3" s="159"/>
      <c r="B3" s="160" t="s">
        <v>245</v>
      </c>
      <c r="C3" s="844" t="str">
        <f>Титул!Y9</f>
        <v>142</v>
      </c>
      <c r="D3" s="845"/>
      <c r="E3" s="189"/>
      <c r="F3" s="189"/>
      <c r="G3" s="189"/>
      <c r="H3" s="189"/>
      <c r="I3" s="189"/>
      <c r="J3" s="189"/>
      <c r="K3" s="189"/>
      <c r="L3" s="189"/>
      <c r="M3" s="843" t="str">
        <f>'Основні дані'!B11</f>
        <v>Енергетичне машинобудування</v>
      </c>
      <c r="N3" s="843"/>
      <c r="O3" s="843"/>
    </row>
    <row r="4" spans="1:15" ht="22.5" customHeight="1" thickBot="1">
      <c r="A4" s="159"/>
      <c r="B4" s="187"/>
      <c r="C4" s="836">
        <f>Титул!Y10</f>
        <v>0</v>
      </c>
      <c r="D4" s="836"/>
      <c r="E4" s="188"/>
      <c r="F4" s="188"/>
      <c r="G4" s="188"/>
      <c r="H4" s="188"/>
      <c r="I4" s="188"/>
      <c r="J4" s="188"/>
      <c r="K4" s="188"/>
      <c r="L4" s="188"/>
      <c r="M4" s="836">
        <f>'Основні дані'!B18</f>
        <v>0</v>
      </c>
      <c r="N4" s="836"/>
      <c r="O4" s="836"/>
    </row>
    <row r="5" spans="1:15" ht="15.75" thickBot="1">
      <c r="A5" s="851" t="s">
        <v>143</v>
      </c>
      <c r="B5" s="854" t="s">
        <v>96</v>
      </c>
      <c r="C5" s="837" t="s">
        <v>97</v>
      </c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9"/>
      <c r="O5" s="857" t="s">
        <v>98</v>
      </c>
    </row>
    <row r="6" spans="1:15" ht="15" customHeight="1" thickBot="1">
      <c r="A6" s="852"/>
      <c r="B6" s="855"/>
      <c r="C6" s="840" t="s">
        <v>100</v>
      </c>
      <c r="D6" s="840" t="s">
        <v>99</v>
      </c>
      <c r="E6" s="363"/>
      <c r="F6" s="364"/>
      <c r="G6" s="364"/>
      <c r="H6" s="364"/>
      <c r="I6" s="364"/>
      <c r="J6" s="364"/>
      <c r="K6" s="364"/>
      <c r="L6" s="364"/>
      <c r="M6" s="847" t="s">
        <v>101</v>
      </c>
      <c r="N6" s="848"/>
      <c r="O6" s="858"/>
    </row>
    <row r="7" spans="1:15" ht="15.75" thickBot="1">
      <c r="A7" s="853"/>
      <c r="B7" s="856"/>
      <c r="C7" s="841"/>
      <c r="D7" s="841"/>
      <c r="E7" s="365"/>
      <c r="F7" s="366"/>
      <c r="G7" s="366"/>
      <c r="H7" s="366"/>
      <c r="I7" s="366"/>
      <c r="J7" s="366"/>
      <c r="K7" s="366"/>
      <c r="L7" s="367"/>
      <c r="M7" s="362" t="s">
        <v>102</v>
      </c>
      <c r="N7" s="368" t="s">
        <v>103</v>
      </c>
      <c r="O7" s="859"/>
    </row>
    <row r="8" spans="1:15" ht="16.5" thickBot="1">
      <c r="A8" s="271">
        <v>1</v>
      </c>
      <c r="B8" s="272">
        <v>2</v>
      </c>
      <c r="C8" s="272">
        <v>3</v>
      </c>
      <c r="D8" s="272">
        <v>4</v>
      </c>
      <c r="E8" s="273">
        <v>8</v>
      </c>
      <c r="F8" s="274"/>
      <c r="G8" s="275">
        <v>9</v>
      </c>
      <c r="H8" s="274"/>
      <c r="I8" s="275">
        <v>10</v>
      </c>
      <c r="J8" s="274"/>
      <c r="K8" s="275">
        <v>11</v>
      </c>
      <c r="L8" s="273"/>
      <c r="M8" s="272">
        <v>5</v>
      </c>
      <c r="N8" s="272">
        <v>6</v>
      </c>
      <c r="O8" s="161">
        <v>7</v>
      </c>
    </row>
    <row r="9" spans="1:16" s="162" customFormat="1" ht="19.5" thickBot="1">
      <c r="A9" s="344">
        <f>'План НП'!A12</f>
        <v>1</v>
      </c>
      <c r="B9" s="421" t="str">
        <f>'План НП'!B12</f>
        <v>Загальна підготовка</v>
      </c>
      <c r="C9" s="345">
        <f>'План НП'!F12</f>
        <v>36</v>
      </c>
      <c r="D9" s="345">
        <f>'План НП'!G12</f>
        <v>1080</v>
      </c>
      <c r="E9" s="346"/>
      <c r="F9" s="347"/>
      <c r="G9" s="347"/>
      <c r="H9" s="347"/>
      <c r="I9" s="347"/>
      <c r="J9" s="347"/>
      <c r="K9" s="347"/>
      <c r="L9" s="348"/>
      <c r="M9" s="349"/>
      <c r="N9" s="350"/>
      <c r="O9" s="351" t="str">
        <f>IF(C9=0,"0%",CONCATENATE(ROUND(C9*100/180,2),"%"))</f>
        <v>20%</v>
      </c>
      <c r="P9" s="341" t="str">
        <f>'Основні дані'!$B$1</f>
        <v>120124Б_3роки</v>
      </c>
    </row>
    <row r="10" spans="1:16" s="163" customFormat="1" ht="15.75">
      <c r="A10" s="352" t="str">
        <f>'План НП'!A13</f>
        <v>ЗП 1</v>
      </c>
      <c r="B10" s="380" t="str">
        <f>'План НП'!B13</f>
        <v>Вища математика ч.1</v>
      </c>
      <c r="C10" s="353">
        <f>'План НП'!F13</f>
        <v>5</v>
      </c>
      <c r="D10" s="353">
        <f>'План НП'!G13</f>
        <v>150</v>
      </c>
      <c r="E10" s="354"/>
      <c r="F10" s="355"/>
      <c r="G10" s="355"/>
      <c r="H10" s="355"/>
      <c r="I10" s="355"/>
      <c r="J10" s="355"/>
      <c r="K10" s="355"/>
      <c r="L10" s="356"/>
      <c r="M10" s="369">
        <f>'План НП'!C13</f>
        <v>1</v>
      </c>
      <c r="N10" s="369">
        <f>'План НП'!D13</f>
        <v>0</v>
      </c>
      <c r="O10" s="357">
        <f>'План НП'!Y13</f>
        <v>359</v>
      </c>
      <c r="P10" s="341" t="str">
        <f>'Основні дані'!$B$1</f>
        <v>120124Б_3роки</v>
      </c>
    </row>
    <row r="11" spans="1:16" s="163" customFormat="1" ht="15.75">
      <c r="A11" s="352" t="str">
        <f>'План НП'!A14</f>
        <v>ЗП 2</v>
      </c>
      <c r="B11" s="380" t="str">
        <f>'План НП'!B14</f>
        <v>Вища математика ч.2</v>
      </c>
      <c r="C11" s="353">
        <f>'План НП'!F14</f>
        <v>5</v>
      </c>
      <c r="D11" s="353">
        <f>'План НП'!G14</f>
        <v>150</v>
      </c>
      <c r="E11" s="354"/>
      <c r="F11" s="355"/>
      <c r="G11" s="355"/>
      <c r="H11" s="355"/>
      <c r="I11" s="355"/>
      <c r="J11" s="355"/>
      <c r="K11" s="355"/>
      <c r="L11" s="356"/>
      <c r="M11" s="369" t="str">
        <f>'План НП'!C14</f>
        <v>2</v>
      </c>
      <c r="N11" s="369">
        <f>'План НП'!D14</f>
        <v>0</v>
      </c>
      <c r="O11" s="357">
        <f>'План НП'!Y14</f>
        <v>359</v>
      </c>
      <c r="P11" s="341" t="str">
        <f>'Основні дані'!$B$1</f>
        <v>120124Б_3роки</v>
      </c>
    </row>
    <row r="12" spans="1:16" s="163" customFormat="1" ht="15.75">
      <c r="A12" s="352" t="str">
        <f>'План НП'!A15</f>
        <v>ЗП 3</v>
      </c>
      <c r="B12" s="380" t="str">
        <f>'План НП'!B15</f>
        <v>Фізика</v>
      </c>
      <c r="C12" s="353">
        <f>'План НП'!F15</f>
        <v>4</v>
      </c>
      <c r="D12" s="353">
        <f>'План НП'!G15</f>
        <v>120</v>
      </c>
      <c r="E12" s="354"/>
      <c r="F12" s="355"/>
      <c r="G12" s="355"/>
      <c r="H12" s="355"/>
      <c r="I12" s="355"/>
      <c r="J12" s="355"/>
      <c r="K12" s="355"/>
      <c r="L12" s="356"/>
      <c r="M12" s="369" t="str">
        <f>'План НП'!C15</f>
        <v>1</v>
      </c>
      <c r="N12" s="369">
        <f>'План НП'!D15</f>
        <v>0</v>
      </c>
      <c r="O12" s="357">
        <f>'План НП'!Y15</f>
        <v>168</v>
      </c>
      <c r="P12" s="341" t="str">
        <f>'Основні дані'!$B$1</f>
        <v>120124Б_3роки</v>
      </c>
    </row>
    <row r="13" spans="1:16" s="163" customFormat="1" ht="15.75">
      <c r="A13" s="352" t="str">
        <f>'План НП'!A16</f>
        <v>ЗП 4</v>
      </c>
      <c r="B13" s="380" t="str">
        <f>'План НП'!B16</f>
        <v>Хімія</v>
      </c>
      <c r="C13" s="353">
        <f>'План НП'!F16</f>
        <v>3</v>
      </c>
      <c r="D13" s="353">
        <f>'План НП'!G16</f>
        <v>90</v>
      </c>
      <c r="E13" s="354"/>
      <c r="F13" s="355"/>
      <c r="G13" s="355"/>
      <c r="H13" s="355"/>
      <c r="I13" s="355"/>
      <c r="J13" s="355"/>
      <c r="K13" s="355"/>
      <c r="L13" s="356"/>
      <c r="M13" s="369">
        <f>'План НП'!C16</f>
        <v>0</v>
      </c>
      <c r="N13" s="369" t="str">
        <f>'План НП'!D16</f>
        <v>1</v>
      </c>
      <c r="O13" s="357">
        <f>'План НП'!Y16</f>
        <v>192</v>
      </c>
      <c r="P13" s="341" t="str">
        <f>'Основні дані'!$B$1</f>
        <v>120124Б_3роки</v>
      </c>
    </row>
    <row r="14" spans="1:16" s="163" customFormat="1" ht="15.75">
      <c r="A14" s="352" t="str">
        <f>'План НП'!A17</f>
        <v>ЗП 5</v>
      </c>
      <c r="B14" s="380" t="str">
        <f>'План НП'!B17</f>
        <v>Іноземна мова</v>
      </c>
      <c r="C14" s="353">
        <f>'План НП'!F17</f>
        <v>8</v>
      </c>
      <c r="D14" s="353">
        <f>'План НП'!G17</f>
        <v>240</v>
      </c>
      <c r="E14" s="354"/>
      <c r="F14" s="355"/>
      <c r="G14" s="355"/>
      <c r="H14" s="355"/>
      <c r="I14" s="355"/>
      <c r="J14" s="355"/>
      <c r="K14" s="355"/>
      <c r="L14" s="356"/>
      <c r="M14" s="369" t="str">
        <f>'План НП'!C17</f>
        <v>2</v>
      </c>
      <c r="N14" s="369" t="str">
        <f>'План НП'!D17</f>
        <v>1,5,6</v>
      </c>
      <c r="O14" s="357">
        <f>'План НП'!Y17</f>
        <v>275</v>
      </c>
      <c r="P14" s="341" t="str">
        <f>'Основні дані'!$B$1</f>
        <v>120124Б_3роки</v>
      </c>
    </row>
    <row r="15" spans="1:16" s="163" customFormat="1" ht="15.75">
      <c r="A15" s="352" t="str">
        <f>'План НП'!A18</f>
        <v>ЗП 6</v>
      </c>
      <c r="B15" s="380" t="str">
        <f>'План НП'!B18</f>
        <v>Екологія</v>
      </c>
      <c r="C15" s="353">
        <f>'План НП'!F18</f>
        <v>3</v>
      </c>
      <c r="D15" s="353">
        <f>'План НП'!G18</f>
        <v>90</v>
      </c>
      <c r="E15" s="354"/>
      <c r="F15" s="355"/>
      <c r="G15" s="355"/>
      <c r="H15" s="355"/>
      <c r="I15" s="355"/>
      <c r="J15" s="355"/>
      <c r="K15" s="355"/>
      <c r="L15" s="356"/>
      <c r="M15" s="369">
        <f>'План НП'!C18</f>
        <v>0</v>
      </c>
      <c r="N15" s="369">
        <f>'План НП'!D18</f>
        <v>2</v>
      </c>
      <c r="O15" s="357">
        <f>'План НП'!Y18</f>
        <v>144</v>
      </c>
      <c r="P15" s="341" t="str">
        <f>'Основні дані'!$B$1</f>
        <v>120124Б_3роки</v>
      </c>
    </row>
    <row r="16" spans="1:16" s="163" customFormat="1" ht="15.75" hidden="1">
      <c r="A16" s="352" t="str">
        <f>'План НП'!A19</f>
        <v>ЗП 7</v>
      </c>
      <c r="B16" s="380">
        <f>'План НП'!B19</f>
        <v>0</v>
      </c>
      <c r="C16" s="353">
        <f>'План НП'!F19</f>
        <v>0</v>
      </c>
      <c r="D16" s="353">
        <f>'План НП'!G19</f>
        <v>0</v>
      </c>
      <c r="E16" s="354"/>
      <c r="F16" s="355"/>
      <c r="G16" s="355"/>
      <c r="H16" s="355"/>
      <c r="I16" s="355"/>
      <c r="J16" s="355"/>
      <c r="K16" s="355"/>
      <c r="L16" s="356"/>
      <c r="M16" s="369">
        <f>'План НП'!C19</f>
        <v>0</v>
      </c>
      <c r="N16" s="369">
        <f>'План НП'!D19</f>
        <v>0</v>
      </c>
      <c r="O16" s="357">
        <f>'План НП'!Y19</f>
        <v>0</v>
      </c>
      <c r="P16" s="341" t="str">
        <f>'Основні дані'!$B$1</f>
        <v>120124Б_3роки</v>
      </c>
    </row>
    <row r="17" spans="1:16" s="163" customFormat="1" ht="15.75" hidden="1">
      <c r="A17" s="352" t="str">
        <f>'План НП'!A20</f>
        <v>ЗП 8</v>
      </c>
      <c r="B17" s="380">
        <f>'План НП'!B20</f>
        <v>0</v>
      </c>
      <c r="C17" s="353">
        <f>'План НП'!F20</f>
        <v>0</v>
      </c>
      <c r="D17" s="353">
        <f>'План НП'!G20</f>
        <v>0</v>
      </c>
      <c r="E17" s="354"/>
      <c r="F17" s="355"/>
      <c r="G17" s="355"/>
      <c r="H17" s="355"/>
      <c r="I17" s="355"/>
      <c r="J17" s="355"/>
      <c r="K17" s="355"/>
      <c r="L17" s="356"/>
      <c r="M17" s="369">
        <f>'План НП'!C20</f>
        <v>0</v>
      </c>
      <c r="N17" s="369">
        <f>'План НП'!D20</f>
        <v>0</v>
      </c>
      <c r="O17" s="357">
        <f>'План НП'!Y20</f>
        <v>0</v>
      </c>
      <c r="P17" s="341" t="str">
        <f>'Основні дані'!$B$1</f>
        <v>120124Б_3роки</v>
      </c>
    </row>
    <row r="18" spans="1:16" s="163" customFormat="1" ht="15.75" hidden="1">
      <c r="A18" s="352" t="str">
        <f>'План НП'!A21</f>
        <v>ЗП 9</v>
      </c>
      <c r="B18" s="380">
        <f>'План НП'!B21</f>
        <v>0</v>
      </c>
      <c r="C18" s="353">
        <f>'План НП'!F21</f>
        <v>0</v>
      </c>
      <c r="D18" s="353">
        <f>'План НП'!G21</f>
        <v>0</v>
      </c>
      <c r="E18" s="354"/>
      <c r="F18" s="355"/>
      <c r="G18" s="355"/>
      <c r="H18" s="355"/>
      <c r="I18" s="355"/>
      <c r="J18" s="355"/>
      <c r="K18" s="355"/>
      <c r="L18" s="356"/>
      <c r="M18" s="369">
        <f>'План НП'!C21</f>
        <v>0</v>
      </c>
      <c r="N18" s="369">
        <f>'План НП'!D21</f>
        <v>0</v>
      </c>
      <c r="O18" s="357">
        <f>'План НП'!Y21</f>
        <v>0</v>
      </c>
      <c r="P18" s="341" t="str">
        <f>'Основні дані'!$B$1</f>
        <v>120124Б_3роки</v>
      </c>
    </row>
    <row r="19" spans="1:16" s="163" customFormat="1" ht="15.75" hidden="1">
      <c r="A19" s="352" t="str">
        <f>'План НП'!A22</f>
        <v>ЗП 10</v>
      </c>
      <c r="B19" s="380">
        <f>'План НП'!B22</f>
        <v>0</v>
      </c>
      <c r="C19" s="353">
        <f>'План НП'!F22</f>
        <v>0</v>
      </c>
      <c r="D19" s="353">
        <f>'План НП'!G22</f>
        <v>0</v>
      </c>
      <c r="E19" s="354"/>
      <c r="F19" s="355"/>
      <c r="G19" s="355"/>
      <c r="H19" s="355"/>
      <c r="I19" s="355"/>
      <c r="J19" s="355"/>
      <c r="K19" s="355"/>
      <c r="L19" s="356"/>
      <c r="M19" s="369">
        <f>'План НП'!C22</f>
        <v>0</v>
      </c>
      <c r="N19" s="369">
        <f>'План НП'!D22</f>
        <v>0</v>
      </c>
      <c r="O19" s="357">
        <f>'План НП'!Y22</f>
        <v>0</v>
      </c>
      <c r="P19" s="341" t="str">
        <f>'Основні дані'!$B$1</f>
        <v>120124Б_3роки</v>
      </c>
    </row>
    <row r="20" spans="1:16" s="163" customFormat="1" ht="15.75" hidden="1">
      <c r="A20" s="352" t="str">
        <f>'План НП'!A23</f>
        <v>ЗП 11</v>
      </c>
      <c r="B20" s="380">
        <f>'План НП'!B23</f>
        <v>0</v>
      </c>
      <c r="C20" s="353">
        <f>'План НП'!F23</f>
        <v>0</v>
      </c>
      <c r="D20" s="353">
        <f>'План НП'!G23</f>
        <v>0</v>
      </c>
      <c r="E20" s="354"/>
      <c r="F20" s="355"/>
      <c r="G20" s="355"/>
      <c r="H20" s="355"/>
      <c r="I20" s="355"/>
      <c r="J20" s="355"/>
      <c r="K20" s="355"/>
      <c r="L20" s="356"/>
      <c r="M20" s="369">
        <f>'План НП'!C23</f>
        <v>0</v>
      </c>
      <c r="N20" s="369">
        <f>'План НП'!D23</f>
        <v>0</v>
      </c>
      <c r="O20" s="357">
        <f>'План НП'!Y23</f>
        <v>0</v>
      </c>
      <c r="P20" s="341" t="str">
        <f>'Основні дані'!$B$1</f>
        <v>120124Б_3роки</v>
      </c>
    </row>
    <row r="21" spans="1:16" s="163" customFormat="1" ht="15.75" hidden="1">
      <c r="A21" s="352" t="str">
        <f>'План НП'!A24</f>
        <v>ЗП 12</v>
      </c>
      <c r="B21" s="380">
        <f>'План НП'!B24</f>
        <v>0</v>
      </c>
      <c r="C21" s="353">
        <f>'План НП'!F24</f>
        <v>0</v>
      </c>
      <c r="D21" s="353">
        <f>'План НП'!G24</f>
        <v>0</v>
      </c>
      <c r="E21" s="354"/>
      <c r="F21" s="355"/>
      <c r="G21" s="355"/>
      <c r="H21" s="355"/>
      <c r="I21" s="355"/>
      <c r="J21" s="355"/>
      <c r="K21" s="355"/>
      <c r="L21" s="356"/>
      <c r="M21" s="369">
        <f>'План НП'!C24</f>
        <v>0</v>
      </c>
      <c r="N21" s="369">
        <f>'План НП'!D24</f>
        <v>0</v>
      </c>
      <c r="O21" s="357">
        <f>'План НП'!Y24</f>
        <v>0</v>
      </c>
      <c r="P21" s="341" t="str">
        <f>'Основні дані'!$B$1</f>
        <v>120124Б_3роки</v>
      </c>
    </row>
    <row r="22" spans="1:16" s="163" customFormat="1" ht="15.75" hidden="1">
      <c r="A22" s="352" t="str">
        <f>'План НП'!A25</f>
        <v>ЗП 13</v>
      </c>
      <c r="B22" s="380">
        <f>'План НП'!B25</f>
        <v>0</v>
      </c>
      <c r="C22" s="353">
        <f>'План НП'!F25</f>
        <v>0</v>
      </c>
      <c r="D22" s="353">
        <f>'План НП'!G25</f>
        <v>0</v>
      </c>
      <c r="E22" s="354"/>
      <c r="F22" s="355"/>
      <c r="G22" s="355"/>
      <c r="H22" s="355"/>
      <c r="I22" s="355"/>
      <c r="J22" s="355"/>
      <c r="K22" s="355"/>
      <c r="L22" s="356"/>
      <c r="M22" s="369">
        <f>'План НП'!C25</f>
        <v>0</v>
      </c>
      <c r="N22" s="369">
        <f>'План НП'!D25</f>
        <v>0</v>
      </c>
      <c r="O22" s="357">
        <f>'План НП'!Y25</f>
        <v>0</v>
      </c>
      <c r="P22" s="341" t="str">
        <f>'Основні дані'!$B$1</f>
        <v>120124Б_3роки</v>
      </c>
    </row>
    <row r="23" spans="1:16" s="163" customFormat="1" ht="15.75" hidden="1">
      <c r="A23" s="352" t="str">
        <f>'План НП'!A26</f>
        <v>ЗП 14</v>
      </c>
      <c r="B23" s="380">
        <f>'План НП'!B26</f>
        <v>0</v>
      </c>
      <c r="C23" s="353">
        <f>'План НП'!F26</f>
        <v>0</v>
      </c>
      <c r="D23" s="353">
        <f>'План НП'!G26</f>
        <v>0</v>
      </c>
      <c r="E23" s="354"/>
      <c r="F23" s="355"/>
      <c r="G23" s="355"/>
      <c r="H23" s="355"/>
      <c r="I23" s="355"/>
      <c r="J23" s="355"/>
      <c r="K23" s="355"/>
      <c r="L23" s="356"/>
      <c r="M23" s="369">
        <f>'План НП'!C26</f>
        <v>0</v>
      </c>
      <c r="N23" s="369">
        <f>'План НП'!D26</f>
        <v>0</v>
      </c>
      <c r="O23" s="357">
        <f>'План НП'!Y26</f>
        <v>0</v>
      </c>
      <c r="P23" s="341" t="str">
        <f>'Основні дані'!$B$1</f>
        <v>120124Б_3роки</v>
      </c>
    </row>
    <row r="24" spans="1:16" s="163" customFormat="1" ht="15.75" hidden="1">
      <c r="A24" s="352" t="str">
        <f>'План НП'!A27</f>
        <v>ЗП 15</v>
      </c>
      <c r="B24" s="380">
        <f>'План НП'!B27</f>
        <v>0</v>
      </c>
      <c r="C24" s="353">
        <f>'План НП'!F27</f>
        <v>0</v>
      </c>
      <c r="D24" s="353">
        <f>'План НП'!G27</f>
        <v>0</v>
      </c>
      <c r="E24" s="354"/>
      <c r="F24" s="355"/>
      <c r="G24" s="355"/>
      <c r="H24" s="355"/>
      <c r="I24" s="355"/>
      <c r="J24" s="355"/>
      <c r="K24" s="355"/>
      <c r="L24" s="356"/>
      <c r="M24" s="369">
        <f>'План НП'!C27</f>
        <v>0</v>
      </c>
      <c r="N24" s="369">
        <f>'План НП'!D27</f>
        <v>0</v>
      </c>
      <c r="O24" s="357">
        <f>'План НП'!Y27</f>
        <v>0</v>
      </c>
      <c r="P24" s="341" t="str">
        <f>'Основні дані'!$B$1</f>
        <v>120124Б_3роки</v>
      </c>
    </row>
    <row r="25" spans="1:16" s="163" customFormat="1" ht="15.75" hidden="1">
      <c r="A25" s="352" t="str">
        <f>'План НП'!A28</f>
        <v>ЗП 16</v>
      </c>
      <c r="B25" s="380">
        <f>'План НП'!B28</f>
        <v>0</v>
      </c>
      <c r="C25" s="353">
        <f>'План НП'!F28</f>
        <v>0</v>
      </c>
      <c r="D25" s="353">
        <f>'План НП'!G28</f>
        <v>0</v>
      </c>
      <c r="E25" s="354"/>
      <c r="F25" s="355"/>
      <c r="G25" s="355"/>
      <c r="H25" s="355"/>
      <c r="I25" s="355"/>
      <c r="J25" s="355"/>
      <c r="K25" s="355"/>
      <c r="L25" s="356"/>
      <c r="M25" s="369">
        <f>'План НП'!C28</f>
        <v>0</v>
      </c>
      <c r="N25" s="369">
        <f>'План НП'!D28</f>
        <v>0</v>
      </c>
      <c r="O25" s="357">
        <f>'План НП'!Y28</f>
        <v>0</v>
      </c>
      <c r="P25" s="341" t="str">
        <f>'Основні дані'!$B$1</f>
        <v>120124Б_3роки</v>
      </c>
    </row>
    <row r="26" spans="1:16" s="163" customFormat="1" ht="15.75" hidden="1">
      <c r="A26" s="352" t="str">
        <f>'План НП'!A29</f>
        <v>ЗП 17</v>
      </c>
      <c r="B26" s="380">
        <f>'План НП'!B29</f>
        <v>0</v>
      </c>
      <c r="C26" s="353">
        <f>'План НП'!F29</f>
        <v>0</v>
      </c>
      <c r="D26" s="353">
        <f>'План НП'!G29</f>
        <v>0</v>
      </c>
      <c r="E26" s="354"/>
      <c r="F26" s="355"/>
      <c r="G26" s="355"/>
      <c r="H26" s="355"/>
      <c r="I26" s="355"/>
      <c r="J26" s="355"/>
      <c r="K26" s="355"/>
      <c r="L26" s="356"/>
      <c r="M26" s="369">
        <f>'План НП'!C29</f>
        <v>0</v>
      </c>
      <c r="N26" s="369">
        <f>'План НП'!D29</f>
        <v>0</v>
      </c>
      <c r="O26" s="357">
        <f>'План НП'!Y29</f>
        <v>0</v>
      </c>
      <c r="P26" s="341" t="str">
        <f>'Основні дані'!$B$1</f>
        <v>120124Б_3роки</v>
      </c>
    </row>
    <row r="27" spans="1:16" s="163" customFormat="1" ht="15.75" hidden="1">
      <c r="A27" s="352" t="str">
        <f>'План НП'!A30</f>
        <v>ЗП 18</v>
      </c>
      <c r="B27" s="380">
        <f>'План НП'!B30</f>
        <v>0</v>
      </c>
      <c r="C27" s="353">
        <f>'План НП'!F30</f>
        <v>0</v>
      </c>
      <c r="D27" s="353">
        <f>'План НП'!G30</f>
        <v>0</v>
      </c>
      <c r="E27" s="354"/>
      <c r="F27" s="355"/>
      <c r="G27" s="355"/>
      <c r="H27" s="355"/>
      <c r="I27" s="355"/>
      <c r="J27" s="355"/>
      <c r="K27" s="355"/>
      <c r="L27" s="356"/>
      <c r="M27" s="369">
        <f>'План НП'!C30</f>
        <v>0</v>
      </c>
      <c r="N27" s="369">
        <f>'План НП'!D30</f>
        <v>0</v>
      </c>
      <c r="O27" s="357">
        <f>'План НП'!Y30</f>
        <v>0</v>
      </c>
      <c r="P27" s="341" t="str">
        <f>'Основні дані'!$B$1</f>
        <v>120124Б_3роки</v>
      </c>
    </row>
    <row r="28" spans="1:16" s="163" customFormat="1" ht="15.75" hidden="1">
      <c r="A28" s="352" t="str">
        <f>'План НП'!A31</f>
        <v>ЗП 19</v>
      </c>
      <c r="B28" s="380">
        <f>'План НП'!B31</f>
        <v>0</v>
      </c>
      <c r="C28" s="353">
        <f>'План НП'!F31</f>
        <v>0</v>
      </c>
      <c r="D28" s="353">
        <f>'План НП'!G31</f>
        <v>0</v>
      </c>
      <c r="E28" s="354"/>
      <c r="F28" s="355"/>
      <c r="G28" s="355"/>
      <c r="H28" s="355"/>
      <c r="I28" s="355"/>
      <c r="J28" s="355"/>
      <c r="K28" s="355"/>
      <c r="L28" s="356"/>
      <c r="M28" s="369">
        <f>'План НП'!C31</f>
        <v>0</v>
      </c>
      <c r="N28" s="369">
        <f>'План НП'!D31</f>
        <v>0</v>
      </c>
      <c r="O28" s="357">
        <f>'План НП'!Y31</f>
        <v>0</v>
      </c>
      <c r="P28" s="341" t="str">
        <f>'Основні дані'!$B$1</f>
        <v>120124Б_3роки</v>
      </c>
    </row>
    <row r="29" spans="1:16" s="163" customFormat="1" ht="15.75" hidden="1">
      <c r="A29" s="352" t="str">
        <f>'План НП'!A32</f>
        <v>ЗП 20</v>
      </c>
      <c r="B29" s="380">
        <f>'План НП'!B32</f>
        <v>0</v>
      </c>
      <c r="C29" s="353">
        <f>'План НП'!F32</f>
        <v>0</v>
      </c>
      <c r="D29" s="353">
        <f>'План НП'!G32</f>
        <v>0</v>
      </c>
      <c r="E29" s="354"/>
      <c r="F29" s="355"/>
      <c r="G29" s="355"/>
      <c r="H29" s="355"/>
      <c r="I29" s="355"/>
      <c r="J29" s="355"/>
      <c r="K29" s="355"/>
      <c r="L29" s="356"/>
      <c r="M29" s="369">
        <f>'План НП'!C32</f>
        <v>0</v>
      </c>
      <c r="N29" s="369">
        <f>'План НП'!D32</f>
        <v>0</v>
      </c>
      <c r="O29" s="357">
        <f>'План НП'!Y32</f>
        <v>0</v>
      </c>
      <c r="P29" s="341" t="str">
        <f>'Основні дані'!$B$1</f>
        <v>120124Б_3роки</v>
      </c>
    </row>
    <row r="30" spans="1:16" s="163" customFormat="1" ht="15.75" hidden="1">
      <c r="A30" s="352" t="str">
        <f>'План НП'!A33</f>
        <v>ЗП 21</v>
      </c>
      <c r="B30" s="380">
        <f>'План НП'!B33</f>
        <v>0</v>
      </c>
      <c r="C30" s="353">
        <f>'План НП'!F33</f>
        <v>0</v>
      </c>
      <c r="D30" s="353">
        <f>'План НП'!G33</f>
        <v>0</v>
      </c>
      <c r="E30" s="354"/>
      <c r="F30" s="355"/>
      <c r="G30" s="355"/>
      <c r="H30" s="355"/>
      <c r="I30" s="355"/>
      <c r="J30" s="355"/>
      <c r="K30" s="355"/>
      <c r="L30" s="356"/>
      <c r="M30" s="369">
        <f>'План НП'!C33</f>
        <v>0</v>
      </c>
      <c r="N30" s="369">
        <f>'План НП'!D33</f>
        <v>0</v>
      </c>
      <c r="O30" s="357">
        <f>'План НП'!Y33</f>
        <v>0</v>
      </c>
      <c r="P30" s="341" t="str">
        <f>'Основні дані'!$B$1</f>
        <v>120124Б_3роки</v>
      </c>
    </row>
    <row r="31" spans="1:16" s="163" customFormat="1" ht="15.75" hidden="1">
      <c r="A31" s="352" t="str">
        <f>'План НП'!A34</f>
        <v>ЗП 22</v>
      </c>
      <c r="B31" s="380">
        <f>'План НП'!B34</f>
        <v>0</v>
      </c>
      <c r="C31" s="353">
        <f>'План НП'!F34</f>
        <v>0</v>
      </c>
      <c r="D31" s="353">
        <f>'План НП'!G34</f>
        <v>0</v>
      </c>
      <c r="E31" s="354"/>
      <c r="F31" s="355"/>
      <c r="G31" s="355"/>
      <c r="H31" s="355"/>
      <c r="I31" s="355"/>
      <c r="J31" s="355"/>
      <c r="K31" s="355"/>
      <c r="L31" s="356"/>
      <c r="M31" s="369">
        <f>'План НП'!C34</f>
        <v>0</v>
      </c>
      <c r="N31" s="369">
        <f>'План НП'!D34</f>
        <v>0</v>
      </c>
      <c r="O31" s="357">
        <f>'План НП'!Y34</f>
        <v>0</v>
      </c>
      <c r="P31" s="341" t="str">
        <f>'Основні дані'!$B$1</f>
        <v>120124Б_3роки</v>
      </c>
    </row>
    <row r="32" spans="1:16" s="163" customFormat="1" ht="15.75" hidden="1">
      <c r="A32" s="352" t="str">
        <f>'План НП'!A35</f>
        <v>ЗП 23</v>
      </c>
      <c r="B32" s="380">
        <f>'План НП'!B35</f>
        <v>0</v>
      </c>
      <c r="C32" s="353">
        <f>'План НП'!F35</f>
        <v>0</v>
      </c>
      <c r="D32" s="353">
        <f>'План НП'!G35</f>
        <v>0</v>
      </c>
      <c r="E32" s="354"/>
      <c r="F32" s="355"/>
      <c r="G32" s="355"/>
      <c r="H32" s="355"/>
      <c r="I32" s="355"/>
      <c r="J32" s="355"/>
      <c r="K32" s="355"/>
      <c r="L32" s="356"/>
      <c r="M32" s="369">
        <f>'План НП'!C35</f>
        <v>0</v>
      </c>
      <c r="N32" s="369">
        <f>'План НП'!D35</f>
        <v>0</v>
      </c>
      <c r="O32" s="357">
        <f>'План НП'!Y35</f>
        <v>0</v>
      </c>
      <c r="P32" s="341" t="str">
        <f>'Основні дані'!$B$1</f>
        <v>120124Б_3роки</v>
      </c>
    </row>
    <row r="33" spans="1:16" s="163" customFormat="1" ht="15.75" hidden="1">
      <c r="A33" s="352" t="str">
        <f>'План НП'!A36</f>
        <v>ЗП 24</v>
      </c>
      <c r="B33" s="380">
        <f>'План НП'!B36</f>
        <v>0</v>
      </c>
      <c r="C33" s="353">
        <f>'План НП'!F36</f>
        <v>0</v>
      </c>
      <c r="D33" s="353">
        <f>'План НП'!G36</f>
        <v>0</v>
      </c>
      <c r="E33" s="354"/>
      <c r="F33" s="355"/>
      <c r="G33" s="355"/>
      <c r="H33" s="355"/>
      <c r="I33" s="355"/>
      <c r="J33" s="355"/>
      <c r="K33" s="355"/>
      <c r="L33" s="356"/>
      <c r="M33" s="369">
        <f>'План НП'!C36</f>
        <v>0</v>
      </c>
      <c r="N33" s="369">
        <f>'План НП'!D36</f>
        <v>0</v>
      </c>
      <c r="O33" s="357">
        <f>'План НП'!Y36</f>
        <v>0</v>
      </c>
      <c r="P33" s="341" t="str">
        <f>'Основні дані'!$B$1</f>
        <v>120124Б_3роки</v>
      </c>
    </row>
    <row r="34" spans="1:16" s="163" customFormat="1" ht="15.75" hidden="1">
      <c r="A34" s="352" t="str">
        <f>'План НП'!A37</f>
        <v>ЗП 25</v>
      </c>
      <c r="B34" s="380">
        <f>'План НП'!B37</f>
        <v>0</v>
      </c>
      <c r="C34" s="353">
        <f>'План НП'!F37</f>
        <v>0</v>
      </c>
      <c r="D34" s="353">
        <f>'План НП'!G37</f>
        <v>0</v>
      </c>
      <c r="E34" s="354"/>
      <c r="F34" s="355"/>
      <c r="G34" s="355"/>
      <c r="H34" s="355"/>
      <c r="I34" s="355"/>
      <c r="J34" s="355"/>
      <c r="K34" s="355"/>
      <c r="L34" s="356"/>
      <c r="M34" s="369">
        <f>'План НП'!C37</f>
        <v>0</v>
      </c>
      <c r="N34" s="369">
        <f>'План НП'!D37</f>
        <v>0</v>
      </c>
      <c r="O34" s="357">
        <f>'План НП'!Y37</f>
        <v>0</v>
      </c>
      <c r="P34" s="341" t="str">
        <f>'Основні дані'!$B$1</f>
        <v>120124Б_3роки</v>
      </c>
    </row>
    <row r="35" spans="1:16" s="163" customFormat="1" ht="15.75" hidden="1">
      <c r="A35" s="352" t="str">
        <f>'План НП'!A38</f>
        <v>ЗП 26</v>
      </c>
      <c r="B35" s="380">
        <f>'План НП'!B38</f>
        <v>0</v>
      </c>
      <c r="C35" s="353">
        <f>'План НП'!F38</f>
        <v>0</v>
      </c>
      <c r="D35" s="353">
        <f>'План НП'!G38</f>
        <v>0</v>
      </c>
      <c r="E35" s="354"/>
      <c r="F35" s="355"/>
      <c r="G35" s="355"/>
      <c r="H35" s="355"/>
      <c r="I35" s="355"/>
      <c r="J35" s="355"/>
      <c r="K35" s="355"/>
      <c r="L35" s="356"/>
      <c r="M35" s="369">
        <f>'План НП'!C38</f>
        <v>0</v>
      </c>
      <c r="N35" s="369">
        <f>'План НП'!D38</f>
        <v>0</v>
      </c>
      <c r="O35" s="357">
        <f>'План НП'!Y38</f>
        <v>0</v>
      </c>
      <c r="P35" s="341" t="str">
        <f>'Основні дані'!$B$1</f>
        <v>120124Б_3роки</v>
      </c>
    </row>
    <row r="36" spans="1:16" s="163" customFormat="1" ht="15.75" hidden="1">
      <c r="A36" s="352" t="str">
        <f>'План НП'!A39</f>
        <v>ЗП 27</v>
      </c>
      <c r="B36" s="380">
        <f>'План НП'!B39</f>
        <v>0</v>
      </c>
      <c r="C36" s="353">
        <f>'План НП'!F39</f>
        <v>0</v>
      </c>
      <c r="D36" s="353">
        <f>'План НП'!G39</f>
        <v>0</v>
      </c>
      <c r="E36" s="354"/>
      <c r="F36" s="355"/>
      <c r="G36" s="355"/>
      <c r="H36" s="355"/>
      <c r="I36" s="355"/>
      <c r="J36" s="355"/>
      <c r="K36" s="355"/>
      <c r="L36" s="356"/>
      <c r="M36" s="369">
        <f>'План НП'!C39</f>
        <v>0</v>
      </c>
      <c r="N36" s="369">
        <f>'План НП'!D39</f>
        <v>0</v>
      </c>
      <c r="O36" s="357">
        <f>'План НП'!Y39</f>
        <v>0</v>
      </c>
      <c r="P36" s="341" t="str">
        <f>'Основні дані'!$B$1</f>
        <v>120124Б_3роки</v>
      </c>
    </row>
    <row r="37" spans="1:16" s="163" customFormat="1" ht="15.75" hidden="1">
      <c r="A37" s="352" t="str">
        <f>'План НП'!A40</f>
        <v>ЗП 28</v>
      </c>
      <c r="B37" s="380">
        <f>'План НП'!B40</f>
        <v>0</v>
      </c>
      <c r="C37" s="353">
        <f>'План НП'!F40</f>
        <v>0</v>
      </c>
      <c r="D37" s="353">
        <f>'План НП'!G40</f>
        <v>0</v>
      </c>
      <c r="E37" s="354"/>
      <c r="F37" s="355"/>
      <c r="G37" s="355"/>
      <c r="H37" s="355"/>
      <c r="I37" s="355"/>
      <c r="J37" s="355"/>
      <c r="K37" s="355"/>
      <c r="L37" s="356"/>
      <c r="M37" s="369">
        <f>'План НП'!C40</f>
        <v>0</v>
      </c>
      <c r="N37" s="369">
        <f>'План НП'!D40</f>
        <v>0</v>
      </c>
      <c r="O37" s="357">
        <f>'План НП'!Y40</f>
        <v>0</v>
      </c>
      <c r="P37" s="341" t="str">
        <f>'Основні дані'!$B$1</f>
        <v>120124Б_3роки</v>
      </c>
    </row>
    <row r="38" spans="1:16" s="163" customFormat="1" ht="15.75" hidden="1">
      <c r="A38" s="352" t="str">
        <f>'План НП'!A41</f>
        <v>ЗП 29</v>
      </c>
      <c r="B38" s="380">
        <f>'План НП'!B41</f>
        <v>0</v>
      </c>
      <c r="C38" s="353">
        <f>'План НП'!F41</f>
        <v>0</v>
      </c>
      <c r="D38" s="353">
        <f>'План НП'!G41</f>
        <v>0</v>
      </c>
      <c r="E38" s="354"/>
      <c r="F38" s="355"/>
      <c r="G38" s="355"/>
      <c r="H38" s="355"/>
      <c r="I38" s="355"/>
      <c r="J38" s="355"/>
      <c r="K38" s="355"/>
      <c r="L38" s="356"/>
      <c r="M38" s="369">
        <f>'План НП'!C41</f>
        <v>0</v>
      </c>
      <c r="N38" s="369">
        <f>'План НП'!D41</f>
        <v>0</v>
      </c>
      <c r="O38" s="357">
        <f>'План НП'!Y41</f>
        <v>0</v>
      </c>
      <c r="P38" s="341" t="str">
        <f>'Основні дані'!$B$1</f>
        <v>120124Б_3роки</v>
      </c>
    </row>
    <row r="39" spans="1:16" s="163" customFormat="1" ht="15.75" hidden="1">
      <c r="A39" s="352" t="str">
        <f>'План НП'!A42</f>
        <v>ЗП 30</v>
      </c>
      <c r="B39" s="380">
        <f>'План НП'!B42</f>
        <v>0</v>
      </c>
      <c r="C39" s="353">
        <f>'План НП'!F42</f>
        <v>0</v>
      </c>
      <c r="D39" s="353">
        <f>'План НП'!G42</f>
        <v>0</v>
      </c>
      <c r="E39" s="354"/>
      <c r="F39" s="355"/>
      <c r="G39" s="355"/>
      <c r="H39" s="355"/>
      <c r="I39" s="355"/>
      <c r="J39" s="355"/>
      <c r="K39" s="355"/>
      <c r="L39" s="356"/>
      <c r="M39" s="369">
        <f>'План НП'!C42</f>
        <v>0</v>
      </c>
      <c r="N39" s="369">
        <f>'План НП'!D42</f>
        <v>0</v>
      </c>
      <c r="O39" s="357">
        <f>'План НП'!Y42</f>
        <v>0</v>
      </c>
      <c r="P39" s="341" t="str">
        <f>'Основні дані'!$B$1</f>
        <v>120124Б_3роки</v>
      </c>
    </row>
    <row r="40" spans="1:16" s="163" customFormat="1" ht="15.75" hidden="1">
      <c r="A40" s="352" t="str">
        <f>'План НП'!A43</f>
        <v>ЗП 31</v>
      </c>
      <c r="B40" s="380">
        <f>'План НП'!B43</f>
        <v>0</v>
      </c>
      <c r="C40" s="353">
        <f>'План НП'!F43</f>
        <v>0</v>
      </c>
      <c r="D40" s="353">
        <f>'План НП'!G43</f>
        <v>0</v>
      </c>
      <c r="E40" s="354"/>
      <c r="F40" s="355"/>
      <c r="G40" s="355"/>
      <c r="H40" s="355"/>
      <c r="I40" s="355"/>
      <c r="J40" s="355"/>
      <c r="K40" s="355"/>
      <c r="L40" s="356"/>
      <c r="M40" s="369">
        <f>'План НП'!C43</f>
        <v>0</v>
      </c>
      <c r="N40" s="369">
        <f>'План НП'!D43</f>
        <v>0</v>
      </c>
      <c r="O40" s="357">
        <f>'План НП'!Y43</f>
        <v>0</v>
      </c>
      <c r="P40" s="341" t="str">
        <f>'Основні дані'!$B$1</f>
        <v>120124Б_3роки</v>
      </c>
    </row>
    <row r="41" spans="1:16" s="163" customFormat="1" ht="15.75" hidden="1">
      <c r="A41" s="352" t="str">
        <f>'План НП'!A44</f>
        <v>ЗП 32</v>
      </c>
      <c r="B41" s="380">
        <f>'План НП'!B44</f>
        <v>0</v>
      </c>
      <c r="C41" s="353">
        <f>'План НП'!F44</f>
        <v>0</v>
      </c>
      <c r="D41" s="353">
        <f>'План НП'!G44</f>
        <v>0</v>
      </c>
      <c r="E41" s="354"/>
      <c r="F41" s="355"/>
      <c r="G41" s="355"/>
      <c r="H41" s="355"/>
      <c r="I41" s="355"/>
      <c r="J41" s="355"/>
      <c r="K41" s="355"/>
      <c r="L41" s="356"/>
      <c r="M41" s="369">
        <f>'План НП'!C44</f>
        <v>0</v>
      </c>
      <c r="N41" s="369">
        <f>'План НП'!D44</f>
        <v>0</v>
      </c>
      <c r="O41" s="357">
        <f>'План НП'!Y44</f>
        <v>0</v>
      </c>
      <c r="P41" s="341" t="str">
        <f>'Основні дані'!$B$1</f>
        <v>120124Б_3роки</v>
      </c>
    </row>
    <row r="42" spans="1:16" s="163" customFormat="1" ht="15.75" hidden="1">
      <c r="A42" s="352" t="str">
        <f>'План НП'!A45</f>
        <v>ЗП 33</v>
      </c>
      <c r="B42" s="380">
        <f>'План НП'!B45</f>
        <v>0</v>
      </c>
      <c r="C42" s="353">
        <f>'План НП'!F45</f>
        <v>0</v>
      </c>
      <c r="D42" s="353">
        <f>'План НП'!G45</f>
        <v>0</v>
      </c>
      <c r="E42" s="354"/>
      <c r="F42" s="355"/>
      <c r="G42" s="355"/>
      <c r="H42" s="355"/>
      <c r="I42" s="355"/>
      <c r="J42" s="355"/>
      <c r="K42" s="355"/>
      <c r="L42" s="356"/>
      <c r="M42" s="369">
        <f>'План НП'!C45</f>
        <v>0</v>
      </c>
      <c r="N42" s="369">
        <f>'План НП'!D45</f>
        <v>0</v>
      </c>
      <c r="O42" s="357">
        <f>'План НП'!Y45</f>
        <v>0</v>
      </c>
      <c r="P42" s="341" t="str">
        <f>'Основні дані'!$B$1</f>
        <v>120124Б_3роки</v>
      </c>
    </row>
    <row r="43" spans="1:16" s="163" customFormat="1" ht="15.75" hidden="1">
      <c r="A43" s="352" t="str">
        <f>'План НП'!A46</f>
        <v>ЗП 34</v>
      </c>
      <c r="B43" s="380">
        <f>'План НП'!B46</f>
        <v>0</v>
      </c>
      <c r="C43" s="353">
        <f>'План НП'!F46</f>
        <v>0</v>
      </c>
      <c r="D43" s="353">
        <f>'План НП'!G46</f>
        <v>0</v>
      </c>
      <c r="E43" s="354"/>
      <c r="F43" s="355"/>
      <c r="G43" s="355"/>
      <c r="H43" s="355"/>
      <c r="I43" s="355"/>
      <c r="J43" s="355"/>
      <c r="K43" s="355"/>
      <c r="L43" s="356"/>
      <c r="M43" s="369">
        <f>'План НП'!C46</f>
        <v>0</v>
      </c>
      <c r="N43" s="369">
        <f>'План НП'!D46</f>
        <v>0</v>
      </c>
      <c r="O43" s="357">
        <f>'План НП'!Y46</f>
        <v>0</v>
      </c>
      <c r="P43" s="341" t="str">
        <f>'Основні дані'!$B$1</f>
        <v>120124Б_3роки</v>
      </c>
    </row>
    <row r="44" spans="1:16" s="163" customFormat="1" ht="15.75" hidden="1">
      <c r="A44" s="352" t="str">
        <f>'План НП'!A47</f>
        <v>ЗП 35</v>
      </c>
      <c r="B44" s="380">
        <f>'План НП'!B47</f>
        <v>0</v>
      </c>
      <c r="C44" s="353">
        <f>'План НП'!F47</f>
        <v>0</v>
      </c>
      <c r="D44" s="353">
        <f>'План НП'!G47</f>
        <v>0</v>
      </c>
      <c r="E44" s="354"/>
      <c r="F44" s="355"/>
      <c r="G44" s="355"/>
      <c r="H44" s="355"/>
      <c r="I44" s="355"/>
      <c r="J44" s="355"/>
      <c r="K44" s="355"/>
      <c r="L44" s="356"/>
      <c r="M44" s="369">
        <f>'План НП'!C47</f>
        <v>0</v>
      </c>
      <c r="N44" s="369">
        <f>'План НП'!D47</f>
        <v>0</v>
      </c>
      <c r="O44" s="357">
        <f>'План НП'!Y47</f>
        <v>0</v>
      </c>
      <c r="P44" s="341" t="str">
        <f>'Основні дані'!$B$1</f>
        <v>120124Б_3роки</v>
      </c>
    </row>
    <row r="45" spans="1:16" s="163" customFormat="1" ht="15.75" hidden="1">
      <c r="A45" s="352" t="str">
        <f>'План НП'!A48</f>
        <v>ЗП 36</v>
      </c>
      <c r="B45" s="380">
        <f>'План НП'!B48</f>
        <v>0</v>
      </c>
      <c r="C45" s="353">
        <f>'План НП'!F48</f>
        <v>0</v>
      </c>
      <c r="D45" s="353">
        <f>'План НП'!G48</f>
        <v>0</v>
      </c>
      <c r="E45" s="354"/>
      <c r="F45" s="355"/>
      <c r="G45" s="355"/>
      <c r="H45" s="355"/>
      <c r="I45" s="355"/>
      <c r="J45" s="355"/>
      <c r="K45" s="355"/>
      <c r="L45" s="356"/>
      <c r="M45" s="369">
        <f>'План НП'!C48</f>
        <v>0</v>
      </c>
      <c r="N45" s="369">
        <f>'План НП'!D48</f>
        <v>0</v>
      </c>
      <c r="O45" s="357">
        <f>'План НП'!Y48</f>
        <v>0</v>
      </c>
      <c r="P45" s="341" t="str">
        <f>'Основні дані'!$B$1</f>
        <v>120124Б_3роки</v>
      </c>
    </row>
    <row r="46" spans="1:16" s="163" customFormat="1" ht="15.75" hidden="1">
      <c r="A46" s="352" t="str">
        <f>'План НП'!A49</f>
        <v>ЗП 37</v>
      </c>
      <c r="B46" s="380">
        <f>'План НП'!B49</f>
        <v>0</v>
      </c>
      <c r="C46" s="353">
        <f>'План НП'!F49</f>
        <v>0</v>
      </c>
      <c r="D46" s="353">
        <f>'План НП'!G49</f>
        <v>0</v>
      </c>
      <c r="E46" s="354"/>
      <c r="F46" s="355"/>
      <c r="G46" s="355"/>
      <c r="H46" s="355"/>
      <c r="I46" s="355"/>
      <c r="J46" s="355"/>
      <c r="K46" s="355"/>
      <c r="L46" s="356"/>
      <c r="M46" s="369">
        <f>'План НП'!C49</f>
        <v>0</v>
      </c>
      <c r="N46" s="369">
        <f>'План НП'!D49</f>
        <v>0</v>
      </c>
      <c r="O46" s="357">
        <f>'План НП'!Y49</f>
        <v>0</v>
      </c>
      <c r="P46" s="341" t="str">
        <f>'Основні дані'!$B$1</f>
        <v>120124Б_3роки</v>
      </c>
    </row>
    <row r="47" spans="1:16" s="163" customFormat="1" ht="15.75" hidden="1">
      <c r="A47" s="352" t="str">
        <f>'План НП'!A50</f>
        <v>ЗП 38</v>
      </c>
      <c r="B47" s="380">
        <f>'План НП'!B50</f>
        <v>0</v>
      </c>
      <c r="C47" s="353">
        <f>'План НП'!F50</f>
        <v>0</v>
      </c>
      <c r="D47" s="353">
        <f>'План НП'!G50</f>
        <v>0</v>
      </c>
      <c r="E47" s="354"/>
      <c r="F47" s="355"/>
      <c r="G47" s="355"/>
      <c r="H47" s="355"/>
      <c r="I47" s="355"/>
      <c r="J47" s="355"/>
      <c r="K47" s="355"/>
      <c r="L47" s="356"/>
      <c r="M47" s="369">
        <f>'План НП'!C50</f>
        <v>0</v>
      </c>
      <c r="N47" s="369">
        <f>'План НП'!D50</f>
        <v>0</v>
      </c>
      <c r="O47" s="357">
        <f>'План НП'!Y50</f>
        <v>0</v>
      </c>
      <c r="P47" s="341" t="str">
        <f>'Основні дані'!$B$1</f>
        <v>120124Б_3роки</v>
      </c>
    </row>
    <row r="48" spans="1:16" s="163" customFormat="1" ht="15.75" hidden="1">
      <c r="A48" s="352" t="str">
        <f>'План НП'!A51</f>
        <v>ЗП 39</v>
      </c>
      <c r="B48" s="380">
        <f>'План НП'!B51</f>
        <v>0</v>
      </c>
      <c r="C48" s="353">
        <f>'План НП'!F51</f>
        <v>0</v>
      </c>
      <c r="D48" s="353">
        <f>'План НП'!G51</f>
        <v>0</v>
      </c>
      <c r="E48" s="354"/>
      <c r="F48" s="355"/>
      <c r="G48" s="355"/>
      <c r="H48" s="355"/>
      <c r="I48" s="355"/>
      <c r="J48" s="355"/>
      <c r="K48" s="355"/>
      <c r="L48" s="356"/>
      <c r="M48" s="369">
        <f>'План НП'!C51</f>
        <v>0</v>
      </c>
      <c r="N48" s="369">
        <f>'План НП'!D51</f>
        <v>0</v>
      </c>
      <c r="O48" s="357">
        <f>'План НП'!Y51</f>
        <v>0</v>
      </c>
      <c r="P48" s="341" t="str">
        <f>'Основні дані'!$B$1</f>
        <v>120124Б_3роки</v>
      </c>
    </row>
    <row r="49" spans="1:16" s="163" customFormat="1" ht="15.75" hidden="1">
      <c r="A49" s="352" t="str">
        <f>'План НП'!A52</f>
        <v>ЗП 40</v>
      </c>
      <c r="B49" s="380">
        <f>'План НП'!B52</f>
        <v>0</v>
      </c>
      <c r="C49" s="353">
        <f>'План НП'!F52</f>
        <v>0</v>
      </c>
      <c r="D49" s="353">
        <f>'План НП'!G52</f>
        <v>0</v>
      </c>
      <c r="E49" s="354"/>
      <c r="F49" s="355"/>
      <c r="G49" s="355"/>
      <c r="H49" s="355"/>
      <c r="I49" s="355"/>
      <c r="J49" s="355"/>
      <c r="K49" s="355"/>
      <c r="L49" s="356"/>
      <c r="M49" s="369">
        <f>'План НП'!C52</f>
        <v>0</v>
      </c>
      <c r="N49" s="369">
        <f>'План НП'!D52</f>
        <v>0</v>
      </c>
      <c r="O49" s="357">
        <f>'План НП'!Y52</f>
        <v>0</v>
      </c>
      <c r="P49" s="341" t="str">
        <f>'Основні дані'!$B$1</f>
        <v>120124Б_3роки</v>
      </c>
    </row>
    <row r="50" spans="1:16" s="163" customFormat="1" ht="16.5" thickBot="1">
      <c r="A50" s="358" t="str">
        <f>'План НП'!A53</f>
        <v>ЗП </v>
      </c>
      <c r="B50" s="380" t="str">
        <f>'План НП'!B53</f>
        <v>Фізичне виховання</v>
      </c>
      <c r="C50" s="353">
        <f>'План НП'!F53</f>
        <v>8</v>
      </c>
      <c r="D50" s="353">
        <f>'План НП'!G53</f>
        <v>240</v>
      </c>
      <c r="E50" s="359"/>
      <c r="F50" s="360"/>
      <c r="G50" s="360"/>
      <c r="H50" s="360"/>
      <c r="I50" s="360"/>
      <c r="J50" s="360"/>
      <c r="K50" s="360"/>
      <c r="L50" s="361"/>
      <c r="M50" s="370">
        <f>'План НП'!C53</f>
        <v>0</v>
      </c>
      <c r="N50" s="369" t="str">
        <f>'План НП'!D53</f>
        <v>1 - 4</v>
      </c>
      <c r="O50" s="357">
        <f>'План НП'!Y53</f>
        <v>302</v>
      </c>
      <c r="P50" s="341" t="str">
        <f>'Основні дані'!$B$1</f>
        <v>120124Б_3роки</v>
      </c>
    </row>
    <row r="51" spans="1:16" s="162" customFormat="1" ht="19.5" thickBot="1">
      <c r="A51" s="344" t="str">
        <f>'План НП'!A54</f>
        <v>2</v>
      </c>
      <c r="B51" s="421" t="str">
        <f>'План НП'!B54</f>
        <v>Професійна підготовка</v>
      </c>
      <c r="C51" s="345">
        <f>'План НП'!F54</f>
        <v>33</v>
      </c>
      <c r="D51" s="345">
        <f>'План НП'!G54</f>
        <v>990</v>
      </c>
      <c r="E51" s="346" t="e">
        <f>#REF!+E542</f>
        <v>#REF!</v>
      </c>
      <c r="F51" s="347" t="e">
        <f>#REF!+F542</f>
        <v>#REF!</v>
      </c>
      <c r="G51" s="347" t="e">
        <f>#REF!+G542</f>
        <v>#REF!</v>
      </c>
      <c r="H51" s="347" t="e">
        <f>#REF!+H542</f>
        <v>#REF!</v>
      </c>
      <c r="I51" s="347" t="e">
        <f>#REF!+I542</f>
        <v>#REF!</v>
      </c>
      <c r="J51" s="347" t="e">
        <f>#REF!+J542</f>
        <v>#REF!</v>
      </c>
      <c r="K51" s="347" t="e">
        <f>#REF!+K542</f>
        <v>#REF!</v>
      </c>
      <c r="L51" s="348" t="e">
        <f>#REF!+L542</f>
        <v>#REF!</v>
      </c>
      <c r="M51" s="371"/>
      <c r="N51" s="372"/>
      <c r="O51" s="351" t="str">
        <f>IF(C51=0,"0%",CONCATENATE(ROUND(C51*100/180,2),"%"))</f>
        <v>18,33%</v>
      </c>
      <c r="P51" s="341" t="str">
        <f>'Основні дані'!$B$1</f>
        <v>120124Б_3роки</v>
      </c>
    </row>
    <row r="52" spans="1:16" s="163" customFormat="1" ht="15.75">
      <c r="A52" s="358" t="str">
        <f>'План НП'!A55</f>
        <v>ПП 1</v>
      </c>
      <c r="B52" s="380" t="str">
        <f>'План НП'!B55</f>
        <v>Теоретична механіка</v>
      </c>
      <c r="C52" s="353">
        <f>'План НП'!F55</f>
        <v>4</v>
      </c>
      <c r="D52" s="353">
        <f>'План НП'!G55</f>
        <v>120</v>
      </c>
      <c r="E52" s="359"/>
      <c r="F52" s="360"/>
      <c r="G52" s="360"/>
      <c r="H52" s="360"/>
      <c r="I52" s="360"/>
      <c r="J52" s="360"/>
      <c r="K52" s="360"/>
      <c r="L52" s="361"/>
      <c r="M52" s="370" t="str">
        <f>'План НП'!C55</f>
        <v>2</v>
      </c>
      <c r="N52" s="369">
        <f>'План НП'!D55</f>
        <v>0</v>
      </c>
      <c r="O52" s="357">
        <f>'План НП'!Y55</f>
        <v>169</v>
      </c>
      <c r="P52" s="341" t="str">
        <f>'Основні дані'!$B$1</f>
        <v>120124Б_3роки</v>
      </c>
    </row>
    <row r="53" spans="1:16" s="163" customFormat="1" ht="15.75">
      <c r="A53" s="358" t="str">
        <f>'План НП'!A56</f>
        <v>ПП 2</v>
      </c>
      <c r="B53" s="380" t="str">
        <f>'План НП'!B56</f>
        <v>Опір матеріалів</v>
      </c>
      <c r="C53" s="353">
        <f>'План НП'!F56</f>
        <v>5</v>
      </c>
      <c r="D53" s="353">
        <f>'План НП'!G56</f>
        <v>150</v>
      </c>
      <c r="E53" s="359"/>
      <c r="F53" s="360"/>
      <c r="G53" s="360"/>
      <c r="H53" s="360"/>
      <c r="I53" s="360"/>
      <c r="J53" s="360"/>
      <c r="K53" s="360"/>
      <c r="L53" s="361"/>
      <c r="M53" s="370" t="str">
        <f>'План НП'!C56</f>
        <v>2</v>
      </c>
      <c r="N53" s="369">
        <f>'План НП'!D56</f>
        <v>0</v>
      </c>
      <c r="O53" s="357">
        <f>'План НП'!Y56</f>
        <v>166</v>
      </c>
      <c r="P53" s="341" t="str">
        <f>'Основні дані'!$B$1</f>
        <v>120124Б_3роки</v>
      </c>
    </row>
    <row r="54" spans="1:16" s="163" customFormat="1" ht="15.75">
      <c r="A54" s="358" t="str">
        <f>'План НП'!A57</f>
        <v>ПП 3</v>
      </c>
      <c r="B54" s="380" t="str">
        <f>'План НП'!B57</f>
        <v>Метрологія та стандартизація</v>
      </c>
      <c r="C54" s="353">
        <f>'План НП'!F57</f>
        <v>3</v>
      </c>
      <c r="D54" s="353">
        <f>'План НП'!G57</f>
        <v>90</v>
      </c>
      <c r="E54" s="359"/>
      <c r="F54" s="360"/>
      <c r="G54" s="360"/>
      <c r="H54" s="360"/>
      <c r="I54" s="360"/>
      <c r="J54" s="360"/>
      <c r="K54" s="360"/>
      <c r="L54" s="361"/>
      <c r="M54" s="370">
        <f>'План НП'!C57</f>
        <v>0</v>
      </c>
      <c r="N54" s="369">
        <f>'План НП'!D57</f>
        <v>3</v>
      </c>
      <c r="O54" s="357">
        <f>'План НП'!Y57</f>
        <v>147</v>
      </c>
      <c r="P54" s="341" t="str">
        <f>'Основні дані'!$B$1</f>
        <v>120124Б_3роки</v>
      </c>
    </row>
    <row r="55" spans="1:16" s="163" customFormat="1" ht="15.75">
      <c r="A55" s="358" t="str">
        <f>'План НП'!A58</f>
        <v>ПП 4</v>
      </c>
      <c r="B55" s="380" t="str">
        <f>'План НП'!B58</f>
        <v>Електротехніка та електроніка</v>
      </c>
      <c r="C55" s="353">
        <f>'План НП'!F58</f>
        <v>5</v>
      </c>
      <c r="D55" s="353">
        <f>'План НП'!G58</f>
        <v>150</v>
      </c>
      <c r="E55" s="359"/>
      <c r="F55" s="360"/>
      <c r="G55" s="360"/>
      <c r="H55" s="360"/>
      <c r="I55" s="360"/>
      <c r="J55" s="360"/>
      <c r="K55" s="360"/>
      <c r="L55" s="361"/>
      <c r="M55" s="370">
        <f>'План НП'!C58</f>
        <v>3</v>
      </c>
      <c r="N55" s="369">
        <f>'План НП'!D58</f>
        <v>0</v>
      </c>
      <c r="O55" s="357">
        <f>'План НП'!Y58</f>
        <v>136</v>
      </c>
      <c r="P55" s="341" t="str">
        <f>'Основні дані'!$B$1</f>
        <v>120124Б_3роки</v>
      </c>
    </row>
    <row r="56" spans="1:16" s="163" customFormat="1" ht="15.75">
      <c r="A56" s="358" t="str">
        <f>'План НП'!A59</f>
        <v>ПП 5</v>
      </c>
      <c r="B56" s="380" t="str">
        <f>'План НП'!B59</f>
        <v>Основи конструювання</v>
      </c>
      <c r="C56" s="353">
        <f>'План НП'!F59</f>
        <v>4</v>
      </c>
      <c r="D56" s="353">
        <f>'План НП'!G59</f>
        <v>120</v>
      </c>
      <c r="E56" s="359"/>
      <c r="F56" s="360"/>
      <c r="G56" s="360"/>
      <c r="H56" s="360"/>
      <c r="I56" s="360"/>
      <c r="J56" s="360"/>
      <c r="K56" s="360"/>
      <c r="L56" s="361"/>
      <c r="M56" s="370" t="str">
        <f>'План НП'!C59</f>
        <v>4</v>
      </c>
      <c r="N56" s="369">
        <f>'План НП'!D59</f>
        <v>0</v>
      </c>
      <c r="O56" s="357">
        <f>'План НП'!Y59</f>
        <v>148</v>
      </c>
      <c r="P56" s="341" t="str">
        <f>'Основні дані'!$B$1</f>
        <v>120124Б_3роки</v>
      </c>
    </row>
    <row r="57" spans="1:16" s="163" customFormat="1" ht="15.75">
      <c r="A57" s="358" t="str">
        <f>'План НП'!A60</f>
        <v>ПП 6</v>
      </c>
      <c r="B57" s="380" t="str">
        <f>'План НП'!B60</f>
        <v>Історія науки і техніки</v>
      </c>
      <c r="C57" s="353">
        <f>'План НП'!F60</f>
        <v>3</v>
      </c>
      <c r="D57" s="353">
        <f>'План НП'!G60</f>
        <v>90</v>
      </c>
      <c r="E57" s="359"/>
      <c r="F57" s="360"/>
      <c r="G57" s="360"/>
      <c r="H57" s="360"/>
      <c r="I57" s="360"/>
      <c r="J57" s="360"/>
      <c r="K57" s="360"/>
      <c r="L57" s="361"/>
      <c r="M57" s="370">
        <f>'План НП'!C60</f>
        <v>0</v>
      </c>
      <c r="N57" s="369" t="str">
        <f>'План НП'!D60</f>
        <v>4</v>
      </c>
      <c r="O57" s="357">
        <f>'План НП'!Y60</f>
        <v>310</v>
      </c>
      <c r="P57" s="341" t="str">
        <f>'Основні дані'!$B$1</f>
        <v>120124Б_3роки</v>
      </c>
    </row>
    <row r="58" spans="1:16" s="163" customFormat="1" ht="15.75">
      <c r="A58" s="358" t="str">
        <f>'План НП'!A61</f>
        <v>ПП 7</v>
      </c>
      <c r="B58" s="380" t="str">
        <f>'План НП'!B61</f>
        <v>Основи професійної безпеки та здоров'я людини</v>
      </c>
      <c r="C58" s="353">
        <f>'План НП'!F61</f>
        <v>3</v>
      </c>
      <c r="D58" s="353">
        <f>'План НП'!G61</f>
        <v>90</v>
      </c>
      <c r="E58" s="359"/>
      <c r="F58" s="360"/>
      <c r="G58" s="360"/>
      <c r="H58" s="360"/>
      <c r="I58" s="360"/>
      <c r="J58" s="360"/>
      <c r="K58" s="360"/>
      <c r="L58" s="361"/>
      <c r="M58" s="370" t="str">
        <f>'План НП'!C61</f>
        <v>5</v>
      </c>
      <c r="N58" s="369">
        <f>'План НП'!D61</f>
        <v>0</v>
      </c>
      <c r="O58" s="357">
        <f>'План НП'!Y61</f>
        <v>144</v>
      </c>
      <c r="P58" s="341" t="str">
        <f>'Основні дані'!$B$1</f>
        <v>120124Б_3роки</v>
      </c>
    </row>
    <row r="59" spans="1:16" s="163" customFormat="1" ht="15.75">
      <c r="A59" s="358" t="str">
        <f>'План НП'!A62</f>
        <v>ПП 8</v>
      </c>
      <c r="B59" s="380" t="str">
        <f>'План НП'!B62</f>
        <v>Нарисна геометрія, інженерна та компютерна графіка</v>
      </c>
      <c r="C59" s="353">
        <f>'План НП'!F62</f>
        <v>3</v>
      </c>
      <c r="D59" s="353">
        <f>'План НП'!G62</f>
        <v>90</v>
      </c>
      <c r="E59" s="359"/>
      <c r="F59" s="360"/>
      <c r="G59" s="360"/>
      <c r="H59" s="360"/>
      <c r="I59" s="360"/>
      <c r="J59" s="360"/>
      <c r="K59" s="360"/>
      <c r="L59" s="361"/>
      <c r="M59" s="370">
        <f>'План НП'!C62</f>
        <v>1</v>
      </c>
      <c r="N59" s="369">
        <f>'План НП'!D62</f>
        <v>0</v>
      </c>
      <c r="O59" s="357">
        <f>'План НП'!Y62</f>
        <v>163</v>
      </c>
      <c r="P59" s="341" t="str">
        <f>'Основні дані'!$B$1</f>
        <v>120124Б_3роки</v>
      </c>
    </row>
    <row r="60" spans="1:16" s="163" customFormat="1" ht="16.5" thickBot="1">
      <c r="A60" s="358" t="str">
        <f>'План НП'!A63</f>
        <v>ПП 9</v>
      </c>
      <c r="B60" s="380" t="str">
        <f>'План НП'!B63</f>
        <v>Економіка підприємства</v>
      </c>
      <c r="C60" s="353">
        <f>'План НП'!F63</f>
        <v>3</v>
      </c>
      <c r="D60" s="353">
        <f>'План НП'!G63</f>
        <v>90</v>
      </c>
      <c r="E60" s="359"/>
      <c r="F60" s="360"/>
      <c r="G60" s="360"/>
      <c r="H60" s="360"/>
      <c r="I60" s="360"/>
      <c r="J60" s="360"/>
      <c r="K60" s="360"/>
      <c r="L60" s="361"/>
      <c r="M60" s="370">
        <f>'План НП'!C63</f>
        <v>0</v>
      </c>
      <c r="N60" s="369" t="str">
        <f>'План НП'!D63</f>
        <v>4</v>
      </c>
      <c r="O60" s="357">
        <f>'План НП'!Y63</f>
        <v>202</v>
      </c>
      <c r="P60" s="341" t="str">
        <f>'Основні дані'!$B$1</f>
        <v>120124Б_3роки</v>
      </c>
    </row>
    <row r="61" spans="1:16" s="163" customFormat="1" ht="16.5" hidden="1" thickBot="1">
      <c r="A61" s="358">
        <f>'План НП'!A64</f>
        <v>0</v>
      </c>
      <c r="B61" s="380">
        <f>'План НП'!B64</f>
        <v>0</v>
      </c>
      <c r="C61" s="353">
        <f>'План НП'!F64</f>
        <v>0</v>
      </c>
      <c r="D61" s="353">
        <f>'План НП'!G64</f>
        <v>0</v>
      </c>
      <c r="E61" s="359"/>
      <c r="F61" s="360"/>
      <c r="G61" s="360"/>
      <c r="H61" s="360"/>
      <c r="I61" s="360"/>
      <c r="J61" s="360"/>
      <c r="K61" s="360"/>
      <c r="L61" s="361"/>
      <c r="M61" s="370">
        <f>'План НП'!C64</f>
        <v>0</v>
      </c>
      <c r="N61" s="369">
        <f>'План НП'!D64</f>
        <v>0</v>
      </c>
      <c r="O61" s="357">
        <f>'План НП'!Y64</f>
        <v>0</v>
      </c>
      <c r="P61" s="341" t="str">
        <f>'Основні дані'!$B$1</f>
        <v>120124Б_3роки</v>
      </c>
    </row>
    <row r="62" spans="1:16" s="163" customFormat="1" ht="15.75" hidden="1">
      <c r="A62" s="358" t="str">
        <f>'План НП'!A65</f>
        <v>ПП 11</v>
      </c>
      <c r="B62" s="380">
        <f>'План НП'!B65</f>
        <v>0</v>
      </c>
      <c r="C62" s="353">
        <f>'План НП'!F65</f>
        <v>0</v>
      </c>
      <c r="D62" s="353">
        <f>'План НП'!G65</f>
        <v>0</v>
      </c>
      <c r="E62" s="359"/>
      <c r="F62" s="360"/>
      <c r="G62" s="360"/>
      <c r="H62" s="360"/>
      <c r="I62" s="360"/>
      <c r="J62" s="360"/>
      <c r="K62" s="360"/>
      <c r="L62" s="361"/>
      <c r="M62" s="370">
        <f>'План НП'!C65</f>
        <v>0</v>
      </c>
      <c r="N62" s="369">
        <f>'План НП'!D65</f>
        <v>0</v>
      </c>
      <c r="O62" s="357">
        <f>'План НП'!Y65</f>
        <v>0</v>
      </c>
      <c r="P62" s="341" t="str">
        <f>'Основні дані'!$B$1</f>
        <v>120124Б_3роки</v>
      </c>
    </row>
    <row r="63" spans="1:16" s="163" customFormat="1" ht="15.75" hidden="1">
      <c r="A63" s="358" t="str">
        <f>'План НП'!A66</f>
        <v>ПП 12</v>
      </c>
      <c r="B63" s="380">
        <f>'План НП'!B66</f>
        <v>0</v>
      </c>
      <c r="C63" s="353">
        <f>'План НП'!F66</f>
        <v>0</v>
      </c>
      <c r="D63" s="353">
        <f>'План НП'!G66</f>
        <v>0</v>
      </c>
      <c r="E63" s="359"/>
      <c r="F63" s="360"/>
      <c r="G63" s="360"/>
      <c r="H63" s="360"/>
      <c r="I63" s="360"/>
      <c r="J63" s="360"/>
      <c r="K63" s="360"/>
      <c r="L63" s="361"/>
      <c r="M63" s="370">
        <f>'План НП'!C66</f>
        <v>0</v>
      </c>
      <c r="N63" s="369">
        <f>'План НП'!D66</f>
        <v>0</v>
      </c>
      <c r="O63" s="357">
        <f>'План НП'!Y66</f>
        <v>0</v>
      </c>
      <c r="P63" s="341" t="str">
        <f>'Основні дані'!$B$1</f>
        <v>120124Б_3роки</v>
      </c>
    </row>
    <row r="64" spans="1:16" s="163" customFormat="1" ht="15.75" hidden="1">
      <c r="A64" s="358" t="str">
        <f>'План НП'!A67</f>
        <v>ПП 13</v>
      </c>
      <c r="B64" s="380">
        <f>'План НП'!B67</f>
        <v>0</v>
      </c>
      <c r="C64" s="353">
        <f>'План НП'!F67</f>
        <v>0</v>
      </c>
      <c r="D64" s="353">
        <f>'План НП'!G67</f>
        <v>0</v>
      </c>
      <c r="E64" s="359"/>
      <c r="F64" s="360"/>
      <c r="G64" s="360"/>
      <c r="H64" s="360"/>
      <c r="I64" s="360"/>
      <c r="J64" s="360"/>
      <c r="K64" s="360"/>
      <c r="L64" s="361"/>
      <c r="M64" s="370">
        <f>'План НП'!C67</f>
        <v>0</v>
      </c>
      <c r="N64" s="369">
        <f>'План НП'!D67</f>
        <v>0</v>
      </c>
      <c r="O64" s="357">
        <f>'План НП'!Y67</f>
        <v>0</v>
      </c>
      <c r="P64" s="341" t="str">
        <f>'Основні дані'!$B$1</f>
        <v>120124Б_3роки</v>
      </c>
    </row>
    <row r="65" spans="1:16" s="163" customFormat="1" ht="15.75" hidden="1">
      <c r="A65" s="358" t="str">
        <f>'План НП'!A68</f>
        <v>ПП 14</v>
      </c>
      <c r="B65" s="380">
        <f>'План НП'!B68</f>
        <v>0</v>
      </c>
      <c r="C65" s="353">
        <f>'План НП'!F68</f>
        <v>0</v>
      </c>
      <c r="D65" s="353">
        <f>'План НП'!G68</f>
        <v>0</v>
      </c>
      <c r="E65" s="359"/>
      <c r="F65" s="360"/>
      <c r="G65" s="360"/>
      <c r="H65" s="360"/>
      <c r="I65" s="360"/>
      <c r="J65" s="360"/>
      <c r="K65" s="360"/>
      <c r="L65" s="361"/>
      <c r="M65" s="370">
        <f>'План НП'!C68</f>
        <v>0</v>
      </c>
      <c r="N65" s="369">
        <f>'План НП'!D68</f>
        <v>0</v>
      </c>
      <c r="O65" s="357">
        <f>'План НП'!Y68</f>
        <v>0</v>
      </c>
      <c r="P65" s="341" t="str">
        <f>'Основні дані'!$B$1</f>
        <v>120124Б_3роки</v>
      </c>
    </row>
    <row r="66" spans="1:16" s="163" customFormat="1" ht="15.75" hidden="1">
      <c r="A66" s="358" t="str">
        <f>'План НП'!A69</f>
        <v>ПП 15</v>
      </c>
      <c r="B66" s="380">
        <f>'План НП'!B69</f>
        <v>0</v>
      </c>
      <c r="C66" s="353">
        <f>'План НП'!F69</f>
        <v>0</v>
      </c>
      <c r="D66" s="353">
        <f>'План НП'!G69</f>
        <v>0</v>
      </c>
      <c r="E66" s="359"/>
      <c r="F66" s="360"/>
      <c r="G66" s="360"/>
      <c r="H66" s="360"/>
      <c r="I66" s="360"/>
      <c r="J66" s="360"/>
      <c r="K66" s="360"/>
      <c r="L66" s="361"/>
      <c r="M66" s="370">
        <f>'План НП'!C69</f>
        <v>0</v>
      </c>
      <c r="N66" s="369">
        <f>'План НП'!D69</f>
        <v>0</v>
      </c>
      <c r="O66" s="357">
        <f>'План НП'!Y69</f>
        <v>0</v>
      </c>
      <c r="P66" s="341" t="str">
        <f>'Основні дані'!$B$1</f>
        <v>120124Б_3роки</v>
      </c>
    </row>
    <row r="67" spans="1:16" s="163" customFormat="1" ht="15.75" hidden="1">
      <c r="A67" s="358" t="str">
        <f>'План НП'!A70</f>
        <v>ПП 16</v>
      </c>
      <c r="B67" s="380">
        <f>'План НП'!B70</f>
        <v>0</v>
      </c>
      <c r="C67" s="353">
        <f>'План НП'!F70</f>
        <v>0</v>
      </c>
      <c r="D67" s="353">
        <f>'План НП'!G70</f>
        <v>0</v>
      </c>
      <c r="E67" s="359"/>
      <c r="F67" s="360"/>
      <c r="G67" s="360"/>
      <c r="H67" s="360"/>
      <c r="I67" s="360"/>
      <c r="J67" s="360"/>
      <c r="K67" s="360"/>
      <c r="L67" s="361"/>
      <c r="M67" s="370">
        <f>'План НП'!C70</f>
        <v>0</v>
      </c>
      <c r="N67" s="369">
        <f>'План НП'!D70</f>
        <v>0</v>
      </c>
      <c r="O67" s="357">
        <f>'План НП'!Y70</f>
        <v>0</v>
      </c>
      <c r="P67" s="341" t="str">
        <f>'Основні дані'!$B$1</f>
        <v>120124Б_3роки</v>
      </c>
    </row>
    <row r="68" spans="1:16" s="163" customFormat="1" ht="15.75" hidden="1">
      <c r="A68" s="358" t="str">
        <f>'План НП'!A71</f>
        <v>ПП 17</v>
      </c>
      <c r="B68" s="380">
        <f>'План НП'!B71</f>
        <v>0</v>
      </c>
      <c r="C68" s="353">
        <f>'План НП'!F71</f>
        <v>0</v>
      </c>
      <c r="D68" s="353">
        <f>'План НП'!G71</f>
        <v>0</v>
      </c>
      <c r="E68" s="359"/>
      <c r="F68" s="360"/>
      <c r="G68" s="360"/>
      <c r="H68" s="360"/>
      <c r="I68" s="360"/>
      <c r="J68" s="360"/>
      <c r="K68" s="360"/>
      <c r="L68" s="361"/>
      <c r="M68" s="370">
        <f>'План НП'!C71</f>
        <v>0</v>
      </c>
      <c r="N68" s="369">
        <f>'План НП'!D71</f>
        <v>0</v>
      </c>
      <c r="O68" s="357">
        <f>'План НП'!Y71</f>
        <v>0</v>
      </c>
      <c r="P68" s="341" t="str">
        <f>'Основні дані'!$B$1</f>
        <v>120124Б_3роки</v>
      </c>
    </row>
    <row r="69" spans="1:16" s="163" customFormat="1" ht="15.75" hidden="1">
      <c r="A69" s="358" t="str">
        <f>'План НП'!A72</f>
        <v>ПП 18</v>
      </c>
      <c r="B69" s="380">
        <f>'План НП'!B72</f>
        <v>0</v>
      </c>
      <c r="C69" s="353">
        <f>'План НП'!F72</f>
        <v>0</v>
      </c>
      <c r="D69" s="353">
        <f>'План НП'!G72</f>
        <v>0</v>
      </c>
      <c r="E69" s="359"/>
      <c r="F69" s="360"/>
      <c r="G69" s="360"/>
      <c r="H69" s="360"/>
      <c r="I69" s="360"/>
      <c r="J69" s="360"/>
      <c r="K69" s="360"/>
      <c r="L69" s="361"/>
      <c r="M69" s="370">
        <f>'План НП'!C72</f>
        <v>0</v>
      </c>
      <c r="N69" s="369">
        <f>'План НП'!D72</f>
        <v>0</v>
      </c>
      <c r="O69" s="357">
        <f>'План НП'!Y72</f>
        <v>0</v>
      </c>
      <c r="P69" s="341" t="str">
        <f>'Основні дані'!$B$1</f>
        <v>120124Б_3роки</v>
      </c>
    </row>
    <row r="70" spans="1:16" s="163" customFormat="1" ht="15.75" hidden="1">
      <c r="A70" s="358" t="str">
        <f>'План НП'!A73</f>
        <v>ПП 19</v>
      </c>
      <c r="B70" s="380">
        <f>'План НП'!B73</f>
        <v>0</v>
      </c>
      <c r="C70" s="353">
        <f>'План НП'!F73</f>
        <v>0</v>
      </c>
      <c r="D70" s="353">
        <f>'План НП'!G73</f>
        <v>0</v>
      </c>
      <c r="E70" s="359"/>
      <c r="F70" s="360"/>
      <c r="G70" s="360"/>
      <c r="H70" s="360"/>
      <c r="I70" s="360"/>
      <c r="J70" s="360"/>
      <c r="K70" s="360"/>
      <c r="L70" s="361"/>
      <c r="M70" s="370">
        <f>'План НП'!C73</f>
        <v>0</v>
      </c>
      <c r="N70" s="369">
        <f>'План НП'!D73</f>
        <v>0</v>
      </c>
      <c r="O70" s="357">
        <f>'План НП'!Y73</f>
        <v>0</v>
      </c>
      <c r="P70" s="341" t="str">
        <f>'Основні дані'!$B$1</f>
        <v>120124Б_3роки</v>
      </c>
    </row>
    <row r="71" spans="1:16" s="163" customFormat="1" ht="15.75" hidden="1">
      <c r="A71" s="358" t="str">
        <f>'План НП'!A74</f>
        <v>ПП 20</v>
      </c>
      <c r="B71" s="380">
        <f>'План НП'!B74</f>
        <v>0</v>
      </c>
      <c r="C71" s="353">
        <f>'План НП'!F74</f>
        <v>0</v>
      </c>
      <c r="D71" s="353">
        <f>'План НП'!G74</f>
        <v>0</v>
      </c>
      <c r="E71" s="359"/>
      <c r="F71" s="360"/>
      <c r="G71" s="360"/>
      <c r="H71" s="360"/>
      <c r="I71" s="360"/>
      <c r="J71" s="360"/>
      <c r="K71" s="360"/>
      <c r="L71" s="361"/>
      <c r="M71" s="370">
        <f>'План НП'!C74</f>
        <v>0</v>
      </c>
      <c r="N71" s="369">
        <f>'План НП'!D74</f>
        <v>0</v>
      </c>
      <c r="O71" s="357">
        <f>'План НП'!Y74</f>
        <v>0</v>
      </c>
      <c r="P71" s="341" t="str">
        <f>'Основні дані'!$B$1</f>
        <v>120124Б_3роки</v>
      </c>
    </row>
    <row r="72" spans="1:16" s="163" customFormat="1" ht="15.75" hidden="1">
      <c r="A72" s="358" t="str">
        <f>'План НП'!A75</f>
        <v>ПП 21</v>
      </c>
      <c r="B72" s="380">
        <f>'План НП'!B75</f>
        <v>0</v>
      </c>
      <c r="C72" s="353">
        <f>'План НП'!F75</f>
        <v>0</v>
      </c>
      <c r="D72" s="353">
        <f>'План НП'!G75</f>
        <v>0</v>
      </c>
      <c r="E72" s="359"/>
      <c r="F72" s="360"/>
      <c r="G72" s="360"/>
      <c r="H72" s="360"/>
      <c r="I72" s="360"/>
      <c r="J72" s="360"/>
      <c r="K72" s="360"/>
      <c r="L72" s="361"/>
      <c r="M72" s="370">
        <f>'План НП'!C75</f>
        <v>0</v>
      </c>
      <c r="N72" s="369">
        <f>'План НП'!D75</f>
        <v>0</v>
      </c>
      <c r="O72" s="357">
        <f>'План НП'!Y75</f>
        <v>0</v>
      </c>
      <c r="P72" s="341" t="str">
        <f>'Основні дані'!$B$1</f>
        <v>120124Б_3роки</v>
      </c>
    </row>
    <row r="73" spans="1:16" s="163" customFormat="1" ht="15.75" hidden="1">
      <c r="A73" s="358" t="str">
        <f>'План НП'!A76</f>
        <v>ПП 22</v>
      </c>
      <c r="B73" s="380">
        <f>'План НП'!B76</f>
        <v>0</v>
      </c>
      <c r="C73" s="353">
        <f>'План НП'!F76</f>
        <v>0</v>
      </c>
      <c r="D73" s="353">
        <f>'План НП'!G76</f>
        <v>0</v>
      </c>
      <c r="E73" s="359"/>
      <c r="F73" s="360"/>
      <c r="G73" s="360"/>
      <c r="H73" s="360"/>
      <c r="I73" s="360"/>
      <c r="J73" s="360"/>
      <c r="K73" s="360"/>
      <c r="L73" s="361"/>
      <c r="M73" s="370">
        <f>'План НП'!C76</f>
        <v>0</v>
      </c>
      <c r="N73" s="369">
        <f>'План НП'!D76</f>
        <v>0</v>
      </c>
      <c r="O73" s="357">
        <f>'План НП'!Y76</f>
        <v>0</v>
      </c>
      <c r="P73" s="341" t="str">
        <f>'Основні дані'!$B$1</f>
        <v>120124Б_3роки</v>
      </c>
    </row>
    <row r="74" spans="1:16" s="163" customFormat="1" ht="15.75" hidden="1">
      <c r="A74" s="358" t="str">
        <f>'План НП'!A77</f>
        <v>ПП 23</v>
      </c>
      <c r="B74" s="380">
        <f>'План НП'!B77</f>
        <v>0</v>
      </c>
      <c r="C74" s="353">
        <f>'План НП'!F77</f>
        <v>0</v>
      </c>
      <c r="D74" s="353">
        <f>'План НП'!G77</f>
        <v>0</v>
      </c>
      <c r="E74" s="359"/>
      <c r="F74" s="360"/>
      <c r="G74" s="360"/>
      <c r="H74" s="360"/>
      <c r="I74" s="360"/>
      <c r="J74" s="360"/>
      <c r="K74" s="360"/>
      <c r="L74" s="361"/>
      <c r="M74" s="370">
        <f>'План НП'!C77</f>
        <v>0</v>
      </c>
      <c r="N74" s="369">
        <f>'План НП'!D77</f>
        <v>0</v>
      </c>
      <c r="O74" s="357">
        <f>'План НП'!Y77</f>
        <v>0</v>
      </c>
      <c r="P74" s="341" t="str">
        <f>'Основні дані'!$B$1</f>
        <v>120124Б_3роки</v>
      </c>
    </row>
    <row r="75" spans="1:16" s="163" customFormat="1" ht="15.75" hidden="1">
      <c r="A75" s="358" t="str">
        <f>'План НП'!A78</f>
        <v>ПП 24</v>
      </c>
      <c r="B75" s="380">
        <f>'План НП'!B78</f>
        <v>0</v>
      </c>
      <c r="C75" s="353">
        <f>'План НП'!F78</f>
        <v>0</v>
      </c>
      <c r="D75" s="353">
        <f>'План НП'!G78</f>
        <v>0</v>
      </c>
      <c r="E75" s="359"/>
      <c r="F75" s="360"/>
      <c r="G75" s="360"/>
      <c r="H75" s="360"/>
      <c r="I75" s="360"/>
      <c r="J75" s="360"/>
      <c r="K75" s="360"/>
      <c r="L75" s="361"/>
      <c r="M75" s="370">
        <f>'План НП'!C78</f>
        <v>0</v>
      </c>
      <c r="N75" s="369">
        <f>'План НП'!D78</f>
        <v>0</v>
      </c>
      <c r="O75" s="357">
        <f>'План НП'!Y78</f>
        <v>0</v>
      </c>
      <c r="P75" s="341" t="str">
        <f>'Основні дані'!$B$1</f>
        <v>120124Б_3роки</v>
      </c>
    </row>
    <row r="76" spans="1:16" s="163" customFormat="1" ht="15.75" hidden="1">
      <c r="A76" s="358" t="str">
        <f>'План НП'!A79</f>
        <v>ПП 25</v>
      </c>
      <c r="B76" s="380">
        <f>'План НП'!B79</f>
        <v>0</v>
      </c>
      <c r="C76" s="353">
        <f>'План НП'!F79</f>
        <v>0</v>
      </c>
      <c r="D76" s="353">
        <f>'План НП'!G79</f>
        <v>0</v>
      </c>
      <c r="E76" s="359"/>
      <c r="F76" s="360"/>
      <c r="G76" s="360"/>
      <c r="H76" s="360"/>
      <c r="I76" s="360"/>
      <c r="J76" s="360"/>
      <c r="K76" s="360"/>
      <c r="L76" s="361"/>
      <c r="M76" s="370">
        <f>'План НП'!C79</f>
        <v>0</v>
      </c>
      <c r="N76" s="369">
        <f>'План НП'!D79</f>
        <v>0</v>
      </c>
      <c r="O76" s="357">
        <f>'План НП'!Y79</f>
        <v>0</v>
      </c>
      <c r="P76" s="341" t="str">
        <f>'Основні дані'!$B$1</f>
        <v>120124Б_3роки</v>
      </c>
    </row>
    <row r="77" spans="1:16" s="163" customFormat="1" ht="15.75" hidden="1">
      <c r="A77" s="358" t="str">
        <f>'План НП'!A80</f>
        <v>ПП 26</v>
      </c>
      <c r="B77" s="380">
        <f>'План НП'!B80</f>
        <v>0</v>
      </c>
      <c r="C77" s="353">
        <f>'План НП'!F80</f>
        <v>0</v>
      </c>
      <c r="D77" s="353">
        <f>'План НП'!G80</f>
        <v>0</v>
      </c>
      <c r="E77" s="359"/>
      <c r="F77" s="360"/>
      <c r="G77" s="360"/>
      <c r="H77" s="360"/>
      <c r="I77" s="360"/>
      <c r="J77" s="360"/>
      <c r="K77" s="360"/>
      <c r="L77" s="361"/>
      <c r="M77" s="370">
        <f>'План НП'!C80</f>
        <v>0</v>
      </c>
      <c r="N77" s="369">
        <f>'План НП'!D80</f>
        <v>0</v>
      </c>
      <c r="O77" s="357">
        <f>'План НП'!Y80</f>
        <v>0</v>
      </c>
      <c r="P77" s="341" t="str">
        <f>'Основні дані'!$B$1</f>
        <v>120124Б_3роки</v>
      </c>
    </row>
    <row r="78" spans="1:16" s="163" customFormat="1" ht="15.75" hidden="1">
      <c r="A78" s="358" t="str">
        <f>'План НП'!A81</f>
        <v>ПП 27</v>
      </c>
      <c r="B78" s="380">
        <f>'План НП'!B81</f>
        <v>0</v>
      </c>
      <c r="C78" s="353">
        <f>'План НП'!F81</f>
        <v>0</v>
      </c>
      <c r="D78" s="353">
        <f>'План НП'!G81</f>
        <v>0</v>
      </c>
      <c r="E78" s="359"/>
      <c r="F78" s="360"/>
      <c r="G78" s="360"/>
      <c r="H78" s="360"/>
      <c r="I78" s="360"/>
      <c r="J78" s="360"/>
      <c r="K78" s="360"/>
      <c r="L78" s="361"/>
      <c r="M78" s="370">
        <f>'План НП'!C81</f>
        <v>0</v>
      </c>
      <c r="N78" s="369">
        <f>'План НП'!D81</f>
        <v>0</v>
      </c>
      <c r="O78" s="357">
        <f>'План НП'!Y81</f>
        <v>0</v>
      </c>
      <c r="P78" s="341" t="str">
        <f>'Основні дані'!$B$1</f>
        <v>120124Б_3роки</v>
      </c>
    </row>
    <row r="79" spans="1:16" s="163" customFormat="1" ht="15.75" hidden="1">
      <c r="A79" s="358" t="str">
        <f>'План НП'!A82</f>
        <v>ПП 28</v>
      </c>
      <c r="B79" s="380">
        <f>'План НП'!B82</f>
        <v>0</v>
      </c>
      <c r="C79" s="353">
        <f>'План НП'!F82</f>
        <v>0</v>
      </c>
      <c r="D79" s="353">
        <f>'План НП'!G82</f>
        <v>0</v>
      </c>
      <c r="E79" s="359"/>
      <c r="F79" s="360"/>
      <c r="G79" s="360"/>
      <c r="H79" s="360"/>
      <c r="I79" s="360"/>
      <c r="J79" s="360"/>
      <c r="K79" s="360"/>
      <c r="L79" s="361"/>
      <c r="M79" s="370">
        <f>'План НП'!C82</f>
        <v>0</v>
      </c>
      <c r="N79" s="369">
        <f>'План НП'!D82</f>
        <v>0</v>
      </c>
      <c r="O79" s="357">
        <f>'План НП'!Y82</f>
        <v>0</v>
      </c>
      <c r="P79" s="341" t="str">
        <f>'Основні дані'!$B$1</f>
        <v>120124Б_3роки</v>
      </c>
    </row>
    <row r="80" spans="1:16" s="163" customFormat="1" ht="15.75" hidden="1">
      <c r="A80" s="358" t="str">
        <f>'План НП'!A83</f>
        <v>ПП 29</v>
      </c>
      <c r="B80" s="380">
        <f>'План НП'!B83</f>
        <v>0</v>
      </c>
      <c r="C80" s="353">
        <f>'План НП'!F83</f>
        <v>0</v>
      </c>
      <c r="D80" s="353">
        <f>'План НП'!G83</f>
        <v>0</v>
      </c>
      <c r="E80" s="359"/>
      <c r="F80" s="360"/>
      <c r="G80" s="360"/>
      <c r="H80" s="360"/>
      <c r="I80" s="360"/>
      <c r="J80" s="360"/>
      <c r="K80" s="360"/>
      <c r="L80" s="361"/>
      <c r="M80" s="370">
        <f>'План НП'!C83</f>
        <v>0</v>
      </c>
      <c r="N80" s="369">
        <f>'План НП'!D83</f>
        <v>0</v>
      </c>
      <c r="O80" s="357">
        <f>'План НП'!Y83</f>
        <v>0</v>
      </c>
      <c r="P80" s="341" t="str">
        <f>'Основні дані'!$B$1</f>
        <v>120124Б_3роки</v>
      </c>
    </row>
    <row r="81" spans="1:16" s="163" customFormat="1" ht="15.75" hidden="1">
      <c r="A81" s="358" t="str">
        <f>'План НП'!A84</f>
        <v>ПП 30</v>
      </c>
      <c r="B81" s="380">
        <f>'План НП'!B84</f>
        <v>0</v>
      </c>
      <c r="C81" s="353">
        <f>'План НП'!F84</f>
        <v>0</v>
      </c>
      <c r="D81" s="353">
        <f>'План НП'!G84</f>
        <v>0</v>
      </c>
      <c r="E81" s="359"/>
      <c r="F81" s="360"/>
      <c r="G81" s="360"/>
      <c r="H81" s="360"/>
      <c r="I81" s="360"/>
      <c r="J81" s="360"/>
      <c r="K81" s="360"/>
      <c r="L81" s="361"/>
      <c r="M81" s="370">
        <f>'План НП'!C84</f>
        <v>0</v>
      </c>
      <c r="N81" s="369">
        <f>'План НП'!D84</f>
        <v>0</v>
      </c>
      <c r="O81" s="357">
        <f>'План НП'!Y84</f>
        <v>0</v>
      </c>
      <c r="P81" s="341" t="str">
        <f>'Основні дані'!$B$1</f>
        <v>120124Б_3роки</v>
      </c>
    </row>
    <row r="82" spans="1:16" s="163" customFormat="1" ht="15.75" hidden="1">
      <c r="A82" s="358" t="str">
        <f>'План НП'!A85</f>
        <v>ПП 31</v>
      </c>
      <c r="B82" s="380">
        <f>'План НП'!B85</f>
        <v>0</v>
      </c>
      <c r="C82" s="353">
        <f>'План НП'!F85</f>
        <v>0</v>
      </c>
      <c r="D82" s="353">
        <f>'План НП'!G85</f>
        <v>0</v>
      </c>
      <c r="E82" s="359"/>
      <c r="F82" s="360"/>
      <c r="G82" s="360"/>
      <c r="H82" s="360"/>
      <c r="I82" s="360"/>
      <c r="J82" s="360"/>
      <c r="K82" s="360"/>
      <c r="L82" s="361"/>
      <c r="M82" s="370">
        <f>'План НП'!C85</f>
        <v>0</v>
      </c>
      <c r="N82" s="369">
        <f>'План НП'!D85</f>
        <v>0</v>
      </c>
      <c r="O82" s="357">
        <f>'План НП'!Y85</f>
        <v>0</v>
      </c>
      <c r="P82" s="341" t="str">
        <f>'Основні дані'!$B$1</f>
        <v>120124Б_3роки</v>
      </c>
    </row>
    <row r="83" spans="1:16" s="163" customFormat="1" ht="15.75" hidden="1">
      <c r="A83" s="358" t="str">
        <f>'План НП'!A86</f>
        <v>ПП 32</v>
      </c>
      <c r="B83" s="380">
        <f>'План НП'!B86</f>
        <v>0</v>
      </c>
      <c r="C83" s="353">
        <f>'План НП'!F86</f>
        <v>0</v>
      </c>
      <c r="D83" s="353">
        <f>'План НП'!G86</f>
        <v>0</v>
      </c>
      <c r="E83" s="359"/>
      <c r="F83" s="360"/>
      <c r="G83" s="360"/>
      <c r="H83" s="360"/>
      <c r="I83" s="360"/>
      <c r="J83" s="360"/>
      <c r="K83" s="360"/>
      <c r="L83" s="361"/>
      <c r="M83" s="370">
        <f>'План НП'!C86</f>
        <v>0</v>
      </c>
      <c r="N83" s="369">
        <f>'План НП'!D86</f>
        <v>0</v>
      </c>
      <c r="O83" s="357">
        <f>'План НП'!Y86</f>
        <v>0</v>
      </c>
      <c r="P83" s="341" t="str">
        <f>'Основні дані'!$B$1</f>
        <v>120124Б_3роки</v>
      </c>
    </row>
    <row r="84" spans="1:16" s="163" customFormat="1" ht="15.75" hidden="1">
      <c r="A84" s="358" t="str">
        <f>'План НП'!A87</f>
        <v>ПП 33</v>
      </c>
      <c r="B84" s="380">
        <f>'План НП'!B87</f>
        <v>0</v>
      </c>
      <c r="C84" s="353">
        <f>'План НП'!F87</f>
        <v>0</v>
      </c>
      <c r="D84" s="353">
        <f>'План НП'!G87</f>
        <v>0</v>
      </c>
      <c r="E84" s="359"/>
      <c r="F84" s="360"/>
      <c r="G84" s="360"/>
      <c r="H84" s="360"/>
      <c r="I84" s="360"/>
      <c r="J84" s="360"/>
      <c r="K84" s="360"/>
      <c r="L84" s="361"/>
      <c r="M84" s="370">
        <f>'План НП'!C87</f>
        <v>0</v>
      </c>
      <c r="N84" s="369">
        <f>'План НП'!D87</f>
        <v>0</v>
      </c>
      <c r="O84" s="357">
        <f>'План НП'!Y87</f>
        <v>0</v>
      </c>
      <c r="P84" s="341" t="str">
        <f>'Основні дані'!$B$1</f>
        <v>120124Б_3роки</v>
      </c>
    </row>
    <row r="85" spans="1:16" s="163" customFormat="1" ht="15.75" hidden="1">
      <c r="A85" s="358" t="str">
        <f>'План НП'!A88</f>
        <v>ПП 34</v>
      </c>
      <c r="B85" s="380">
        <f>'План НП'!B88</f>
        <v>0</v>
      </c>
      <c r="C85" s="353">
        <f>'План НП'!F88</f>
        <v>0</v>
      </c>
      <c r="D85" s="353">
        <f>'План НП'!G88</f>
        <v>0</v>
      </c>
      <c r="E85" s="359"/>
      <c r="F85" s="360"/>
      <c r="G85" s="360"/>
      <c r="H85" s="360"/>
      <c r="I85" s="360"/>
      <c r="J85" s="360"/>
      <c r="K85" s="360"/>
      <c r="L85" s="361"/>
      <c r="M85" s="370">
        <f>'План НП'!C88</f>
        <v>0</v>
      </c>
      <c r="N85" s="369">
        <f>'План НП'!D88</f>
        <v>0</v>
      </c>
      <c r="O85" s="357">
        <f>'План НП'!Y88</f>
        <v>0</v>
      </c>
      <c r="P85" s="341" t="str">
        <f>'Основні дані'!$B$1</f>
        <v>120124Б_3роки</v>
      </c>
    </row>
    <row r="86" spans="1:16" s="163" customFormat="1" ht="15.75" hidden="1">
      <c r="A86" s="358" t="str">
        <f>'План НП'!A89</f>
        <v>ПП 35</v>
      </c>
      <c r="B86" s="380">
        <f>'План НП'!B89</f>
        <v>0</v>
      </c>
      <c r="C86" s="353">
        <f>'План НП'!F89</f>
        <v>0</v>
      </c>
      <c r="D86" s="353">
        <f>'План НП'!G89</f>
        <v>0</v>
      </c>
      <c r="E86" s="359"/>
      <c r="F86" s="360"/>
      <c r="G86" s="360"/>
      <c r="H86" s="360"/>
      <c r="I86" s="360"/>
      <c r="J86" s="360"/>
      <c r="K86" s="360"/>
      <c r="L86" s="361"/>
      <c r="M86" s="370">
        <f>'План НП'!C89</f>
        <v>0</v>
      </c>
      <c r="N86" s="369">
        <f>'План НП'!D89</f>
        <v>0</v>
      </c>
      <c r="O86" s="357">
        <f>'План НП'!Y89</f>
        <v>0</v>
      </c>
      <c r="P86" s="341" t="str">
        <f>'Основні дані'!$B$1</f>
        <v>120124Б_3роки</v>
      </c>
    </row>
    <row r="87" spans="1:16" s="163" customFormat="1" ht="15.75" hidden="1">
      <c r="A87" s="358" t="str">
        <f>'План НП'!A90</f>
        <v>ПП 36</v>
      </c>
      <c r="B87" s="380">
        <f>'План НП'!B90</f>
        <v>0</v>
      </c>
      <c r="C87" s="353">
        <f>'План НП'!F90</f>
        <v>0</v>
      </c>
      <c r="D87" s="353">
        <f>'План НП'!G90</f>
        <v>0</v>
      </c>
      <c r="E87" s="359"/>
      <c r="F87" s="360"/>
      <c r="G87" s="360"/>
      <c r="H87" s="360"/>
      <c r="I87" s="360"/>
      <c r="J87" s="360"/>
      <c r="K87" s="360"/>
      <c r="L87" s="361"/>
      <c r="M87" s="370">
        <f>'План НП'!C90</f>
        <v>0</v>
      </c>
      <c r="N87" s="369">
        <f>'План НП'!D90</f>
        <v>0</v>
      </c>
      <c r="O87" s="357">
        <f>'План НП'!Y90</f>
        <v>0</v>
      </c>
      <c r="P87" s="341" t="str">
        <f>'Основні дані'!$B$1</f>
        <v>120124Б_3роки</v>
      </c>
    </row>
    <row r="88" spans="1:16" s="163" customFormat="1" ht="15.75" hidden="1">
      <c r="A88" s="358" t="str">
        <f>'План НП'!A91</f>
        <v>ПП 37</v>
      </c>
      <c r="B88" s="380">
        <f>'План НП'!B91</f>
        <v>0</v>
      </c>
      <c r="C88" s="353">
        <f>'План НП'!F91</f>
        <v>0</v>
      </c>
      <c r="D88" s="353">
        <f>'План НП'!G91</f>
        <v>0</v>
      </c>
      <c r="E88" s="359"/>
      <c r="F88" s="360"/>
      <c r="G88" s="360"/>
      <c r="H88" s="360"/>
      <c r="I88" s="360"/>
      <c r="J88" s="360"/>
      <c r="K88" s="360"/>
      <c r="L88" s="361"/>
      <c r="M88" s="370">
        <f>'План НП'!C91</f>
        <v>0</v>
      </c>
      <c r="N88" s="369">
        <f>'План НП'!D91</f>
        <v>0</v>
      </c>
      <c r="O88" s="357">
        <f>'План НП'!Y91</f>
        <v>0</v>
      </c>
      <c r="P88" s="341" t="str">
        <f>'Основні дані'!$B$1</f>
        <v>120124Б_3роки</v>
      </c>
    </row>
    <row r="89" spans="1:16" s="163" customFormat="1" ht="15.75" hidden="1">
      <c r="A89" s="358" t="str">
        <f>'План НП'!A92</f>
        <v>ПП 38</v>
      </c>
      <c r="B89" s="380">
        <f>'План НП'!B92</f>
        <v>0</v>
      </c>
      <c r="C89" s="353">
        <f>'План НП'!F92</f>
        <v>0</v>
      </c>
      <c r="D89" s="353">
        <f>'План НП'!G92</f>
        <v>0</v>
      </c>
      <c r="E89" s="359"/>
      <c r="F89" s="360"/>
      <c r="G89" s="360"/>
      <c r="H89" s="360"/>
      <c r="I89" s="360"/>
      <c r="J89" s="360"/>
      <c r="K89" s="360"/>
      <c r="L89" s="361"/>
      <c r="M89" s="370">
        <f>'План НП'!C92</f>
        <v>0</v>
      </c>
      <c r="N89" s="369">
        <f>'План НП'!D92</f>
        <v>0</v>
      </c>
      <c r="O89" s="357">
        <f>'План НП'!Y92</f>
        <v>0</v>
      </c>
      <c r="P89" s="341" t="str">
        <f>'Основні дані'!$B$1</f>
        <v>120124Б_3роки</v>
      </c>
    </row>
    <row r="90" spans="1:16" s="163" customFormat="1" ht="15.75" hidden="1">
      <c r="A90" s="358" t="str">
        <f>'План НП'!A93</f>
        <v>ПП 39</v>
      </c>
      <c r="B90" s="380">
        <f>'План НП'!B93</f>
        <v>0</v>
      </c>
      <c r="C90" s="353">
        <f>'План НП'!F93</f>
        <v>0</v>
      </c>
      <c r="D90" s="353">
        <f>'План НП'!G93</f>
        <v>0</v>
      </c>
      <c r="E90" s="359"/>
      <c r="F90" s="360"/>
      <c r="G90" s="360"/>
      <c r="H90" s="360"/>
      <c r="I90" s="360"/>
      <c r="J90" s="360"/>
      <c r="K90" s="360"/>
      <c r="L90" s="361"/>
      <c r="M90" s="370">
        <f>'План НП'!C93</f>
        <v>0</v>
      </c>
      <c r="N90" s="369">
        <f>'План НП'!D93</f>
        <v>0</v>
      </c>
      <c r="O90" s="357">
        <f>'План НП'!Y93</f>
        <v>0</v>
      </c>
      <c r="P90" s="341" t="str">
        <f>'Основні дані'!$B$1</f>
        <v>120124Б_3роки</v>
      </c>
    </row>
    <row r="91" spans="1:16" s="163" customFormat="1" ht="16.5" hidden="1" thickBot="1">
      <c r="A91" s="358" t="str">
        <f>'План НП'!A94</f>
        <v>ПП 40</v>
      </c>
      <c r="B91" s="380">
        <f>'План НП'!B94</f>
        <v>0</v>
      </c>
      <c r="C91" s="353">
        <f>'План НП'!F94</f>
        <v>0</v>
      </c>
      <c r="D91" s="353">
        <f>'План НП'!G94</f>
        <v>0</v>
      </c>
      <c r="E91" s="359"/>
      <c r="F91" s="360"/>
      <c r="G91" s="360"/>
      <c r="H91" s="360"/>
      <c r="I91" s="360"/>
      <c r="J91" s="360"/>
      <c r="K91" s="360"/>
      <c r="L91" s="361"/>
      <c r="M91" s="370">
        <f>'План НП'!C94</f>
        <v>0</v>
      </c>
      <c r="N91" s="369">
        <f>'План НП'!D94</f>
        <v>0</v>
      </c>
      <c r="O91" s="357">
        <f>'План НП'!Y94</f>
        <v>0</v>
      </c>
      <c r="P91" s="341" t="str">
        <f>'Основні дані'!$B$1</f>
        <v>120124Б_3роки</v>
      </c>
    </row>
    <row r="92" spans="1:16" s="162" customFormat="1" ht="19.5" thickBot="1">
      <c r="A92" s="344">
        <f>'План НП'!A95</f>
        <v>3</v>
      </c>
      <c r="B92" s="421" t="str">
        <f>'План НП'!B95</f>
        <v>Дисципліни вільного вибору </v>
      </c>
      <c r="C92" s="345">
        <f>'План НП'!F95</f>
        <v>111</v>
      </c>
      <c r="D92" s="345">
        <f>'План НП'!G95</f>
        <v>3330</v>
      </c>
      <c r="E92" s="346"/>
      <c r="F92" s="347"/>
      <c r="G92" s="347"/>
      <c r="H92" s="347"/>
      <c r="I92" s="347"/>
      <c r="J92" s="347"/>
      <c r="K92" s="347"/>
      <c r="L92" s="348"/>
      <c r="M92" s="371"/>
      <c r="N92" s="372"/>
      <c r="O92" s="351" t="str">
        <f>IF(C92=0,"0%",CONCATENATE(ROUND(C92*100/180,2),"%"))</f>
        <v>61,67%</v>
      </c>
      <c r="P92" s="341" t="str">
        <f>'Основні дані'!$B$1</f>
        <v>120124Б_3роки</v>
      </c>
    </row>
    <row r="93" spans="1:16" s="163" customFormat="1" ht="15.75">
      <c r="A93" s="538" t="str">
        <f>'План НП'!A96</f>
        <v>3.1</v>
      </c>
      <c r="B93" s="539" t="str">
        <f>'План НП'!B96</f>
        <v>Дисципліни вільного вибору за блоками</v>
      </c>
      <c r="C93" s="540">
        <f>'План НП'!F96</f>
        <v>99</v>
      </c>
      <c r="D93" s="540">
        <f>'План НП'!G96</f>
        <v>2970</v>
      </c>
      <c r="E93" s="541"/>
      <c r="F93" s="542"/>
      <c r="G93" s="542"/>
      <c r="H93" s="542"/>
      <c r="I93" s="542"/>
      <c r="J93" s="542"/>
      <c r="K93" s="542"/>
      <c r="L93" s="543"/>
      <c r="M93" s="544"/>
      <c r="N93" s="545"/>
      <c r="O93" s="546" t="str">
        <f>IF(C93=0,"0%",CONCATENATE(ROUND(C93*100/C92,2),"%"))</f>
        <v>89,19%</v>
      </c>
      <c r="P93" s="341" t="str">
        <f>'Основні дані'!$B$1</f>
        <v>120124Б_3роки</v>
      </c>
    </row>
    <row r="94" spans="1:16" s="163" customFormat="1" ht="15.75">
      <c r="A94" s="529" t="str">
        <f>'План НП'!A97</f>
        <v>3.1.1</v>
      </c>
      <c r="B94" s="530" t="str">
        <f>'План НП'!B97</f>
        <v>Блок дисциплін 04 "Двигуни внутрішнього згоряння"</v>
      </c>
      <c r="C94" s="531">
        <f>'План НП'!F97</f>
        <v>99</v>
      </c>
      <c r="D94" s="531">
        <f>'План НП'!G97</f>
        <v>2970</v>
      </c>
      <c r="E94" s="532"/>
      <c r="F94" s="533"/>
      <c r="G94" s="533"/>
      <c r="H94" s="533"/>
      <c r="I94" s="533"/>
      <c r="J94" s="533"/>
      <c r="K94" s="533"/>
      <c r="L94" s="534"/>
      <c r="M94" s="535"/>
      <c r="N94" s="536"/>
      <c r="O94" s="537"/>
      <c r="P94" s="341" t="str">
        <f>'Основні дані'!$B$1</f>
        <v>120124Б_3роки</v>
      </c>
    </row>
    <row r="95" spans="1:16" s="163" customFormat="1" ht="15.75" hidden="1">
      <c r="A95" s="352">
        <f>'План НП'!A98</f>
        <v>0</v>
      </c>
      <c r="B95" s="380">
        <f>'План НП'!B98</f>
        <v>0</v>
      </c>
      <c r="C95" s="353">
        <f>'План НП'!F98</f>
        <v>0</v>
      </c>
      <c r="D95" s="353">
        <f>'План НП'!G98</f>
        <v>0</v>
      </c>
      <c r="E95" s="354"/>
      <c r="F95" s="355"/>
      <c r="G95" s="355"/>
      <c r="H95" s="355"/>
      <c r="I95" s="355"/>
      <c r="J95" s="355"/>
      <c r="K95" s="355"/>
      <c r="L95" s="356"/>
      <c r="M95" s="370">
        <f>'План НП'!C98</f>
        <v>0</v>
      </c>
      <c r="N95" s="369">
        <f>'План НП'!D98</f>
        <v>0</v>
      </c>
      <c r="O95" s="357">
        <f>'План НП'!Y98</f>
        <v>0</v>
      </c>
      <c r="P95" s="341" t="str">
        <f>'Основні дані'!$B$1</f>
        <v>120124Б_3роки</v>
      </c>
    </row>
    <row r="96" spans="1:16" s="163" customFormat="1" ht="15.75">
      <c r="A96" s="358" t="str">
        <f>'План НП'!A99</f>
        <v>ППс 1</v>
      </c>
      <c r="B96" s="380" t="str">
        <f>'План НП'!B99</f>
        <v>Інформаційні технологіі та програмування в двигунах внутрішнього згоряння </v>
      </c>
      <c r="C96" s="353">
        <f>'План НП'!F99</f>
        <v>6</v>
      </c>
      <c r="D96" s="353">
        <f>'План НП'!G99</f>
        <v>180</v>
      </c>
      <c r="E96" s="359"/>
      <c r="F96" s="360"/>
      <c r="G96" s="360"/>
      <c r="H96" s="360"/>
      <c r="I96" s="360"/>
      <c r="J96" s="360"/>
      <c r="K96" s="360"/>
      <c r="L96" s="361"/>
      <c r="M96" s="370" t="str">
        <f>'План НП'!C99</f>
        <v>1</v>
      </c>
      <c r="N96" s="369">
        <f>'План НП'!D99</f>
        <v>0</v>
      </c>
      <c r="O96" s="357">
        <f>'План НП'!Y99</f>
        <v>124</v>
      </c>
      <c r="P96" s="341" t="str">
        <f>'Основні дані'!$B$1</f>
        <v>120124Б_3роки</v>
      </c>
    </row>
    <row r="97" spans="1:16" s="163" customFormat="1" ht="15.75" hidden="1">
      <c r="A97" s="358" t="str">
        <f>'План НП'!A100</f>
        <v>ППс 3</v>
      </c>
      <c r="B97" s="380">
        <f>'План НП'!B100</f>
        <v>0</v>
      </c>
      <c r="C97" s="353">
        <f>'План НП'!F100</f>
        <v>0</v>
      </c>
      <c r="D97" s="353">
        <f>'План НП'!G100</f>
        <v>0</v>
      </c>
      <c r="E97" s="359"/>
      <c r="F97" s="360"/>
      <c r="G97" s="360"/>
      <c r="H97" s="360"/>
      <c r="I97" s="360"/>
      <c r="J97" s="360"/>
      <c r="K97" s="360"/>
      <c r="L97" s="361"/>
      <c r="M97" s="370">
        <f>'План НП'!C100</f>
        <v>0</v>
      </c>
      <c r="N97" s="369">
        <f>'План НП'!D100</f>
        <v>0</v>
      </c>
      <c r="O97" s="357">
        <f>'План НП'!Y100</f>
        <v>0</v>
      </c>
      <c r="P97" s="341" t="str">
        <f>'Основні дані'!$B$1</f>
        <v>120124Б_3роки</v>
      </c>
    </row>
    <row r="98" spans="1:16" s="163" customFormat="1" ht="15.75">
      <c r="A98" s="358" t="str">
        <f>'План НП'!A101</f>
        <v>ППс 2</v>
      </c>
      <c r="B98" s="380" t="str">
        <f>'План НП'!B101</f>
        <v>Термодинаміка теплових двигунів</v>
      </c>
      <c r="C98" s="353">
        <f>'План НП'!F101</f>
        <v>5</v>
      </c>
      <c r="D98" s="353">
        <f>'План НП'!G101</f>
        <v>150</v>
      </c>
      <c r="E98" s="359"/>
      <c r="F98" s="360"/>
      <c r="G98" s="360"/>
      <c r="H98" s="360"/>
      <c r="I98" s="360"/>
      <c r="J98" s="360"/>
      <c r="K98" s="360"/>
      <c r="L98" s="361"/>
      <c r="M98" s="370" t="str">
        <f>'План НП'!C101</f>
        <v>1</v>
      </c>
      <c r="N98" s="369">
        <f>'План НП'!D101</f>
        <v>0</v>
      </c>
      <c r="O98" s="357">
        <f>'План НП'!Y101</f>
        <v>124</v>
      </c>
      <c r="P98" s="341" t="str">
        <f>'Основні дані'!$B$1</f>
        <v>120124Б_3роки</v>
      </c>
    </row>
    <row r="99" spans="1:16" s="163" customFormat="1" ht="15.75">
      <c r="A99" s="358" t="str">
        <f>'План НП'!A102</f>
        <v>ППс 3</v>
      </c>
      <c r="B99" s="380" t="str">
        <f>'План НП'!B102</f>
        <v>Хіммотологія та альтернативні палива</v>
      </c>
      <c r="C99" s="353">
        <f>'План НП'!F102</f>
        <v>4</v>
      </c>
      <c r="D99" s="353">
        <f>'План НП'!G102</f>
        <v>120</v>
      </c>
      <c r="E99" s="359"/>
      <c r="F99" s="360"/>
      <c r="G99" s="360"/>
      <c r="H99" s="360"/>
      <c r="I99" s="360"/>
      <c r="J99" s="360"/>
      <c r="K99" s="360"/>
      <c r="L99" s="361"/>
      <c r="M99" s="370">
        <f>'План НП'!C102</f>
        <v>0</v>
      </c>
      <c r="N99" s="369" t="str">
        <f>'План НП'!D102</f>
        <v>2</v>
      </c>
      <c r="O99" s="357">
        <f>'План НП'!Y102</f>
        <v>124</v>
      </c>
      <c r="P99" s="341" t="str">
        <f>'Основні дані'!$B$1</f>
        <v>120124Б_3роки</v>
      </c>
    </row>
    <row r="100" spans="1:16" s="163" customFormat="1" ht="15.75">
      <c r="A100" s="358" t="str">
        <f>'План НП'!A103</f>
        <v>ППс 4</v>
      </c>
      <c r="B100" s="380" t="str">
        <f>'План НП'!B103</f>
        <v>Конструкції  двигунів внутрішнього згоряння ч.1</v>
      </c>
      <c r="C100" s="353">
        <f>'План НП'!F103</f>
        <v>5</v>
      </c>
      <c r="D100" s="353">
        <f>'План НП'!G103</f>
        <v>150</v>
      </c>
      <c r="E100" s="359"/>
      <c r="F100" s="360"/>
      <c r="G100" s="360"/>
      <c r="H100" s="360"/>
      <c r="I100" s="360"/>
      <c r="J100" s="360"/>
      <c r="K100" s="360"/>
      <c r="L100" s="361"/>
      <c r="M100" s="370" t="str">
        <f>'План НП'!C103</f>
        <v>2</v>
      </c>
      <c r="N100" s="369">
        <f>'План НП'!D103</f>
        <v>0</v>
      </c>
      <c r="O100" s="357">
        <f>'План НП'!Y103</f>
        <v>124</v>
      </c>
      <c r="P100" s="341" t="str">
        <f>'Основні дані'!$B$1</f>
        <v>120124Б_3роки</v>
      </c>
    </row>
    <row r="101" spans="1:16" s="163" customFormat="1" ht="15.75">
      <c r="A101" s="358" t="str">
        <f>'План НП'!A104</f>
        <v>ППс 5</v>
      </c>
      <c r="B101" s="380" t="str">
        <f>'План НП'!B104</f>
        <v>Конструкції  двигунів внутрішнього згоряння ч.2</v>
      </c>
      <c r="C101" s="353">
        <f>'План НП'!F104</f>
        <v>4</v>
      </c>
      <c r="D101" s="353">
        <f>'План НП'!G104</f>
        <v>120</v>
      </c>
      <c r="E101" s="359"/>
      <c r="F101" s="360"/>
      <c r="G101" s="360"/>
      <c r="H101" s="360"/>
      <c r="I101" s="360"/>
      <c r="J101" s="360"/>
      <c r="K101" s="360"/>
      <c r="L101" s="361"/>
      <c r="M101" s="370">
        <f>'План НП'!C104</f>
        <v>3</v>
      </c>
      <c r="N101" s="369">
        <f>'План НП'!D104</f>
        <v>0</v>
      </c>
      <c r="O101" s="357">
        <f>'План НП'!Y104</f>
        <v>124</v>
      </c>
      <c r="P101" s="341" t="str">
        <f>'Основні дані'!$B$1</f>
        <v>120124Б_3роки</v>
      </c>
    </row>
    <row r="102" spans="1:16" s="163" customFormat="1" ht="15.75">
      <c r="A102" s="358" t="str">
        <f>'План НП'!A105</f>
        <v>ППс 6</v>
      </c>
      <c r="B102" s="380" t="str">
        <f>'План НП'!B105</f>
        <v>Теорія двигунів внутрішнього згоряння ч.1</v>
      </c>
      <c r="C102" s="353">
        <f>'План НП'!F105</f>
        <v>5</v>
      </c>
      <c r="D102" s="353">
        <f>'План НП'!G105</f>
        <v>150</v>
      </c>
      <c r="E102" s="359"/>
      <c r="F102" s="360"/>
      <c r="G102" s="360"/>
      <c r="H102" s="360"/>
      <c r="I102" s="360"/>
      <c r="J102" s="360"/>
      <c r="K102" s="360"/>
      <c r="L102" s="361"/>
      <c r="M102" s="370" t="str">
        <f>'План НП'!C105</f>
        <v>3</v>
      </c>
      <c r="N102" s="369">
        <f>'План НП'!D105</f>
        <v>0</v>
      </c>
      <c r="O102" s="357">
        <f>'План НП'!Y105</f>
        <v>124</v>
      </c>
      <c r="P102" s="341" t="str">
        <f>'Основні дані'!$B$1</f>
        <v>120124Б_3роки</v>
      </c>
    </row>
    <row r="103" spans="1:16" s="163" customFormat="1" ht="15.75">
      <c r="A103" s="358" t="str">
        <f>'План НП'!A106</f>
        <v>ППс 7</v>
      </c>
      <c r="B103" s="380" t="str">
        <f>'План НП'!B106</f>
        <v>Теорія двигунів внутрішнього згоряння ч.2</v>
      </c>
      <c r="C103" s="353">
        <f>'План НП'!F106</f>
        <v>6</v>
      </c>
      <c r="D103" s="353">
        <f>'План НП'!G106</f>
        <v>180</v>
      </c>
      <c r="E103" s="359"/>
      <c r="F103" s="360"/>
      <c r="G103" s="360"/>
      <c r="H103" s="360"/>
      <c r="I103" s="360"/>
      <c r="J103" s="360"/>
      <c r="K103" s="360"/>
      <c r="L103" s="361"/>
      <c r="M103" s="370" t="str">
        <f>'План НП'!C106</f>
        <v>4</v>
      </c>
      <c r="N103" s="369">
        <f>'План НП'!D106</f>
        <v>0</v>
      </c>
      <c r="O103" s="357">
        <f>'План НП'!Y106</f>
        <v>124</v>
      </c>
      <c r="P103" s="341" t="str">
        <f>'Основні дані'!$B$1</f>
        <v>120124Б_3роки</v>
      </c>
    </row>
    <row r="104" spans="1:16" s="163" customFormat="1" ht="15.75">
      <c r="A104" s="358" t="str">
        <f>'План НП'!A107</f>
        <v>ППс 8</v>
      </c>
      <c r="B104" s="380" t="str">
        <f>'План НП'!B107</f>
        <v>Основи теплообміну в двигунах внутрішнього згоряння</v>
      </c>
      <c r="C104" s="353">
        <f>'План НП'!F107</f>
        <v>3</v>
      </c>
      <c r="D104" s="353">
        <f>'План НП'!G107</f>
        <v>90</v>
      </c>
      <c r="E104" s="359"/>
      <c r="F104" s="360"/>
      <c r="G104" s="360"/>
      <c r="H104" s="360"/>
      <c r="I104" s="360"/>
      <c r="J104" s="360"/>
      <c r="K104" s="360"/>
      <c r="L104" s="361"/>
      <c r="M104" s="370" t="str">
        <f>'План НП'!C107</f>
        <v>3</v>
      </c>
      <c r="N104" s="369">
        <f>'План НП'!D107</f>
        <v>0</v>
      </c>
      <c r="O104" s="357">
        <f>'План НП'!Y107</f>
        <v>124</v>
      </c>
      <c r="P104" s="341" t="str">
        <f>'Основні дані'!$B$1</f>
        <v>120124Б_3роки</v>
      </c>
    </row>
    <row r="105" spans="1:16" s="163" customFormat="1" ht="15.75">
      <c r="A105" s="358" t="str">
        <f>'План НП'!A108</f>
        <v>ППс 9</v>
      </c>
      <c r="B105" s="380" t="str">
        <f>'План НП'!B108</f>
        <v>Основи САПР двигунів внутрішнього згоряння ч.1</v>
      </c>
      <c r="C105" s="353">
        <f>'План НП'!F108</f>
        <v>4</v>
      </c>
      <c r="D105" s="353">
        <f>'План НП'!G108</f>
        <v>120</v>
      </c>
      <c r="E105" s="359"/>
      <c r="F105" s="360"/>
      <c r="G105" s="360"/>
      <c r="H105" s="360"/>
      <c r="I105" s="360"/>
      <c r="J105" s="360"/>
      <c r="K105" s="360"/>
      <c r="L105" s="361"/>
      <c r="M105" s="370">
        <f>'План НП'!C108</f>
        <v>0</v>
      </c>
      <c r="N105" s="369" t="str">
        <f>'План НП'!D108</f>
        <v>3</v>
      </c>
      <c r="O105" s="357">
        <f>'План НП'!Y108</f>
        <v>124</v>
      </c>
      <c r="P105" s="341" t="str">
        <f>'Основні дані'!$B$1</f>
        <v>120124Б_3роки</v>
      </c>
    </row>
    <row r="106" spans="1:16" s="163" customFormat="1" ht="15.75">
      <c r="A106" s="358" t="str">
        <f>'План НП'!A109</f>
        <v>ППс 10</v>
      </c>
      <c r="B106" s="380" t="str">
        <f>'План НП'!B109</f>
        <v>Основи САПР двигунів внутрішнього згоряння ч.2</v>
      </c>
      <c r="C106" s="353">
        <f>'План НП'!F109</f>
        <v>4</v>
      </c>
      <c r="D106" s="353">
        <f>'План НП'!G109</f>
        <v>120</v>
      </c>
      <c r="E106" s="359"/>
      <c r="F106" s="360"/>
      <c r="G106" s="360"/>
      <c r="H106" s="360"/>
      <c r="I106" s="360"/>
      <c r="J106" s="360"/>
      <c r="K106" s="360"/>
      <c r="L106" s="361"/>
      <c r="M106" s="370">
        <f>'План НП'!C109</f>
        <v>0</v>
      </c>
      <c r="N106" s="369" t="str">
        <f>'План НП'!D109</f>
        <v>4</v>
      </c>
      <c r="O106" s="357">
        <f>'План НП'!Y109</f>
        <v>124</v>
      </c>
      <c r="P106" s="341" t="str">
        <f>'Основні дані'!$B$1</f>
        <v>120124Б_3роки</v>
      </c>
    </row>
    <row r="107" spans="1:16" s="163" customFormat="1" ht="15.75">
      <c r="A107" s="358" t="str">
        <f>'План НП'!A110</f>
        <v>ППс 11</v>
      </c>
      <c r="B107" s="380" t="str">
        <f>'План НП'!B110</f>
        <v>Установки з двигунами внутрішнього згоряння</v>
      </c>
      <c r="C107" s="353">
        <f>'План НП'!F110</f>
        <v>4</v>
      </c>
      <c r="D107" s="353">
        <f>'План НП'!G110</f>
        <v>120</v>
      </c>
      <c r="E107" s="359"/>
      <c r="F107" s="360"/>
      <c r="G107" s="360"/>
      <c r="H107" s="360"/>
      <c r="I107" s="360"/>
      <c r="J107" s="360"/>
      <c r="K107" s="360"/>
      <c r="L107" s="361"/>
      <c r="M107" s="370">
        <f>'План НП'!C110</f>
        <v>0</v>
      </c>
      <c r="N107" s="369" t="str">
        <f>'План НП'!D110</f>
        <v>4</v>
      </c>
      <c r="O107" s="357">
        <f>'План НП'!Y110</f>
        <v>124</v>
      </c>
      <c r="P107" s="341" t="str">
        <f>'Основні дані'!$B$1</f>
        <v>120124Б_3роки</v>
      </c>
    </row>
    <row r="108" spans="1:16" s="163" customFormat="1" ht="15.75">
      <c r="A108" s="358" t="str">
        <f>'План НП'!A111</f>
        <v>ППс 12</v>
      </c>
      <c r="B108" s="380" t="str">
        <f>'План НП'!B111</f>
        <v>Паливні системи двигунів внутрішнього згоряння</v>
      </c>
      <c r="C108" s="353">
        <f>'План НП'!F111</f>
        <v>5</v>
      </c>
      <c r="D108" s="353">
        <f>'План НП'!G111</f>
        <v>150</v>
      </c>
      <c r="E108" s="359"/>
      <c r="F108" s="360"/>
      <c r="G108" s="360"/>
      <c r="H108" s="360"/>
      <c r="I108" s="360"/>
      <c r="J108" s="360"/>
      <c r="K108" s="360"/>
      <c r="L108" s="361"/>
      <c r="M108" s="370">
        <f>'План НП'!C111</f>
        <v>5</v>
      </c>
      <c r="N108" s="369">
        <f>'План НП'!D111</f>
        <v>0</v>
      </c>
      <c r="O108" s="357">
        <f>'План НП'!Y111</f>
        <v>124</v>
      </c>
      <c r="P108" s="341" t="str">
        <f>'Основні дані'!$B$1</f>
        <v>120124Б_3роки</v>
      </c>
    </row>
    <row r="109" spans="1:16" s="163" customFormat="1" ht="15.75">
      <c r="A109" s="358" t="str">
        <f>'План НП'!A112</f>
        <v>ППс 13</v>
      </c>
      <c r="B109" s="380" t="str">
        <f>'План НП'!B112</f>
        <v>Системи наддуву та утилізації теплоти двигунів внутрішнього згоряння</v>
      </c>
      <c r="C109" s="353">
        <f>'План НП'!F112</f>
        <v>4</v>
      </c>
      <c r="D109" s="353">
        <f>'План НП'!G112</f>
        <v>120</v>
      </c>
      <c r="E109" s="359"/>
      <c r="F109" s="360"/>
      <c r="G109" s="360"/>
      <c r="H109" s="360"/>
      <c r="I109" s="360"/>
      <c r="J109" s="360"/>
      <c r="K109" s="360"/>
      <c r="L109" s="361"/>
      <c r="M109" s="370">
        <f>'План НП'!C112</f>
        <v>5</v>
      </c>
      <c r="N109" s="369">
        <f>'План НП'!D112</f>
        <v>0</v>
      </c>
      <c r="O109" s="357">
        <f>'План НП'!Y112</f>
        <v>124</v>
      </c>
      <c r="P109" s="341" t="str">
        <f>'Основні дані'!$B$1</f>
        <v>120124Б_3роки</v>
      </c>
    </row>
    <row r="110" spans="1:16" s="163" customFormat="1" ht="15.75">
      <c r="A110" s="358" t="str">
        <f>'План НП'!A113</f>
        <v>ППс 14</v>
      </c>
      <c r="B110" s="380" t="str">
        <f>'План НП'!B113</f>
        <v>Електронні системи керування та діагностики двигунів внутрішнього згоряння</v>
      </c>
      <c r="C110" s="353">
        <f>'План НП'!F113</f>
        <v>4</v>
      </c>
      <c r="D110" s="353">
        <f>'План НП'!G113</f>
        <v>120</v>
      </c>
      <c r="E110" s="359"/>
      <c r="F110" s="360"/>
      <c r="G110" s="360"/>
      <c r="H110" s="360"/>
      <c r="I110" s="360"/>
      <c r="J110" s="360"/>
      <c r="K110" s="360"/>
      <c r="L110" s="361"/>
      <c r="M110" s="370">
        <f>'План НП'!C113</f>
        <v>0</v>
      </c>
      <c r="N110" s="369">
        <f>'План НП'!D113</f>
        <v>5</v>
      </c>
      <c r="O110" s="357">
        <f>'План НП'!Y113</f>
        <v>124</v>
      </c>
      <c r="P110" s="341" t="str">
        <f>'Основні дані'!$B$1</f>
        <v>120124Б_3роки</v>
      </c>
    </row>
    <row r="111" spans="1:16" s="163" customFormat="1" ht="20.25" customHeight="1">
      <c r="A111" s="358" t="str">
        <f>'План НП'!A114</f>
        <v>ППс 15</v>
      </c>
      <c r="B111" s="380" t="str">
        <f>'План НП'!B114</f>
        <v>Експлуатація, сервіс та ремонт двигунів внутрішнього згоряння</v>
      </c>
      <c r="C111" s="353">
        <f>'План НП'!F114</f>
        <v>4</v>
      </c>
      <c r="D111" s="353">
        <f>'План НП'!G114</f>
        <v>120</v>
      </c>
      <c r="E111" s="359"/>
      <c r="F111" s="360"/>
      <c r="G111" s="360"/>
      <c r="H111" s="360"/>
      <c r="I111" s="360"/>
      <c r="J111" s="360"/>
      <c r="K111" s="360"/>
      <c r="L111" s="361"/>
      <c r="M111" s="370">
        <f>'План НП'!C114</f>
        <v>5</v>
      </c>
      <c r="N111" s="369">
        <f>'План НП'!D114</f>
        <v>0</v>
      </c>
      <c r="O111" s="357">
        <f>'План НП'!Y114</f>
        <v>124</v>
      </c>
      <c r="P111" s="341" t="str">
        <f>'Основні дані'!$B$1</f>
        <v>120124Б_3роки</v>
      </c>
    </row>
    <row r="112" spans="1:16" s="163" customFormat="1" ht="15.75">
      <c r="A112" s="358" t="str">
        <f>'План НП'!A115</f>
        <v>ППс 16</v>
      </c>
      <c r="B112" s="380" t="str">
        <f>'План НП'!B115</f>
        <v>Динаміка  та міцність двигунів внутрішнього згоряння </v>
      </c>
      <c r="C112" s="353">
        <f>'План НП'!F115</f>
        <v>4</v>
      </c>
      <c r="D112" s="353">
        <f>'План НП'!G115</f>
        <v>120</v>
      </c>
      <c r="E112" s="359"/>
      <c r="F112" s="360"/>
      <c r="G112" s="360"/>
      <c r="H112" s="360"/>
      <c r="I112" s="360"/>
      <c r="J112" s="360"/>
      <c r="K112" s="360"/>
      <c r="L112" s="361"/>
      <c r="M112" s="370">
        <f>'План НП'!C115</f>
        <v>5</v>
      </c>
      <c r="N112" s="369">
        <f>'План НП'!D115</f>
        <v>0</v>
      </c>
      <c r="O112" s="357">
        <f>'План НП'!Y115</f>
        <v>124</v>
      </c>
      <c r="P112" s="341" t="str">
        <f>'Основні дані'!$B$1</f>
        <v>120124Б_3роки</v>
      </c>
    </row>
    <row r="113" spans="1:16" s="163" customFormat="1" ht="15.75">
      <c r="A113" s="358" t="str">
        <f>'План НП'!A116</f>
        <v>ППс 17</v>
      </c>
      <c r="B113" s="380" t="str">
        <f>'План НП'!B116</f>
        <v>Системи автоматичного регулювання двигунів внутрішнього згоряння</v>
      </c>
      <c r="C113" s="353">
        <f>'План НП'!F116</f>
        <v>4</v>
      </c>
      <c r="D113" s="353">
        <f>'План НП'!G116</f>
        <v>120</v>
      </c>
      <c r="E113" s="359"/>
      <c r="F113" s="360"/>
      <c r="G113" s="360"/>
      <c r="H113" s="360"/>
      <c r="I113" s="360"/>
      <c r="J113" s="360"/>
      <c r="K113" s="360"/>
      <c r="L113" s="361"/>
      <c r="M113" s="370">
        <f>'План НП'!C116</f>
        <v>6</v>
      </c>
      <c r="N113" s="369">
        <f>'План НП'!D116</f>
        <v>0</v>
      </c>
      <c r="O113" s="357">
        <f>'План НП'!Y116</f>
        <v>124</v>
      </c>
      <c r="P113" s="341" t="str">
        <f>'Основні дані'!$B$1</f>
        <v>120124Б_3роки</v>
      </c>
    </row>
    <row r="114" spans="1:16" s="163" customFormat="1" ht="15.75">
      <c r="A114" s="358" t="str">
        <f>'План НП'!A117</f>
        <v>ППс18</v>
      </c>
      <c r="B114" s="380" t="str">
        <f>'План НП'!B117</f>
        <v>Випробування двигунів внутрішнього згоряння</v>
      </c>
      <c r="C114" s="353">
        <f>'План НП'!F117</f>
        <v>4</v>
      </c>
      <c r="D114" s="353">
        <f>'План НП'!G117</f>
        <v>120</v>
      </c>
      <c r="E114" s="359"/>
      <c r="F114" s="360"/>
      <c r="G114" s="360"/>
      <c r="H114" s="360"/>
      <c r="I114" s="360"/>
      <c r="J114" s="360"/>
      <c r="K114" s="360"/>
      <c r="L114" s="361"/>
      <c r="M114" s="370">
        <f>'План НП'!C117</f>
        <v>6</v>
      </c>
      <c r="N114" s="369">
        <f>'План НП'!D117</f>
        <v>0</v>
      </c>
      <c r="O114" s="357">
        <f>'План НП'!Y117</f>
        <v>124</v>
      </c>
      <c r="P114" s="341" t="str">
        <f>'Основні дані'!$B$1</f>
        <v>120124Б_3роки</v>
      </c>
    </row>
    <row r="115" spans="1:16" s="163" customFormat="1" ht="15.75">
      <c r="A115" s="358" t="str">
        <f>'План НП'!A118</f>
        <v>ППс19</v>
      </c>
      <c r="B115" s="380" t="str">
        <f>'План НП'!B118</f>
        <v>Основи НДР, перспективні енергетичні установки з ДВЗ та тюнінг</v>
      </c>
      <c r="C115" s="353">
        <f>'План НП'!F118</f>
        <v>4</v>
      </c>
      <c r="D115" s="353">
        <f>'План НП'!G118</f>
        <v>120</v>
      </c>
      <c r="E115" s="359"/>
      <c r="F115" s="360"/>
      <c r="G115" s="360"/>
      <c r="H115" s="360"/>
      <c r="I115" s="360"/>
      <c r="J115" s="360"/>
      <c r="K115" s="360"/>
      <c r="L115" s="361"/>
      <c r="M115" s="370">
        <f>'План НП'!C118</f>
        <v>6</v>
      </c>
      <c r="N115" s="369">
        <f>'План НП'!D118</f>
        <v>0</v>
      </c>
      <c r="O115" s="357">
        <f>'План НП'!Y118</f>
        <v>124</v>
      </c>
      <c r="P115" s="341" t="str">
        <f>'Основні дані'!$B$1</f>
        <v>120124Б_3роки</v>
      </c>
    </row>
    <row r="116" spans="1:16" s="163" customFormat="1" ht="20.25" customHeight="1">
      <c r="A116" s="358" t="str">
        <f>'План НП'!A119</f>
        <v>ППс 20</v>
      </c>
      <c r="B116" s="380" t="str">
        <f>'План НП'!B119</f>
        <v>Технології виготовлення двигунів внутрішнього згоряння</v>
      </c>
      <c r="C116" s="353">
        <f>'План НП'!F119</f>
        <v>4</v>
      </c>
      <c r="D116" s="353">
        <f>'План НП'!G119</f>
        <v>120</v>
      </c>
      <c r="E116" s="359"/>
      <c r="F116" s="360"/>
      <c r="G116" s="360"/>
      <c r="H116" s="360"/>
      <c r="I116" s="360"/>
      <c r="J116" s="360"/>
      <c r="K116" s="360"/>
      <c r="L116" s="361"/>
      <c r="M116" s="370">
        <f>'План НП'!C119</f>
        <v>6</v>
      </c>
      <c r="N116" s="369">
        <f>'План НП'!D119</f>
        <v>0</v>
      </c>
      <c r="O116" s="357">
        <f>'План НП'!Y119</f>
        <v>124</v>
      </c>
      <c r="P116" s="341" t="str">
        <f>'Основні дані'!$B$1</f>
        <v>120124Б_3роки</v>
      </c>
    </row>
    <row r="117" spans="1:16" s="163" customFormat="1" ht="15.75" hidden="1">
      <c r="A117" s="358" t="str">
        <f>'План НП'!A120</f>
        <v>ВБ1.23</v>
      </c>
      <c r="B117" s="380">
        <f>'План НП'!B120</f>
        <v>0</v>
      </c>
      <c r="C117" s="353">
        <f>'План НП'!F120</f>
        <v>0</v>
      </c>
      <c r="D117" s="353">
        <f>'План НП'!G120</f>
        <v>0</v>
      </c>
      <c r="E117" s="359"/>
      <c r="F117" s="360"/>
      <c r="G117" s="360"/>
      <c r="H117" s="360"/>
      <c r="I117" s="360"/>
      <c r="J117" s="360"/>
      <c r="K117" s="360"/>
      <c r="L117" s="361"/>
      <c r="M117" s="370">
        <f>'План НП'!C120</f>
        <v>0</v>
      </c>
      <c r="N117" s="369">
        <f>'План НП'!D120</f>
        <v>0</v>
      </c>
      <c r="O117" s="357">
        <f>'План НП'!Y120</f>
        <v>0</v>
      </c>
      <c r="P117" s="341" t="str">
        <f>'Основні дані'!$B$1</f>
        <v>120124Б_3роки</v>
      </c>
    </row>
    <row r="118" spans="1:16" s="163" customFormat="1" ht="15.75" hidden="1">
      <c r="A118" s="358" t="str">
        <f>'План НП'!A121</f>
        <v>ВБ1.24</v>
      </c>
      <c r="B118" s="380">
        <f>'План НП'!B121</f>
        <v>0</v>
      </c>
      <c r="C118" s="353">
        <f>'План НП'!F121</f>
        <v>0</v>
      </c>
      <c r="D118" s="353">
        <f>'План НП'!G121</f>
        <v>0</v>
      </c>
      <c r="E118" s="359"/>
      <c r="F118" s="360"/>
      <c r="G118" s="360"/>
      <c r="H118" s="360"/>
      <c r="I118" s="360"/>
      <c r="J118" s="360"/>
      <c r="K118" s="360"/>
      <c r="L118" s="361"/>
      <c r="M118" s="370">
        <f>'План НП'!C121</f>
        <v>0</v>
      </c>
      <c r="N118" s="369">
        <f>'План НП'!D121</f>
        <v>0</v>
      </c>
      <c r="O118" s="357">
        <f>'План НП'!Y121</f>
        <v>0</v>
      </c>
      <c r="P118" s="341" t="str">
        <f>'Основні дані'!$B$1</f>
        <v>120124Б_3роки</v>
      </c>
    </row>
    <row r="119" spans="1:16" s="163" customFormat="1" ht="15.75" hidden="1">
      <c r="A119" s="358" t="str">
        <f>'План НП'!A122</f>
        <v>ВБ1.25</v>
      </c>
      <c r="B119" s="380">
        <f>'План НП'!B122</f>
        <v>0</v>
      </c>
      <c r="C119" s="353">
        <f>'План НП'!F122</f>
        <v>0</v>
      </c>
      <c r="D119" s="353">
        <f>'План НП'!G122</f>
        <v>0</v>
      </c>
      <c r="E119" s="359"/>
      <c r="F119" s="360"/>
      <c r="G119" s="360"/>
      <c r="H119" s="360"/>
      <c r="I119" s="360"/>
      <c r="J119" s="360"/>
      <c r="K119" s="360"/>
      <c r="L119" s="361"/>
      <c r="M119" s="370">
        <f>'План НП'!C122</f>
        <v>0</v>
      </c>
      <c r="N119" s="369">
        <f>'План НП'!D122</f>
        <v>0</v>
      </c>
      <c r="O119" s="357">
        <f>'План НП'!Y122</f>
        <v>0</v>
      </c>
      <c r="P119" s="341" t="str">
        <f>'Основні дані'!$B$1</f>
        <v>120124Б_3роки</v>
      </c>
    </row>
    <row r="120" spans="1:16" s="163" customFormat="1" ht="15.75">
      <c r="A120" s="358">
        <f>'План НП'!A123</f>
        <v>0</v>
      </c>
      <c r="B120" s="547" t="str">
        <f>'План НП'!B123</f>
        <v>Практика</v>
      </c>
      <c r="C120" s="353">
        <f>'План НП'!F123</f>
        <v>6</v>
      </c>
      <c r="D120" s="353">
        <f>'План НП'!G123</f>
        <v>180</v>
      </c>
      <c r="E120" s="359"/>
      <c r="F120" s="360"/>
      <c r="G120" s="360"/>
      <c r="H120" s="360"/>
      <c r="I120" s="360"/>
      <c r="J120" s="360"/>
      <c r="K120" s="360"/>
      <c r="L120" s="361"/>
      <c r="M120" s="370">
        <f>'План НП'!C123</f>
        <v>0</v>
      </c>
      <c r="N120" s="369" t="str">
        <f>'План НП'!D123</f>
        <v>6</v>
      </c>
      <c r="O120" s="357">
        <f>'План НП'!Y123</f>
        <v>0</v>
      </c>
      <c r="P120" s="341" t="str">
        <f>'Основні дані'!$B$1</f>
        <v>120124Б_3роки</v>
      </c>
    </row>
    <row r="121" spans="1:16" s="163" customFormat="1" ht="15.75">
      <c r="A121" s="358">
        <f>'План НП'!A124</f>
        <v>0</v>
      </c>
      <c r="B121" s="547" t="str">
        <f>'План НП'!B124</f>
        <v>Атестація</v>
      </c>
      <c r="C121" s="353">
        <f>'План НП'!F124</f>
        <v>6</v>
      </c>
      <c r="D121" s="353">
        <f>'План НП'!G124</f>
        <v>180</v>
      </c>
      <c r="E121" s="359"/>
      <c r="F121" s="360"/>
      <c r="G121" s="360"/>
      <c r="H121" s="360"/>
      <c r="I121" s="360"/>
      <c r="J121" s="360"/>
      <c r="K121" s="360"/>
      <c r="L121" s="361"/>
      <c r="M121" s="370">
        <f>'План НП'!C124</f>
        <v>0</v>
      </c>
      <c r="N121" s="369">
        <f>'План НП'!D124</f>
        <v>0</v>
      </c>
      <c r="O121" s="357">
        <f>'План НП'!Y124</f>
        <v>0</v>
      </c>
      <c r="P121" s="341" t="str">
        <f>'Основні дані'!$B$1</f>
        <v>120124Б_3роки</v>
      </c>
    </row>
    <row r="122" spans="1:16" s="163" customFormat="1" ht="15.75" hidden="1">
      <c r="A122" s="529" t="str">
        <f>'План НП'!A125</f>
        <v>3.1.2</v>
      </c>
      <c r="B122" s="530" t="str">
        <f>'План НП'!B125</f>
        <v>Блок дисциплін 02 "Назва блоку"</v>
      </c>
      <c r="C122" s="531" t="str">
        <f>'План НП'!F125</f>
        <v>ОШИБКА</v>
      </c>
      <c r="D122" s="531" t="str">
        <f>'План НП'!G125</f>
        <v>ОШИБКА</v>
      </c>
      <c r="E122" s="532"/>
      <c r="F122" s="533"/>
      <c r="G122" s="533"/>
      <c r="H122" s="533"/>
      <c r="I122" s="533"/>
      <c r="J122" s="533"/>
      <c r="K122" s="533"/>
      <c r="L122" s="534"/>
      <c r="M122" s="535"/>
      <c r="N122" s="536"/>
      <c r="O122" s="357">
        <f>'План НП'!Y125</f>
        <v>0</v>
      </c>
      <c r="P122" s="341" t="str">
        <f>'Основні дані'!$B$1</f>
        <v>120124Б_3роки</v>
      </c>
    </row>
    <row r="123" spans="1:16" s="163" customFormat="1" ht="15.75" hidden="1">
      <c r="A123" s="352" t="str">
        <f>'План НП'!A126</f>
        <v>ВБ2.1</v>
      </c>
      <c r="B123" s="380">
        <f>'План НП'!B126</f>
        <v>0</v>
      </c>
      <c r="C123" s="353">
        <f>'План НП'!F126</f>
        <v>0</v>
      </c>
      <c r="D123" s="353">
        <f>'План НП'!G126</f>
        <v>0</v>
      </c>
      <c r="E123" s="354"/>
      <c r="F123" s="355"/>
      <c r="G123" s="355"/>
      <c r="H123" s="355"/>
      <c r="I123" s="355"/>
      <c r="J123" s="355"/>
      <c r="K123" s="355"/>
      <c r="L123" s="356"/>
      <c r="M123" s="370">
        <f>'План НП'!C126</f>
        <v>0</v>
      </c>
      <c r="N123" s="369">
        <f>'План НП'!D126</f>
        <v>0</v>
      </c>
      <c r="O123" s="357">
        <f>'План НП'!Y126</f>
        <v>0</v>
      </c>
      <c r="P123" s="341" t="str">
        <f>'Основні дані'!$B$1</f>
        <v>120124Б_3роки</v>
      </c>
    </row>
    <row r="124" spans="1:16" s="163" customFormat="1" ht="15.75" hidden="1">
      <c r="A124" s="358" t="str">
        <f>'План НП'!A127</f>
        <v>ВБ2.2</v>
      </c>
      <c r="B124" s="380">
        <f>'План НП'!B127</f>
        <v>0</v>
      </c>
      <c r="C124" s="353">
        <f>'План НП'!F127</f>
        <v>0</v>
      </c>
      <c r="D124" s="353">
        <f>'План НП'!G127</f>
        <v>0</v>
      </c>
      <c r="E124" s="359"/>
      <c r="F124" s="360"/>
      <c r="G124" s="360"/>
      <c r="H124" s="360"/>
      <c r="I124" s="360"/>
      <c r="J124" s="360"/>
      <c r="K124" s="360"/>
      <c r="L124" s="361"/>
      <c r="M124" s="370">
        <f>'План НП'!C127</f>
        <v>0</v>
      </c>
      <c r="N124" s="369">
        <f>'План НП'!D127</f>
        <v>0</v>
      </c>
      <c r="O124" s="357">
        <f>'План НП'!Y127</f>
        <v>0</v>
      </c>
      <c r="P124" s="341" t="str">
        <f>'Основні дані'!$B$1</f>
        <v>120124Б_3роки</v>
      </c>
    </row>
    <row r="125" spans="1:16" s="163" customFormat="1" ht="15.75" hidden="1">
      <c r="A125" s="358" t="str">
        <f>'План НП'!A128</f>
        <v>ВБ2.3</v>
      </c>
      <c r="B125" s="380">
        <f>'План НП'!B128</f>
        <v>0</v>
      </c>
      <c r="C125" s="353">
        <f>'План НП'!F128</f>
        <v>0</v>
      </c>
      <c r="D125" s="353">
        <f>'План НП'!G128</f>
        <v>0</v>
      </c>
      <c r="E125" s="359"/>
      <c r="F125" s="360"/>
      <c r="G125" s="360"/>
      <c r="H125" s="360"/>
      <c r="I125" s="360"/>
      <c r="J125" s="360"/>
      <c r="K125" s="360"/>
      <c r="L125" s="361"/>
      <c r="M125" s="370">
        <f>'План НП'!C128</f>
        <v>0</v>
      </c>
      <c r="N125" s="369">
        <f>'План НП'!D128</f>
        <v>0</v>
      </c>
      <c r="O125" s="357">
        <f>'План НП'!Y128</f>
        <v>0</v>
      </c>
      <c r="P125" s="341" t="str">
        <f>'Основні дані'!$B$1</f>
        <v>120124Б_3роки</v>
      </c>
    </row>
    <row r="126" spans="1:16" s="163" customFormat="1" ht="15.75" hidden="1">
      <c r="A126" s="358" t="str">
        <f>'План НП'!A129</f>
        <v>ВБ2.4</v>
      </c>
      <c r="B126" s="380">
        <f>'План НП'!B129</f>
        <v>0</v>
      </c>
      <c r="C126" s="353">
        <f>'План НП'!F129</f>
        <v>0</v>
      </c>
      <c r="D126" s="353">
        <f>'План НП'!G129</f>
        <v>0</v>
      </c>
      <c r="E126" s="359"/>
      <c r="F126" s="360"/>
      <c r="G126" s="360"/>
      <c r="H126" s="360"/>
      <c r="I126" s="360"/>
      <c r="J126" s="360"/>
      <c r="K126" s="360"/>
      <c r="L126" s="361"/>
      <c r="M126" s="370">
        <f>'План НП'!C129</f>
        <v>0</v>
      </c>
      <c r="N126" s="369">
        <f>'План НП'!D129</f>
        <v>0</v>
      </c>
      <c r="O126" s="357">
        <f>'План НП'!Y129</f>
        <v>0</v>
      </c>
      <c r="P126" s="341" t="str">
        <f>'Основні дані'!$B$1</f>
        <v>120124Б_3роки</v>
      </c>
    </row>
    <row r="127" spans="1:16" s="163" customFormat="1" ht="15.75" hidden="1">
      <c r="A127" s="358" t="str">
        <f>'План НП'!A130</f>
        <v>ВБ2.5</v>
      </c>
      <c r="B127" s="380">
        <f>'План НП'!B130</f>
        <v>0</v>
      </c>
      <c r="C127" s="353">
        <f>'План НП'!F130</f>
        <v>0</v>
      </c>
      <c r="D127" s="353">
        <f>'План НП'!G130</f>
        <v>0</v>
      </c>
      <c r="E127" s="359"/>
      <c r="F127" s="360"/>
      <c r="G127" s="360"/>
      <c r="H127" s="360"/>
      <c r="I127" s="360"/>
      <c r="J127" s="360"/>
      <c r="K127" s="360"/>
      <c r="L127" s="361"/>
      <c r="M127" s="370">
        <f>'План НП'!C130</f>
        <v>0</v>
      </c>
      <c r="N127" s="369">
        <f>'План НП'!D130</f>
        <v>0</v>
      </c>
      <c r="O127" s="357">
        <f>'План НП'!Y130</f>
        <v>0</v>
      </c>
      <c r="P127" s="341" t="str">
        <f>'Основні дані'!$B$1</f>
        <v>120124Б_3роки</v>
      </c>
    </row>
    <row r="128" spans="1:16" s="163" customFormat="1" ht="15.75" hidden="1">
      <c r="A128" s="358" t="str">
        <f>'План НП'!A131</f>
        <v>ВБ2.6</v>
      </c>
      <c r="B128" s="380">
        <f>'План НП'!B131</f>
        <v>0</v>
      </c>
      <c r="C128" s="353">
        <f>'План НП'!F131</f>
        <v>0</v>
      </c>
      <c r="D128" s="353">
        <f>'План НП'!G131</f>
        <v>0</v>
      </c>
      <c r="E128" s="359"/>
      <c r="F128" s="360"/>
      <c r="G128" s="360"/>
      <c r="H128" s="360"/>
      <c r="I128" s="360"/>
      <c r="J128" s="360"/>
      <c r="K128" s="360"/>
      <c r="L128" s="361"/>
      <c r="M128" s="370">
        <f>'План НП'!C131</f>
        <v>0</v>
      </c>
      <c r="N128" s="369">
        <f>'План НП'!D131</f>
        <v>0</v>
      </c>
      <c r="O128" s="357">
        <f>'План НП'!Y131</f>
        <v>0</v>
      </c>
      <c r="P128" s="341" t="str">
        <f>'Основні дані'!$B$1</f>
        <v>120124Б_3роки</v>
      </c>
    </row>
    <row r="129" spans="1:16" s="163" customFormat="1" ht="15.75" hidden="1">
      <c r="A129" s="358" t="str">
        <f>'План НП'!A132</f>
        <v>ВБ2.7</v>
      </c>
      <c r="B129" s="380">
        <f>'План НП'!B132</f>
        <v>0</v>
      </c>
      <c r="C129" s="353">
        <f>'План НП'!F132</f>
        <v>0</v>
      </c>
      <c r="D129" s="353">
        <f>'План НП'!G132</f>
        <v>0</v>
      </c>
      <c r="E129" s="359"/>
      <c r="F129" s="360"/>
      <c r="G129" s="360"/>
      <c r="H129" s="360"/>
      <c r="I129" s="360"/>
      <c r="J129" s="360"/>
      <c r="K129" s="360"/>
      <c r="L129" s="361"/>
      <c r="M129" s="370">
        <f>'План НП'!C132</f>
        <v>0</v>
      </c>
      <c r="N129" s="369">
        <f>'План НП'!D132</f>
        <v>0</v>
      </c>
      <c r="O129" s="357">
        <f>'План НП'!Y132</f>
        <v>0</v>
      </c>
      <c r="P129" s="341" t="str">
        <f>'Основні дані'!$B$1</f>
        <v>120124Б_3роки</v>
      </c>
    </row>
    <row r="130" spans="1:16" s="163" customFormat="1" ht="15.75" hidden="1">
      <c r="A130" s="358" t="str">
        <f>'План НП'!A133</f>
        <v>ВБ2.8</v>
      </c>
      <c r="B130" s="380">
        <f>'План НП'!B133</f>
        <v>0</v>
      </c>
      <c r="C130" s="353">
        <f>'План НП'!F133</f>
        <v>0</v>
      </c>
      <c r="D130" s="353">
        <f>'План НП'!G133</f>
        <v>0</v>
      </c>
      <c r="E130" s="359"/>
      <c r="F130" s="360"/>
      <c r="G130" s="360"/>
      <c r="H130" s="360"/>
      <c r="I130" s="360"/>
      <c r="J130" s="360"/>
      <c r="K130" s="360"/>
      <c r="L130" s="361"/>
      <c r="M130" s="370">
        <f>'План НП'!C133</f>
        <v>0</v>
      </c>
      <c r="N130" s="369">
        <f>'План НП'!D133</f>
        <v>0</v>
      </c>
      <c r="O130" s="357">
        <f>'План НП'!Y133</f>
        <v>0</v>
      </c>
      <c r="P130" s="341" t="str">
        <f>'Основні дані'!$B$1</f>
        <v>120124Б_3роки</v>
      </c>
    </row>
    <row r="131" spans="1:16" s="163" customFormat="1" ht="15.75" hidden="1">
      <c r="A131" s="358" t="str">
        <f>'План НП'!A134</f>
        <v>ВБ2.9</v>
      </c>
      <c r="B131" s="380">
        <f>'План НП'!B134</f>
        <v>0</v>
      </c>
      <c r="C131" s="353">
        <f>'План НП'!F134</f>
        <v>0</v>
      </c>
      <c r="D131" s="353">
        <f>'План НП'!G134</f>
        <v>0</v>
      </c>
      <c r="E131" s="359"/>
      <c r="F131" s="360"/>
      <c r="G131" s="360"/>
      <c r="H131" s="360"/>
      <c r="I131" s="360"/>
      <c r="J131" s="360"/>
      <c r="K131" s="360"/>
      <c r="L131" s="361"/>
      <c r="M131" s="370">
        <f>'План НП'!C134</f>
        <v>0</v>
      </c>
      <c r="N131" s="369">
        <f>'План НП'!D134</f>
        <v>0</v>
      </c>
      <c r="O131" s="357">
        <f>'План НП'!Y134</f>
        <v>0</v>
      </c>
      <c r="P131" s="341" t="str">
        <f>'Основні дані'!$B$1</f>
        <v>120124Б_3роки</v>
      </c>
    </row>
    <row r="132" spans="1:16" s="163" customFormat="1" ht="15.75" hidden="1">
      <c r="A132" s="358" t="str">
        <f>'План НП'!A135</f>
        <v>ВБ2.10</v>
      </c>
      <c r="B132" s="380">
        <f>'План НП'!B135</f>
        <v>0</v>
      </c>
      <c r="C132" s="353">
        <f>'План НП'!F135</f>
        <v>0</v>
      </c>
      <c r="D132" s="353">
        <f>'План НП'!G135</f>
        <v>0</v>
      </c>
      <c r="E132" s="359"/>
      <c r="F132" s="360"/>
      <c r="G132" s="360"/>
      <c r="H132" s="360"/>
      <c r="I132" s="360"/>
      <c r="J132" s="360"/>
      <c r="K132" s="360"/>
      <c r="L132" s="361"/>
      <c r="M132" s="370">
        <f>'План НП'!C135</f>
        <v>0</v>
      </c>
      <c r="N132" s="369">
        <f>'План НП'!D135</f>
        <v>0</v>
      </c>
      <c r="O132" s="357">
        <f>'План НП'!Y135</f>
        <v>0</v>
      </c>
      <c r="P132" s="341" t="str">
        <f>'Основні дані'!$B$1</f>
        <v>120124Б_3роки</v>
      </c>
    </row>
    <row r="133" spans="1:16" s="163" customFormat="1" ht="15.75" hidden="1">
      <c r="A133" s="358" t="str">
        <f>'План НП'!A136</f>
        <v>ВБ2.11</v>
      </c>
      <c r="B133" s="380">
        <f>'План НП'!B136</f>
        <v>0</v>
      </c>
      <c r="C133" s="353">
        <f>'План НП'!F136</f>
        <v>0</v>
      </c>
      <c r="D133" s="353">
        <f>'План НП'!G136</f>
        <v>0</v>
      </c>
      <c r="E133" s="359"/>
      <c r="F133" s="360"/>
      <c r="G133" s="360"/>
      <c r="H133" s="360"/>
      <c r="I133" s="360"/>
      <c r="J133" s="360"/>
      <c r="K133" s="360"/>
      <c r="L133" s="361"/>
      <c r="M133" s="370">
        <f>'План НП'!C136</f>
        <v>0</v>
      </c>
      <c r="N133" s="369">
        <f>'План НП'!D136</f>
        <v>0</v>
      </c>
      <c r="O133" s="357">
        <f>'План НП'!Y136</f>
        <v>0</v>
      </c>
      <c r="P133" s="341" t="str">
        <f>'Основні дані'!$B$1</f>
        <v>120124Б_3роки</v>
      </c>
    </row>
    <row r="134" spans="1:16" s="163" customFormat="1" ht="15.75" hidden="1">
      <c r="A134" s="358" t="str">
        <f>'План НП'!A137</f>
        <v>ВБ2.12</v>
      </c>
      <c r="B134" s="380">
        <f>'План НП'!B137</f>
        <v>0</v>
      </c>
      <c r="C134" s="353">
        <f>'План НП'!F137</f>
        <v>0</v>
      </c>
      <c r="D134" s="353">
        <f>'План НП'!G137</f>
        <v>0</v>
      </c>
      <c r="E134" s="359"/>
      <c r="F134" s="360"/>
      <c r="G134" s="360"/>
      <c r="H134" s="360"/>
      <c r="I134" s="360"/>
      <c r="J134" s="360"/>
      <c r="K134" s="360"/>
      <c r="L134" s="361"/>
      <c r="M134" s="370">
        <f>'План НП'!C137</f>
        <v>0</v>
      </c>
      <c r="N134" s="369">
        <f>'План НП'!D137</f>
        <v>0</v>
      </c>
      <c r="O134" s="357">
        <f>'План НП'!Y137</f>
        <v>0</v>
      </c>
      <c r="P134" s="341" t="str">
        <f>'Основні дані'!$B$1</f>
        <v>120124Б_3роки</v>
      </c>
    </row>
    <row r="135" spans="1:16" s="163" customFormat="1" ht="15.75" hidden="1">
      <c r="A135" s="358" t="str">
        <f>'План НП'!A138</f>
        <v>ВБ2.13</v>
      </c>
      <c r="B135" s="380">
        <f>'План НП'!B138</f>
        <v>0</v>
      </c>
      <c r="C135" s="353">
        <f>'План НП'!F138</f>
        <v>0</v>
      </c>
      <c r="D135" s="353">
        <f>'План НП'!G138</f>
        <v>0</v>
      </c>
      <c r="E135" s="359"/>
      <c r="F135" s="360"/>
      <c r="G135" s="360"/>
      <c r="H135" s="360"/>
      <c r="I135" s="360"/>
      <c r="J135" s="360"/>
      <c r="K135" s="360"/>
      <c r="L135" s="361"/>
      <c r="M135" s="370">
        <f>'План НП'!C138</f>
        <v>0</v>
      </c>
      <c r="N135" s="369">
        <f>'План НП'!D138</f>
        <v>0</v>
      </c>
      <c r="O135" s="357">
        <f>'План НП'!Y138</f>
        <v>0</v>
      </c>
      <c r="P135" s="341" t="str">
        <f>'Основні дані'!$B$1</f>
        <v>120124Б_3роки</v>
      </c>
    </row>
    <row r="136" spans="1:16" s="163" customFormat="1" ht="15.75" hidden="1">
      <c r="A136" s="358" t="str">
        <f>'План НП'!A139</f>
        <v>ВБ2.14</v>
      </c>
      <c r="B136" s="380">
        <f>'План НП'!B139</f>
        <v>0</v>
      </c>
      <c r="C136" s="353">
        <f>'План НП'!F139</f>
        <v>0</v>
      </c>
      <c r="D136" s="353">
        <f>'План НП'!G139</f>
        <v>0</v>
      </c>
      <c r="E136" s="359"/>
      <c r="F136" s="360"/>
      <c r="G136" s="360"/>
      <c r="H136" s="360"/>
      <c r="I136" s="360"/>
      <c r="J136" s="360"/>
      <c r="K136" s="360"/>
      <c r="L136" s="361"/>
      <c r="M136" s="370">
        <f>'План НП'!C139</f>
        <v>0</v>
      </c>
      <c r="N136" s="369">
        <f>'План НП'!D139</f>
        <v>0</v>
      </c>
      <c r="O136" s="357">
        <f>'План НП'!Y139</f>
        <v>0</v>
      </c>
      <c r="P136" s="341" t="str">
        <f>'Основні дані'!$B$1</f>
        <v>120124Б_3роки</v>
      </c>
    </row>
    <row r="137" spans="1:16" s="163" customFormat="1" ht="15.75" hidden="1">
      <c r="A137" s="358" t="str">
        <f>'План НП'!A140</f>
        <v>ВБ2.15</v>
      </c>
      <c r="B137" s="380">
        <f>'План НП'!B140</f>
        <v>0</v>
      </c>
      <c r="C137" s="353">
        <f>'План НП'!F140</f>
        <v>0</v>
      </c>
      <c r="D137" s="353">
        <f>'План НП'!G140</f>
        <v>0</v>
      </c>
      <c r="E137" s="359"/>
      <c r="F137" s="360"/>
      <c r="G137" s="360"/>
      <c r="H137" s="360"/>
      <c r="I137" s="360"/>
      <c r="J137" s="360"/>
      <c r="K137" s="360"/>
      <c r="L137" s="361"/>
      <c r="M137" s="370">
        <f>'План НП'!C140</f>
        <v>0</v>
      </c>
      <c r="N137" s="369">
        <f>'План НП'!D140</f>
        <v>0</v>
      </c>
      <c r="O137" s="357">
        <f>'План НП'!Y140</f>
        <v>0</v>
      </c>
      <c r="P137" s="341" t="str">
        <f>'Основні дані'!$B$1</f>
        <v>120124Б_3роки</v>
      </c>
    </row>
    <row r="138" spans="1:16" s="163" customFormat="1" ht="15.75" hidden="1">
      <c r="A138" s="358" t="str">
        <f>'План НП'!A141</f>
        <v>ВБ2.16</v>
      </c>
      <c r="B138" s="380">
        <f>'План НП'!B141</f>
        <v>0</v>
      </c>
      <c r="C138" s="353">
        <f>'План НП'!F141</f>
        <v>0</v>
      </c>
      <c r="D138" s="353">
        <f>'План НП'!G141</f>
        <v>0</v>
      </c>
      <c r="E138" s="359"/>
      <c r="F138" s="360"/>
      <c r="G138" s="360"/>
      <c r="H138" s="360"/>
      <c r="I138" s="360"/>
      <c r="J138" s="360"/>
      <c r="K138" s="360"/>
      <c r="L138" s="361"/>
      <c r="M138" s="370">
        <f>'План НП'!C141</f>
        <v>0</v>
      </c>
      <c r="N138" s="369">
        <f>'План НП'!D141</f>
        <v>0</v>
      </c>
      <c r="O138" s="357">
        <f>'План НП'!Y141</f>
        <v>0</v>
      </c>
      <c r="P138" s="341" t="str">
        <f>'Основні дані'!$B$1</f>
        <v>120124Б_3роки</v>
      </c>
    </row>
    <row r="139" spans="1:16" s="163" customFormat="1" ht="15.75" hidden="1">
      <c r="A139" s="358" t="str">
        <f>'План НП'!A142</f>
        <v>ВБ2.17</v>
      </c>
      <c r="B139" s="380">
        <f>'План НП'!B142</f>
        <v>0</v>
      </c>
      <c r="C139" s="353">
        <f>'План НП'!F142</f>
        <v>0</v>
      </c>
      <c r="D139" s="353">
        <f>'План НП'!G142</f>
        <v>0</v>
      </c>
      <c r="E139" s="359"/>
      <c r="F139" s="360"/>
      <c r="G139" s="360"/>
      <c r="H139" s="360"/>
      <c r="I139" s="360"/>
      <c r="J139" s="360"/>
      <c r="K139" s="360"/>
      <c r="L139" s="361"/>
      <c r="M139" s="370">
        <f>'План НП'!C142</f>
        <v>0</v>
      </c>
      <c r="N139" s="369">
        <f>'План НП'!D142</f>
        <v>0</v>
      </c>
      <c r="O139" s="357">
        <f>'План НП'!Y142</f>
        <v>0</v>
      </c>
      <c r="P139" s="341" t="str">
        <f>'Основні дані'!$B$1</f>
        <v>120124Б_3роки</v>
      </c>
    </row>
    <row r="140" spans="1:16" s="163" customFormat="1" ht="15.75" hidden="1">
      <c r="A140" s="358" t="str">
        <f>'План НП'!A143</f>
        <v>ВБ2.18</v>
      </c>
      <c r="B140" s="380">
        <f>'План НП'!B143</f>
        <v>0</v>
      </c>
      <c r="C140" s="353">
        <f>'План НП'!F143</f>
        <v>0</v>
      </c>
      <c r="D140" s="353">
        <f>'План НП'!G143</f>
        <v>0</v>
      </c>
      <c r="E140" s="359"/>
      <c r="F140" s="360"/>
      <c r="G140" s="360"/>
      <c r="H140" s="360"/>
      <c r="I140" s="360"/>
      <c r="J140" s="360"/>
      <c r="K140" s="360"/>
      <c r="L140" s="361"/>
      <c r="M140" s="370">
        <f>'План НП'!C143</f>
        <v>0</v>
      </c>
      <c r="N140" s="369">
        <f>'План НП'!D143</f>
        <v>0</v>
      </c>
      <c r="O140" s="357">
        <f>'План НП'!Y143</f>
        <v>0</v>
      </c>
      <c r="P140" s="341" t="str">
        <f>'Основні дані'!$B$1</f>
        <v>120124Б_3роки</v>
      </c>
    </row>
    <row r="141" spans="1:16" s="163" customFormat="1" ht="15.75" hidden="1">
      <c r="A141" s="358" t="str">
        <f>'План НП'!A144</f>
        <v>ВБ2.19</v>
      </c>
      <c r="B141" s="380">
        <f>'План НП'!B144</f>
        <v>0</v>
      </c>
      <c r="C141" s="353">
        <f>'План НП'!F144</f>
        <v>0</v>
      </c>
      <c r="D141" s="353">
        <f>'План НП'!G144</f>
        <v>0</v>
      </c>
      <c r="E141" s="359"/>
      <c r="F141" s="360"/>
      <c r="G141" s="360"/>
      <c r="H141" s="360"/>
      <c r="I141" s="360"/>
      <c r="J141" s="360"/>
      <c r="K141" s="360"/>
      <c r="L141" s="361"/>
      <c r="M141" s="370">
        <f>'План НП'!C144</f>
        <v>0</v>
      </c>
      <c r="N141" s="369">
        <f>'План НП'!D144</f>
        <v>0</v>
      </c>
      <c r="O141" s="357">
        <f>'План НП'!Y144</f>
        <v>0</v>
      </c>
      <c r="P141" s="341" t="str">
        <f>'Основні дані'!$B$1</f>
        <v>120124Б_3роки</v>
      </c>
    </row>
    <row r="142" spans="1:16" s="163" customFormat="1" ht="15.75" hidden="1">
      <c r="A142" s="358" t="str">
        <f>'План НП'!A145</f>
        <v>ВБ2.20</v>
      </c>
      <c r="B142" s="380">
        <f>'План НП'!B145</f>
        <v>0</v>
      </c>
      <c r="C142" s="353">
        <f>'План НП'!F145</f>
        <v>0</v>
      </c>
      <c r="D142" s="353">
        <f>'План НП'!G145</f>
        <v>0</v>
      </c>
      <c r="E142" s="359"/>
      <c r="F142" s="360"/>
      <c r="G142" s="360"/>
      <c r="H142" s="360"/>
      <c r="I142" s="360"/>
      <c r="J142" s="360"/>
      <c r="K142" s="360"/>
      <c r="L142" s="361"/>
      <c r="M142" s="370">
        <f>'План НП'!C145</f>
        <v>0</v>
      </c>
      <c r="N142" s="369">
        <f>'План НП'!D145</f>
        <v>0</v>
      </c>
      <c r="O142" s="357">
        <f>'План НП'!Y145</f>
        <v>0</v>
      </c>
      <c r="P142" s="341" t="str">
        <f>'Основні дані'!$B$1</f>
        <v>120124Б_3роки</v>
      </c>
    </row>
    <row r="143" spans="1:16" s="163" customFormat="1" ht="15.75" hidden="1">
      <c r="A143" s="358" t="str">
        <f>'План НП'!A146</f>
        <v>ВБ2.21</v>
      </c>
      <c r="B143" s="380">
        <f>'План НП'!B146</f>
        <v>0</v>
      </c>
      <c r="C143" s="353">
        <f>'План НП'!F146</f>
        <v>0</v>
      </c>
      <c r="D143" s="353">
        <f>'План НП'!G146</f>
        <v>0</v>
      </c>
      <c r="E143" s="359"/>
      <c r="F143" s="360"/>
      <c r="G143" s="360"/>
      <c r="H143" s="360"/>
      <c r="I143" s="360"/>
      <c r="J143" s="360"/>
      <c r="K143" s="360"/>
      <c r="L143" s="361"/>
      <c r="M143" s="370">
        <f>'План НП'!C146</f>
        <v>0</v>
      </c>
      <c r="N143" s="369">
        <f>'План НП'!D146</f>
        <v>0</v>
      </c>
      <c r="O143" s="357">
        <f>'План НП'!Y146</f>
        <v>0</v>
      </c>
      <c r="P143" s="341" t="str">
        <f>'Основні дані'!$B$1</f>
        <v>120124Б_3роки</v>
      </c>
    </row>
    <row r="144" spans="1:16" s="163" customFormat="1" ht="15.75" hidden="1">
      <c r="A144" s="358" t="str">
        <f>'План НП'!A147</f>
        <v>ВБ2.22</v>
      </c>
      <c r="B144" s="380">
        <f>'План НП'!B147</f>
        <v>0</v>
      </c>
      <c r="C144" s="353">
        <f>'План НП'!F147</f>
        <v>0</v>
      </c>
      <c r="D144" s="353">
        <f>'План НП'!G147</f>
        <v>0</v>
      </c>
      <c r="E144" s="359"/>
      <c r="F144" s="360"/>
      <c r="G144" s="360"/>
      <c r="H144" s="360"/>
      <c r="I144" s="360"/>
      <c r="J144" s="360"/>
      <c r="K144" s="360"/>
      <c r="L144" s="361"/>
      <c r="M144" s="370">
        <f>'План НП'!C147</f>
        <v>0</v>
      </c>
      <c r="N144" s="369">
        <f>'План НП'!D147</f>
        <v>0</v>
      </c>
      <c r="O144" s="357">
        <f>'План НП'!Y147</f>
        <v>0</v>
      </c>
      <c r="P144" s="341" t="str">
        <f>'Основні дані'!$B$1</f>
        <v>120124Б_3роки</v>
      </c>
    </row>
    <row r="145" spans="1:16" s="163" customFormat="1" ht="15.75" hidden="1">
      <c r="A145" s="358" t="str">
        <f>'План НП'!A148</f>
        <v>ВБ2.23</v>
      </c>
      <c r="B145" s="380">
        <f>'План НП'!B148</f>
        <v>0</v>
      </c>
      <c r="C145" s="353">
        <f>'План НП'!F148</f>
        <v>0</v>
      </c>
      <c r="D145" s="353">
        <f>'План НП'!G148</f>
        <v>0</v>
      </c>
      <c r="E145" s="359"/>
      <c r="F145" s="360"/>
      <c r="G145" s="360"/>
      <c r="H145" s="360"/>
      <c r="I145" s="360"/>
      <c r="J145" s="360"/>
      <c r="K145" s="360"/>
      <c r="L145" s="361"/>
      <c r="M145" s="370">
        <f>'План НП'!C148</f>
        <v>0</v>
      </c>
      <c r="N145" s="369">
        <f>'План НП'!D148</f>
        <v>0</v>
      </c>
      <c r="O145" s="357">
        <f>'План НП'!Y148</f>
        <v>0</v>
      </c>
      <c r="P145" s="341" t="str">
        <f>'Основні дані'!$B$1</f>
        <v>120124Б_3роки</v>
      </c>
    </row>
    <row r="146" spans="1:16" s="163" customFormat="1" ht="15.75" hidden="1">
      <c r="A146" s="358" t="str">
        <f>'План НП'!A149</f>
        <v>ВБ2.24</v>
      </c>
      <c r="B146" s="380">
        <f>'План НП'!B149</f>
        <v>0</v>
      </c>
      <c r="C146" s="353">
        <f>'План НП'!F149</f>
        <v>0</v>
      </c>
      <c r="D146" s="353">
        <f>'План НП'!G149</f>
        <v>0</v>
      </c>
      <c r="E146" s="359"/>
      <c r="F146" s="360"/>
      <c r="G146" s="360"/>
      <c r="H146" s="360"/>
      <c r="I146" s="360"/>
      <c r="J146" s="360"/>
      <c r="K146" s="360"/>
      <c r="L146" s="361"/>
      <c r="M146" s="370">
        <f>'План НП'!C149</f>
        <v>0</v>
      </c>
      <c r="N146" s="369">
        <f>'План НП'!D149</f>
        <v>0</v>
      </c>
      <c r="O146" s="357">
        <f>'План НП'!Y149</f>
        <v>0</v>
      </c>
      <c r="P146" s="341" t="str">
        <f>'Основні дані'!$B$1</f>
        <v>120124Б_3роки</v>
      </c>
    </row>
    <row r="147" spans="1:16" s="163" customFormat="1" ht="15.75" hidden="1">
      <c r="A147" s="358" t="str">
        <f>'План НП'!A150</f>
        <v>ВБ2.25</v>
      </c>
      <c r="B147" s="380">
        <f>'План НП'!B150</f>
        <v>0</v>
      </c>
      <c r="C147" s="353">
        <f>'План НП'!F150</f>
        <v>0</v>
      </c>
      <c r="D147" s="353">
        <f>'План НП'!G150</f>
        <v>0</v>
      </c>
      <c r="E147" s="359"/>
      <c r="F147" s="360"/>
      <c r="G147" s="360"/>
      <c r="H147" s="360"/>
      <c r="I147" s="360"/>
      <c r="J147" s="360"/>
      <c r="K147" s="360"/>
      <c r="L147" s="361"/>
      <c r="M147" s="370">
        <f>'План НП'!C150</f>
        <v>0</v>
      </c>
      <c r="N147" s="369">
        <f>'План НП'!D150</f>
        <v>0</v>
      </c>
      <c r="O147" s="357">
        <f>'План НП'!Y150</f>
        <v>0</v>
      </c>
      <c r="P147" s="341" t="str">
        <f>'Основні дані'!$B$1</f>
        <v>120124Б_3роки</v>
      </c>
    </row>
    <row r="148" spans="1:16" s="163" customFormat="1" ht="15.75" hidden="1">
      <c r="A148" s="358">
        <f>'План НП'!A151</f>
        <v>0</v>
      </c>
      <c r="B148" s="547" t="str">
        <f>'План НП'!B151</f>
        <v>Практика</v>
      </c>
      <c r="C148" s="353">
        <f>'План НП'!F151</f>
        <v>6</v>
      </c>
      <c r="D148" s="353">
        <f>'План НП'!G151</f>
        <v>180</v>
      </c>
      <c r="E148" s="359"/>
      <c r="F148" s="360"/>
      <c r="G148" s="360"/>
      <c r="H148" s="360"/>
      <c r="I148" s="360"/>
      <c r="J148" s="360"/>
      <c r="K148" s="360"/>
      <c r="L148" s="361"/>
      <c r="M148" s="370">
        <f>'План НП'!C151</f>
        <v>0</v>
      </c>
      <c r="N148" s="369" t="str">
        <f>'План НП'!D151</f>
        <v>6</v>
      </c>
      <c r="O148" s="357">
        <f>'План НП'!Y151</f>
        <v>0</v>
      </c>
      <c r="P148" s="341" t="str">
        <f>'Основні дані'!$B$1</f>
        <v>120124Б_3роки</v>
      </c>
    </row>
    <row r="149" spans="1:16" s="163" customFormat="1" ht="15.75" hidden="1">
      <c r="A149" s="358">
        <f>'План НП'!A152</f>
        <v>0</v>
      </c>
      <c r="B149" s="547" t="str">
        <f>'План НП'!B152</f>
        <v>Атестація</v>
      </c>
      <c r="C149" s="353">
        <f>'План НП'!F152</f>
        <v>6</v>
      </c>
      <c r="D149" s="353">
        <f>'План НП'!G152</f>
        <v>180</v>
      </c>
      <c r="E149" s="359"/>
      <c r="F149" s="360"/>
      <c r="G149" s="360"/>
      <c r="H149" s="360"/>
      <c r="I149" s="360"/>
      <c r="J149" s="360"/>
      <c r="K149" s="360"/>
      <c r="L149" s="361"/>
      <c r="M149" s="370">
        <f>'План НП'!C152</f>
        <v>0</v>
      </c>
      <c r="N149" s="369">
        <f>'План НП'!D152</f>
        <v>0</v>
      </c>
      <c r="O149" s="357">
        <f>'План НП'!Y152</f>
        <v>0</v>
      </c>
      <c r="P149" s="341" t="str">
        <f>'Основні дані'!$B$1</f>
        <v>120124Б_3роки</v>
      </c>
    </row>
    <row r="150" spans="1:16" s="163" customFormat="1" ht="15.75" hidden="1">
      <c r="A150" s="529" t="str">
        <f>'План НП'!A153</f>
        <v>3.1.3</v>
      </c>
      <c r="B150" s="530" t="str">
        <f>'План НП'!B153</f>
        <v>Блок дисциплін 03 "Назва блоку"</v>
      </c>
      <c r="C150" s="531" t="str">
        <f>'План НП'!F153</f>
        <v>ОШИБКА</v>
      </c>
      <c r="D150" s="531" t="str">
        <f>'План НП'!G153</f>
        <v>ОШИБКА</v>
      </c>
      <c r="E150" s="532"/>
      <c r="F150" s="533"/>
      <c r="G150" s="533"/>
      <c r="H150" s="533"/>
      <c r="I150" s="533"/>
      <c r="J150" s="533"/>
      <c r="K150" s="533"/>
      <c r="L150" s="534"/>
      <c r="M150" s="535"/>
      <c r="N150" s="536"/>
      <c r="O150" s="357">
        <f>'План НП'!Y153</f>
        <v>0</v>
      </c>
      <c r="P150" s="341" t="str">
        <f>'Основні дані'!$B$1</f>
        <v>120124Б_3роки</v>
      </c>
    </row>
    <row r="151" spans="1:16" s="163" customFormat="1" ht="15.75" hidden="1">
      <c r="A151" s="352" t="str">
        <f>'План НП'!A154</f>
        <v>ВБ3.1</v>
      </c>
      <c r="B151" s="380">
        <f>'План НП'!B154</f>
        <v>0</v>
      </c>
      <c r="C151" s="353">
        <f>'План НП'!F154</f>
        <v>0</v>
      </c>
      <c r="D151" s="353">
        <f>'План НП'!G154</f>
        <v>0</v>
      </c>
      <c r="E151" s="354"/>
      <c r="F151" s="355"/>
      <c r="G151" s="355"/>
      <c r="H151" s="355"/>
      <c r="I151" s="355"/>
      <c r="J151" s="355"/>
      <c r="K151" s="355"/>
      <c r="L151" s="356"/>
      <c r="M151" s="370">
        <f>'План НП'!C154</f>
        <v>0</v>
      </c>
      <c r="N151" s="369">
        <f>'План НП'!D154</f>
        <v>0</v>
      </c>
      <c r="O151" s="357">
        <f>'План НП'!Y154</f>
        <v>0</v>
      </c>
      <c r="P151" s="341" t="str">
        <f>'Основні дані'!$B$1</f>
        <v>120124Б_3роки</v>
      </c>
    </row>
    <row r="152" spans="1:16" s="163" customFormat="1" ht="15.75" hidden="1">
      <c r="A152" s="358" t="str">
        <f>'План НП'!A155</f>
        <v>ВБ3.2</v>
      </c>
      <c r="B152" s="380">
        <f>'План НП'!B155</f>
        <v>0</v>
      </c>
      <c r="C152" s="353">
        <f>'План НП'!F155</f>
        <v>0</v>
      </c>
      <c r="D152" s="353">
        <f>'План НП'!G155</f>
        <v>0</v>
      </c>
      <c r="E152" s="359"/>
      <c r="F152" s="360"/>
      <c r="G152" s="360"/>
      <c r="H152" s="360"/>
      <c r="I152" s="360"/>
      <c r="J152" s="360"/>
      <c r="K152" s="360"/>
      <c r="L152" s="361"/>
      <c r="M152" s="370">
        <f>'План НП'!C155</f>
        <v>0</v>
      </c>
      <c r="N152" s="369">
        <f>'План НП'!D155</f>
        <v>0</v>
      </c>
      <c r="O152" s="357">
        <f>'План НП'!Y155</f>
        <v>0</v>
      </c>
      <c r="P152" s="341" t="str">
        <f>'Основні дані'!$B$1</f>
        <v>120124Б_3роки</v>
      </c>
    </row>
    <row r="153" spans="1:16" s="163" customFormat="1" ht="15.75" hidden="1">
      <c r="A153" s="358" t="str">
        <f>'План НП'!A156</f>
        <v>ВБ3.3</v>
      </c>
      <c r="B153" s="380">
        <f>'План НП'!B156</f>
        <v>0</v>
      </c>
      <c r="C153" s="353">
        <f>'План НП'!F156</f>
        <v>0</v>
      </c>
      <c r="D153" s="353">
        <f>'План НП'!G156</f>
        <v>0</v>
      </c>
      <c r="E153" s="359"/>
      <c r="F153" s="360"/>
      <c r="G153" s="360"/>
      <c r="H153" s="360"/>
      <c r="I153" s="360"/>
      <c r="J153" s="360"/>
      <c r="K153" s="360"/>
      <c r="L153" s="361"/>
      <c r="M153" s="370">
        <f>'План НП'!C156</f>
        <v>0</v>
      </c>
      <c r="N153" s="369">
        <f>'План НП'!D156</f>
        <v>0</v>
      </c>
      <c r="O153" s="357">
        <f>'План НП'!Y156</f>
        <v>0</v>
      </c>
      <c r="P153" s="341" t="str">
        <f>'Основні дані'!$B$1</f>
        <v>120124Б_3роки</v>
      </c>
    </row>
    <row r="154" spans="1:16" s="163" customFormat="1" ht="15.75" hidden="1">
      <c r="A154" s="358" t="str">
        <f>'План НП'!A157</f>
        <v>ВБ3.4</v>
      </c>
      <c r="B154" s="380">
        <f>'План НП'!B157</f>
        <v>0</v>
      </c>
      <c r="C154" s="353">
        <f>'План НП'!F157</f>
        <v>0</v>
      </c>
      <c r="D154" s="353">
        <f>'План НП'!G157</f>
        <v>0</v>
      </c>
      <c r="E154" s="359"/>
      <c r="F154" s="360"/>
      <c r="G154" s="360"/>
      <c r="H154" s="360"/>
      <c r="I154" s="360"/>
      <c r="J154" s="360"/>
      <c r="K154" s="360"/>
      <c r="L154" s="361"/>
      <c r="M154" s="370">
        <f>'План НП'!C157</f>
        <v>0</v>
      </c>
      <c r="N154" s="369">
        <f>'План НП'!D157</f>
        <v>0</v>
      </c>
      <c r="O154" s="357">
        <f>'План НП'!Y157</f>
        <v>0</v>
      </c>
      <c r="P154" s="341" t="str">
        <f>'Основні дані'!$B$1</f>
        <v>120124Б_3роки</v>
      </c>
    </row>
    <row r="155" spans="1:16" s="163" customFormat="1" ht="15.75" hidden="1">
      <c r="A155" s="358" t="str">
        <f>'План НП'!A158</f>
        <v>ВБ3.5</v>
      </c>
      <c r="B155" s="380">
        <f>'План НП'!B158</f>
        <v>0</v>
      </c>
      <c r="C155" s="353">
        <f>'План НП'!F158</f>
        <v>0</v>
      </c>
      <c r="D155" s="353">
        <f>'План НП'!G158</f>
        <v>0</v>
      </c>
      <c r="E155" s="359"/>
      <c r="F155" s="360"/>
      <c r="G155" s="360"/>
      <c r="H155" s="360"/>
      <c r="I155" s="360"/>
      <c r="J155" s="360"/>
      <c r="K155" s="360"/>
      <c r="L155" s="361"/>
      <c r="M155" s="370">
        <f>'План НП'!C158</f>
        <v>0</v>
      </c>
      <c r="N155" s="369">
        <f>'План НП'!D158</f>
        <v>0</v>
      </c>
      <c r="O155" s="357">
        <f>'План НП'!Y158</f>
        <v>0</v>
      </c>
      <c r="P155" s="341" t="str">
        <f>'Основні дані'!$B$1</f>
        <v>120124Б_3роки</v>
      </c>
    </row>
    <row r="156" spans="1:16" s="163" customFormat="1" ht="15.75" hidden="1">
      <c r="A156" s="358" t="str">
        <f>'План НП'!A159</f>
        <v>ВБ3.6</v>
      </c>
      <c r="B156" s="380">
        <f>'План НП'!B159</f>
        <v>0</v>
      </c>
      <c r="C156" s="353">
        <f>'План НП'!F159</f>
        <v>0</v>
      </c>
      <c r="D156" s="353">
        <f>'План НП'!G159</f>
        <v>0</v>
      </c>
      <c r="E156" s="359"/>
      <c r="F156" s="360"/>
      <c r="G156" s="360"/>
      <c r="H156" s="360"/>
      <c r="I156" s="360"/>
      <c r="J156" s="360"/>
      <c r="K156" s="360"/>
      <c r="L156" s="361"/>
      <c r="M156" s="370">
        <f>'План НП'!C159</f>
        <v>0</v>
      </c>
      <c r="N156" s="369">
        <f>'План НП'!D159</f>
        <v>0</v>
      </c>
      <c r="O156" s="357">
        <f>'План НП'!Y159</f>
        <v>0</v>
      </c>
      <c r="P156" s="341" t="str">
        <f>'Основні дані'!$B$1</f>
        <v>120124Б_3роки</v>
      </c>
    </row>
    <row r="157" spans="1:16" s="163" customFormat="1" ht="15.75" hidden="1">
      <c r="A157" s="358" t="str">
        <f>'План НП'!A160</f>
        <v>ВБ3.7</v>
      </c>
      <c r="B157" s="380">
        <f>'План НП'!B160</f>
        <v>0</v>
      </c>
      <c r="C157" s="353">
        <f>'План НП'!F160</f>
        <v>0</v>
      </c>
      <c r="D157" s="353">
        <f>'План НП'!G160</f>
        <v>0</v>
      </c>
      <c r="E157" s="359"/>
      <c r="F157" s="360"/>
      <c r="G157" s="360"/>
      <c r="H157" s="360"/>
      <c r="I157" s="360"/>
      <c r="J157" s="360"/>
      <c r="K157" s="360"/>
      <c r="L157" s="361"/>
      <c r="M157" s="370">
        <f>'План НП'!C160</f>
        <v>0</v>
      </c>
      <c r="N157" s="369">
        <f>'План НП'!D160</f>
        <v>0</v>
      </c>
      <c r="O157" s="357">
        <f>'План НП'!Y160</f>
        <v>0</v>
      </c>
      <c r="P157" s="341" t="str">
        <f>'Основні дані'!$B$1</f>
        <v>120124Б_3роки</v>
      </c>
    </row>
    <row r="158" spans="1:16" s="163" customFormat="1" ht="15.75" hidden="1">
      <c r="A158" s="358" t="str">
        <f>'План НП'!A161</f>
        <v>ВБ3.8</v>
      </c>
      <c r="B158" s="380">
        <f>'План НП'!B161</f>
        <v>0</v>
      </c>
      <c r="C158" s="353">
        <f>'План НП'!F161</f>
        <v>0</v>
      </c>
      <c r="D158" s="353">
        <f>'План НП'!G161</f>
        <v>0</v>
      </c>
      <c r="E158" s="359"/>
      <c r="F158" s="360"/>
      <c r="G158" s="360"/>
      <c r="H158" s="360"/>
      <c r="I158" s="360"/>
      <c r="J158" s="360"/>
      <c r="K158" s="360"/>
      <c r="L158" s="361"/>
      <c r="M158" s="370">
        <f>'План НП'!C161</f>
        <v>0</v>
      </c>
      <c r="N158" s="369">
        <f>'План НП'!D161</f>
        <v>0</v>
      </c>
      <c r="O158" s="357">
        <f>'План НП'!Y161</f>
        <v>0</v>
      </c>
      <c r="P158" s="341" t="str">
        <f>'Основні дані'!$B$1</f>
        <v>120124Б_3роки</v>
      </c>
    </row>
    <row r="159" spans="1:16" s="163" customFormat="1" ht="15.75" hidden="1">
      <c r="A159" s="358" t="str">
        <f>'План НП'!A162</f>
        <v>ВБ3.9</v>
      </c>
      <c r="B159" s="380">
        <f>'План НП'!B162</f>
        <v>0</v>
      </c>
      <c r="C159" s="353">
        <f>'План НП'!F162</f>
        <v>0</v>
      </c>
      <c r="D159" s="353">
        <f>'План НП'!G162</f>
        <v>0</v>
      </c>
      <c r="E159" s="359"/>
      <c r="F159" s="360"/>
      <c r="G159" s="360"/>
      <c r="H159" s="360"/>
      <c r="I159" s="360"/>
      <c r="J159" s="360"/>
      <c r="K159" s="360"/>
      <c r="L159" s="361"/>
      <c r="M159" s="370">
        <f>'План НП'!C162</f>
        <v>0</v>
      </c>
      <c r="N159" s="369">
        <f>'План НП'!D162</f>
        <v>0</v>
      </c>
      <c r="O159" s="357">
        <f>'План НП'!Y162</f>
        <v>0</v>
      </c>
      <c r="P159" s="341" t="str">
        <f>'Основні дані'!$B$1</f>
        <v>120124Б_3роки</v>
      </c>
    </row>
    <row r="160" spans="1:16" s="163" customFormat="1" ht="15.75" hidden="1">
      <c r="A160" s="358" t="str">
        <f>'План НП'!A163</f>
        <v>ВБ3.10</v>
      </c>
      <c r="B160" s="380">
        <f>'План НП'!B163</f>
        <v>0</v>
      </c>
      <c r="C160" s="353">
        <f>'План НП'!F163</f>
        <v>0</v>
      </c>
      <c r="D160" s="353">
        <f>'План НП'!G163</f>
        <v>0</v>
      </c>
      <c r="E160" s="359"/>
      <c r="F160" s="360"/>
      <c r="G160" s="360"/>
      <c r="H160" s="360"/>
      <c r="I160" s="360"/>
      <c r="J160" s="360"/>
      <c r="K160" s="360"/>
      <c r="L160" s="361"/>
      <c r="M160" s="370">
        <f>'План НП'!C163</f>
        <v>0</v>
      </c>
      <c r="N160" s="369">
        <f>'План НП'!D163</f>
        <v>0</v>
      </c>
      <c r="O160" s="357">
        <f>'План НП'!Y163</f>
        <v>0</v>
      </c>
      <c r="P160" s="341" t="str">
        <f>'Основні дані'!$B$1</f>
        <v>120124Б_3роки</v>
      </c>
    </row>
    <row r="161" spans="1:16" s="163" customFormat="1" ht="15.75" hidden="1">
      <c r="A161" s="358" t="str">
        <f>'План НП'!A164</f>
        <v>ВБ3.11</v>
      </c>
      <c r="B161" s="380">
        <f>'План НП'!B164</f>
        <v>0</v>
      </c>
      <c r="C161" s="353">
        <f>'План НП'!F164</f>
        <v>0</v>
      </c>
      <c r="D161" s="353">
        <f>'План НП'!G164</f>
        <v>0</v>
      </c>
      <c r="E161" s="359"/>
      <c r="F161" s="360"/>
      <c r="G161" s="360"/>
      <c r="H161" s="360"/>
      <c r="I161" s="360"/>
      <c r="J161" s="360"/>
      <c r="K161" s="360"/>
      <c r="L161" s="361"/>
      <c r="M161" s="370">
        <f>'План НП'!C164</f>
        <v>0</v>
      </c>
      <c r="N161" s="369">
        <f>'План НП'!D164</f>
        <v>0</v>
      </c>
      <c r="O161" s="357">
        <f>'План НП'!Y164</f>
        <v>0</v>
      </c>
      <c r="P161" s="341" t="str">
        <f>'Основні дані'!$B$1</f>
        <v>120124Б_3роки</v>
      </c>
    </row>
    <row r="162" spans="1:16" s="163" customFormat="1" ht="15.75" hidden="1">
      <c r="A162" s="358" t="str">
        <f>'План НП'!A165</f>
        <v>ВБ3.12</v>
      </c>
      <c r="B162" s="380">
        <f>'План НП'!B165</f>
        <v>0</v>
      </c>
      <c r="C162" s="353">
        <f>'План НП'!F165</f>
        <v>0</v>
      </c>
      <c r="D162" s="353">
        <f>'План НП'!G165</f>
        <v>0</v>
      </c>
      <c r="E162" s="359"/>
      <c r="F162" s="360"/>
      <c r="G162" s="360"/>
      <c r="H162" s="360"/>
      <c r="I162" s="360"/>
      <c r="J162" s="360"/>
      <c r="K162" s="360"/>
      <c r="L162" s="361"/>
      <c r="M162" s="370">
        <f>'План НП'!C165</f>
        <v>0</v>
      </c>
      <c r="N162" s="369">
        <f>'План НП'!D165</f>
        <v>0</v>
      </c>
      <c r="O162" s="357">
        <f>'План НП'!Y165</f>
        <v>0</v>
      </c>
      <c r="P162" s="341" t="str">
        <f>'Основні дані'!$B$1</f>
        <v>120124Б_3роки</v>
      </c>
    </row>
    <row r="163" spans="1:16" s="163" customFormat="1" ht="15.75" hidden="1">
      <c r="A163" s="358" t="str">
        <f>'План НП'!A166</f>
        <v>ВБ3.13</v>
      </c>
      <c r="B163" s="380">
        <f>'План НП'!B166</f>
        <v>0</v>
      </c>
      <c r="C163" s="353">
        <f>'План НП'!F166</f>
        <v>0</v>
      </c>
      <c r="D163" s="353">
        <f>'План НП'!G166</f>
        <v>0</v>
      </c>
      <c r="E163" s="359"/>
      <c r="F163" s="360"/>
      <c r="G163" s="360"/>
      <c r="H163" s="360"/>
      <c r="I163" s="360"/>
      <c r="J163" s="360"/>
      <c r="K163" s="360"/>
      <c r="L163" s="361"/>
      <c r="M163" s="370">
        <f>'План НП'!C166</f>
        <v>0</v>
      </c>
      <c r="N163" s="369">
        <f>'План НП'!D166</f>
        <v>0</v>
      </c>
      <c r="O163" s="357">
        <f>'План НП'!Y166</f>
        <v>0</v>
      </c>
      <c r="P163" s="341" t="str">
        <f>'Основні дані'!$B$1</f>
        <v>120124Б_3роки</v>
      </c>
    </row>
    <row r="164" spans="1:16" s="163" customFormat="1" ht="15.75" hidden="1">
      <c r="A164" s="358" t="str">
        <f>'План НП'!A167</f>
        <v>ВБ3.14</v>
      </c>
      <c r="B164" s="380">
        <f>'План НП'!B167</f>
        <v>0</v>
      </c>
      <c r="C164" s="353">
        <f>'План НП'!F167</f>
        <v>0</v>
      </c>
      <c r="D164" s="353">
        <f>'План НП'!G167</f>
        <v>0</v>
      </c>
      <c r="E164" s="359"/>
      <c r="F164" s="360"/>
      <c r="G164" s="360"/>
      <c r="H164" s="360"/>
      <c r="I164" s="360"/>
      <c r="J164" s="360"/>
      <c r="K164" s="360"/>
      <c r="L164" s="361"/>
      <c r="M164" s="370">
        <f>'План НП'!C167</f>
        <v>0</v>
      </c>
      <c r="N164" s="369">
        <f>'План НП'!D167</f>
        <v>0</v>
      </c>
      <c r="O164" s="357">
        <f>'План НП'!Y167</f>
        <v>0</v>
      </c>
      <c r="P164" s="341" t="str">
        <f>'Основні дані'!$B$1</f>
        <v>120124Б_3роки</v>
      </c>
    </row>
    <row r="165" spans="1:16" s="163" customFormat="1" ht="15.75" hidden="1">
      <c r="A165" s="358" t="str">
        <f>'План НП'!A168</f>
        <v>ВБ3.15</v>
      </c>
      <c r="B165" s="380">
        <f>'План НП'!B168</f>
        <v>0</v>
      </c>
      <c r="C165" s="353">
        <f>'План НП'!F168</f>
        <v>0</v>
      </c>
      <c r="D165" s="353">
        <f>'План НП'!G168</f>
        <v>0</v>
      </c>
      <c r="E165" s="359"/>
      <c r="F165" s="360"/>
      <c r="G165" s="360"/>
      <c r="H165" s="360"/>
      <c r="I165" s="360"/>
      <c r="J165" s="360"/>
      <c r="K165" s="360"/>
      <c r="L165" s="361"/>
      <c r="M165" s="370">
        <f>'План НП'!C168</f>
        <v>0</v>
      </c>
      <c r="N165" s="369">
        <f>'План НП'!D168</f>
        <v>0</v>
      </c>
      <c r="O165" s="357">
        <f>'План НП'!Y168</f>
        <v>0</v>
      </c>
      <c r="P165" s="341" t="str">
        <f>'Основні дані'!$B$1</f>
        <v>120124Б_3роки</v>
      </c>
    </row>
    <row r="166" spans="1:16" s="163" customFormat="1" ht="15.75" hidden="1">
      <c r="A166" s="358" t="str">
        <f>'План НП'!A169</f>
        <v>ВБ3.16</v>
      </c>
      <c r="B166" s="380">
        <f>'План НП'!B169</f>
        <v>0</v>
      </c>
      <c r="C166" s="353">
        <f>'План НП'!F169</f>
        <v>0</v>
      </c>
      <c r="D166" s="353">
        <f>'План НП'!G169</f>
        <v>0</v>
      </c>
      <c r="E166" s="359"/>
      <c r="F166" s="360"/>
      <c r="G166" s="360"/>
      <c r="H166" s="360"/>
      <c r="I166" s="360"/>
      <c r="J166" s="360"/>
      <c r="K166" s="360"/>
      <c r="L166" s="361"/>
      <c r="M166" s="370">
        <f>'План НП'!C169</f>
        <v>0</v>
      </c>
      <c r="N166" s="369">
        <f>'План НП'!D169</f>
        <v>0</v>
      </c>
      <c r="O166" s="357">
        <f>'План НП'!Y169</f>
        <v>0</v>
      </c>
      <c r="P166" s="341" t="str">
        <f>'Основні дані'!$B$1</f>
        <v>120124Б_3роки</v>
      </c>
    </row>
    <row r="167" spans="1:16" s="163" customFormat="1" ht="15.75" hidden="1">
      <c r="A167" s="358" t="str">
        <f>'План НП'!A170</f>
        <v>ВБ3.17</v>
      </c>
      <c r="B167" s="380">
        <f>'План НП'!B170</f>
        <v>0</v>
      </c>
      <c r="C167" s="353">
        <f>'План НП'!F170</f>
        <v>0</v>
      </c>
      <c r="D167" s="353">
        <f>'План НП'!G170</f>
        <v>0</v>
      </c>
      <c r="E167" s="359"/>
      <c r="F167" s="360"/>
      <c r="G167" s="360"/>
      <c r="H167" s="360"/>
      <c r="I167" s="360"/>
      <c r="J167" s="360"/>
      <c r="K167" s="360"/>
      <c r="L167" s="361"/>
      <c r="M167" s="370">
        <f>'План НП'!C170</f>
        <v>0</v>
      </c>
      <c r="N167" s="369">
        <f>'План НП'!D170</f>
        <v>0</v>
      </c>
      <c r="O167" s="357">
        <f>'План НП'!Y170</f>
        <v>0</v>
      </c>
      <c r="P167" s="341" t="str">
        <f>'Основні дані'!$B$1</f>
        <v>120124Б_3роки</v>
      </c>
    </row>
    <row r="168" spans="1:16" s="163" customFormat="1" ht="15.75" hidden="1">
      <c r="A168" s="358" t="str">
        <f>'План НП'!A171</f>
        <v>ВБ3.18</v>
      </c>
      <c r="B168" s="380">
        <f>'План НП'!B171</f>
        <v>0</v>
      </c>
      <c r="C168" s="353">
        <f>'План НП'!F171</f>
        <v>0</v>
      </c>
      <c r="D168" s="353">
        <f>'План НП'!G171</f>
        <v>0</v>
      </c>
      <c r="E168" s="359"/>
      <c r="F168" s="360"/>
      <c r="G168" s="360"/>
      <c r="H168" s="360"/>
      <c r="I168" s="360"/>
      <c r="J168" s="360"/>
      <c r="K168" s="360"/>
      <c r="L168" s="361"/>
      <c r="M168" s="370">
        <f>'План НП'!C171</f>
        <v>0</v>
      </c>
      <c r="N168" s="369">
        <f>'План НП'!D171</f>
        <v>0</v>
      </c>
      <c r="O168" s="357">
        <f>'План НП'!Y171</f>
        <v>0</v>
      </c>
      <c r="P168" s="341" t="str">
        <f>'Основні дані'!$B$1</f>
        <v>120124Б_3роки</v>
      </c>
    </row>
    <row r="169" spans="1:16" s="163" customFormat="1" ht="15.75" hidden="1">
      <c r="A169" s="358" t="str">
        <f>'План НП'!A172</f>
        <v>ВБ3.19</v>
      </c>
      <c r="B169" s="380">
        <f>'План НП'!B172</f>
        <v>0</v>
      </c>
      <c r="C169" s="353">
        <f>'План НП'!F172</f>
        <v>0</v>
      </c>
      <c r="D169" s="353">
        <f>'План НП'!G172</f>
        <v>0</v>
      </c>
      <c r="E169" s="359"/>
      <c r="F169" s="360"/>
      <c r="G169" s="360"/>
      <c r="H169" s="360"/>
      <c r="I169" s="360"/>
      <c r="J169" s="360"/>
      <c r="K169" s="360"/>
      <c r="L169" s="361"/>
      <c r="M169" s="370">
        <f>'План НП'!C172</f>
        <v>0</v>
      </c>
      <c r="N169" s="369">
        <f>'План НП'!D172</f>
        <v>0</v>
      </c>
      <c r="O169" s="357">
        <f>'План НП'!Y172</f>
        <v>0</v>
      </c>
      <c r="P169" s="341" t="str">
        <f>'Основні дані'!$B$1</f>
        <v>120124Б_3роки</v>
      </c>
    </row>
    <row r="170" spans="1:16" s="163" customFormat="1" ht="15.75" hidden="1">
      <c r="A170" s="358" t="str">
        <f>'План НП'!A173</f>
        <v>ВБ3.20</v>
      </c>
      <c r="B170" s="380">
        <f>'План НП'!B173</f>
        <v>0</v>
      </c>
      <c r="C170" s="353">
        <f>'План НП'!F173</f>
        <v>0</v>
      </c>
      <c r="D170" s="353">
        <f>'План НП'!G173</f>
        <v>0</v>
      </c>
      <c r="E170" s="359"/>
      <c r="F170" s="360"/>
      <c r="G170" s="360"/>
      <c r="H170" s="360"/>
      <c r="I170" s="360"/>
      <c r="J170" s="360"/>
      <c r="K170" s="360"/>
      <c r="L170" s="361"/>
      <c r="M170" s="370">
        <f>'План НП'!C173</f>
        <v>0</v>
      </c>
      <c r="N170" s="369">
        <f>'План НП'!D173</f>
        <v>0</v>
      </c>
      <c r="O170" s="357">
        <f>'План НП'!Y173</f>
        <v>0</v>
      </c>
      <c r="P170" s="341" t="str">
        <f>'Основні дані'!$B$1</f>
        <v>120124Б_3роки</v>
      </c>
    </row>
    <row r="171" spans="1:16" s="163" customFormat="1" ht="15.75" hidden="1">
      <c r="A171" s="358" t="str">
        <f>'План НП'!A174</f>
        <v>ВБ3.21</v>
      </c>
      <c r="B171" s="380">
        <f>'План НП'!B174</f>
        <v>0</v>
      </c>
      <c r="C171" s="353">
        <f>'План НП'!F174</f>
        <v>0</v>
      </c>
      <c r="D171" s="353">
        <f>'План НП'!G174</f>
        <v>0</v>
      </c>
      <c r="E171" s="359"/>
      <c r="F171" s="360"/>
      <c r="G171" s="360"/>
      <c r="H171" s="360"/>
      <c r="I171" s="360"/>
      <c r="J171" s="360"/>
      <c r="K171" s="360"/>
      <c r="L171" s="361"/>
      <c r="M171" s="370">
        <f>'План НП'!C174</f>
        <v>0</v>
      </c>
      <c r="N171" s="369">
        <f>'План НП'!D174</f>
        <v>0</v>
      </c>
      <c r="O171" s="357">
        <f>'План НП'!Y174</f>
        <v>0</v>
      </c>
      <c r="P171" s="341" t="str">
        <f>'Основні дані'!$B$1</f>
        <v>120124Б_3роки</v>
      </c>
    </row>
    <row r="172" spans="1:16" s="163" customFormat="1" ht="15.75" hidden="1">
      <c r="A172" s="358" t="str">
        <f>'План НП'!A175</f>
        <v>ВБ3.22</v>
      </c>
      <c r="B172" s="380">
        <f>'План НП'!B175</f>
        <v>0</v>
      </c>
      <c r="C172" s="353">
        <f>'План НП'!F175</f>
        <v>0</v>
      </c>
      <c r="D172" s="353">
        <f>'План НП'!G175</f>
        <v>0</v>
      </c>
      <c r="E172" s="359"/>
      <c r="F172" s="360"/>
      <c r="G172" s="360"/>
      <c r="H172" s="360"/>
      <c r="I172" s="360"/>
      <c r="J172" s="360"/>
      <c r="K172" s="360"/>
      <c r="L172" s="361"/>
      <c r="M172" s="370">
        <f>'План НП'!C175</f>
        <v>0</v>
      </c>
      <c r="N172" s="369">
        <f>'План НП'!D175</f>
        <v>0</v>
      </c>
      <c r="O172" s="357">
        <f>'План НП'!Y175</f>
        <v>0</v>
      </c>
      <c r="P172" s="341" t="str">
        <f>'Основні дані'!$B$1</f>
        <v>120124Б_3роки</v>
      </c>
    </row>
    <row r="173" spans="1:16" s="163" customFormat="1" ht="15.75" hidden="1">
      <c r="A173" s="358" t="str">
        <f>'План НП'!A176</f>
        <v>ВБ3.23</v>
      </c>
      <c r="B173" s="380">
        <f>'План НП'!B176</f>
        <v>0</v>
      </c>
      <c r="C173" s="353">
        <f>'План НП'!F176</f>
        <v>0</v>
      </c>
      <c r="D173" s="353">
        <f>'План НП'!G176</f>
        <v>0</v>
      </c>
      <c r="E173" s="359"/>
      <c r="F173" s="360"/>
      <c r="G173" s="360"/>
      <c r="H173" s="360"/>
      <c r="I173" s="360"/>
      <c r="J173" s="360"/>
      <c r="K173" s="360"/>
      <c r="L173" s="361"/>
      <c r="M173" s="370">
        <f>'План НП'!C176</f>
        <v>0</v>
      </c>
      <c r="N173" s="369">
        <f>'План НП'!D176</f>
        <v>0</v>
      </c>
      <c r="O173" s="357">
        <f>'План НП'!Y176</f>
        <v>0</v>
      </c>
      <c r="P173" s="341" t="str">
        <f>'Основні дані'!$B$1</f>
        <v>120124Б_3роки</v>
      </c>
    </row>
    <row r="174" spans="1:16" s="163" customFormat="1" ht="15.75" hidden="1">
      <c r="A174" s="358" t="str">
        <f>'План НП'!A177</f>
        <v>ВБ3.24</v>
      </c>
      <c r="B174" s="380">
        <f>'План НП'!B177</f>
        <v>0</v>
      </c>
      <c r="C174" s="353">
        <f>'План НП'!F177</f>
        <v>0</v>
      </c>
      <c r="D174" s="353">
        <f>'План НП'!G177</f>
        <v>0</v>
      </c>
      <c r="E174" s="359"/>
      <c r="F174" s="360"/>
      <c r="G174" s="360"/>
      <c r="H174" s="360"/>
      <c r="I174" s="360"/>
      <c r="J174" s="360"/>
      <c r="K174" s="360"/>
      <c r="L174" s="361"/>
      <c r="M174" s="370">
        <f>'План НП'!C177</f>
        <v>0</v>
      </c>
      <c r="N174" s="369">
        <f>'План НП'!D177</f>
        <v>0</v>
      </c>
      <c r="O174" s="357">
        <f>'План НП'!Y177</f>
        <v>0</v>
      </c>
      <c r="P174" s="341" t="str">
        <f>'Основні дані'!$B$1</f>
        <v>120124Б_3роки</v>
      </c>
    </row>
    <row r="175" spans="1:16" s="163" customFormat="1" ht="15.75" hidden="1">
      <c r="A175" s="358" t="str">
        <f>'План НП'!A178</f>
        <v>ВБ3.25</v>
      </c>
      <c r="B175" s="380">
        <f>'План НП'!B178</f>
        <v>0</v>
      </c>
      <c r="C175" s="353">
        <f>'План НП'!F178</f>
        <v>0</v>
      </c>
      <c r="D175" s="353">
        <f>'План НП'!G178</f>
        <v>0</v>
      </c>
      <c r="E175" s="359"/>
      <c r="F175" s="360"/>
      <c r="G175" s="360"/>
      <c r="H175" s="360"/>
      <c r="I175" s="360"/>
      <c r="J175" s="360"/>
      <c r="K175" s="360"/>
      <c r="L175" s="361"/>
      <c r="M175" s="370">
        <f>'План НП'!C178</f>
        <v>0</v>
      </c>
      <c r="N175" s="369">
        <f>'План НП'!D178</f>
        <v>0</v>
      </c>
      <c r="O175" s="357">
        <f>'План НП'!Y178</f>
        <v>0</v>
      </c>
      <c r="P175" s="341" t="str">
        <f>'Основні дані'!$B$1</f>
        <v>120124Б_3роки</v>
      </c>
    </row>
    <row r="176" spans="1:16" s="163" customFormat="1" ht="15.75" hidden="1">
      <c r="A176" s="358">
        <f>'План НП'!A179</f>
        <v>0</v>
      </c>
      <c r="B176" s="547" t="str">
        <f>'План НП'!B179</f>
        <v>Практика</v>
      </c>
      <c r="C176" s="353">
        <f>'План НП'!F179</f>
        <v>6</v>
      </c>
      <c r="D176" s="353">
        <f>'План НП'!G179</f>
        <v>180</v>
      </c>
      <c r="E176" s="359"/>
      <c r="F176" s="360"/>
      <c r="G176" s="360"/>
      <c r="H176" s="360"/>
      <c r="I176" s="360"/>
      <c r="J176" s="360"/>
      <c r="K176" s="360"/>
      <c r="L176" s="361"/>
      <c r="M176" s="370">
        <f>'План НП'!C179</f>
        <v>0</v>
      </c>
      <c r="N176" s="369" t="str">
        <f>'План НП'!D179</f>
        <v>6</v>
      </c>
      <c r="O176" s="357">
        <f>'План НП'!Y179</f>
        <v>0</v>
      </c>
      <c r="P176" s="341" t="str">
        <f>'Основні дані'!$B$1</f>
        <v>120124Б_3роки</v>
      </c>
    </row>
    <row r="177" spans="1:16" s="163" customFormat="1" ht="15.75" hidden="1">
      <c r="A177" s="358">
        <f>'План НП'!A180</f>
        <v>0</v>
      </c>
      <c r="B177" s="547" t="str">
        <f>'План НП'!B180</f>
        <v>Атестація</v>
      </c>
      <c r="C177" s="353">
        <f>'План НП'!F180</f>
        <v>6</v>
      </c>
      <c r="D177" s="353">
        <f>'План НП'!G180</f>
        <v>180</v>
      </c>
      <c r="E177" s="359"/>
      <c r="F177" s="360"/>
      <c r="G177" s="360"/>
      <c r="H177" s="360"/>
      <c r="I177" s="360"/>
      <c r="J177" s="360"/>
      <c r="K177" s="360"/>
      <c r="L177" s="361"/>
      <c r="M177" s="370">
        <f>'План НП'!C180</f>
        <v>0</v>
      </c>
      <c r="N177" s="369">
        <f>'План НП'!D180</f>
        <v>0</v>
      </c>
      <c r="O177" s="357">
        <f>'План НП'!Y180</f>
        <v>0</v>
      </c>
      <c r="P177" s="341" t="str">
        <f>'Основні дані'!$B$1</f>
        <v>120124Б_3роки</v>
      </c>
    </row>
    <row r="178" spans="1:16" s="163" customFormat="1" ht="15.75" hidden="1">
      <c r="A178" s="529" t="str">
        <f>'План НП'!A181</f>
        <v>3.1.4</v>
      </c>
      <c r="B178" s="530" t="str">
        <f>'План НП'!B181</f>
        <v>Блок дисциплін 04 "Назва блоку"</v>
      </c>
      <c r="C178" s="531" t="str">
        <f>'План НП'!F181</f>
        <v>ОШИБКА</v>
      </c>
      <c r="D178" s="531" t="str">
        <f>'План НП'!G181</f>
        <v>ОШИБКА</v>
      </c>
      <c r="E178" s="532"/>
      <c r="F178" s="533"/>
      <c r="G178" s="533"/>
      <c r="H178" s="533"/>
      <c r="I178" s="533"/>
      <c r="J178" s="533"/>
      <c r="K178" s="533"/>
      <c r="L178" s="534"/>
      <c r="M178" s="535"/>
      <c r="N178" s="536"/>
      <c r="O178" s="357">
        <f>'План НП'!Y181</f>
        <v>0</v>
      </c>
      <c r="P178" s="341" t="str">
        <f>'Основні дані'!$B$1</f>
        <v>120124Б_3роки</v>
      </c>
    </row>
    <row r="179" spans="1:16" s="163" customFormat="1" ht="15.75" hidden="1">
      <c r="A179" s="352" t="str">
        <f>'План НП'!A182</f>
        <v>ВБ4.1</v>
      </c>
      <c r="B179" s="380">
        <f>'План НП'!B182</f>
        <v>0</v>
      </c>
      <c r="C179" s="353">
        <f>'План НП'!F182</f>
        <v>0</v>
      </c>
      <c r="D179" s="353">
        <f>'План НП'!G182</f>
        <v>0</v>
      </c>
      <c r="E179" s="354"/>
      <c r="F179" s="355"/>
      <c r="G179" s="355"/>
      <c r="H179" s="355"/>
      <c r="I179" s="355"/>
      <c r="J179" s="355"/>
      <c r="K179" s="355"/>
      <c r="L179" s="356"/>
      <c r="M179" s="370">
        <f>'План НП'!C182</f>
        <v>0</v>
      </c>
      <c r="N179" s="369">
        <f>'План НП'!D182</f>
        <v>0</v>
      </c>
      <c r="O179" s="357">
        <f>'План НП'!Y182</f>
        <v>0</v>
      </c>
      <c r="P179" s="341" t="str">
        <f>'Основні дані'!$B$1</f>
        <v>120124Б_3роки</v>
      </c>
    </row>
    <row r="180" spans="1:16" s="163" customFormat="1" ht="15.75" hidden="1">
      <c r="A180" s="358" t="str">
        <f>'План НП'!A183</f>
        <v>ВБ4.2</v>
      </c>
      <c r="B180" s="380">
        <f>'План НП'!B183</f>
        <v>0</v>
      </c>
      <c r="C180" s="353">
        <f>'План НП'!F183</f>
        <v>0</v>
      </c>
      <c r="D180" s="353">
        <f>'План НП'!G183</f>
        <v>0</v>
      </c>
      <c r="E180" s="359"/>
      <c r="F180" s="360"/>
      <c r="G180" s="360"/>
      <c r="H180" s="360"/>
      <c r="I180" s="360"/>
      <c r="J180" s="360"/>
      <c r="K180" s="360"/>
      <c r="L180" s="361"/>
      <c r="M180" s="370">
        <f>'План НП'!C183</f>
        <v>0</v>
      </c>
      <c r="N180" s="369">
        <f>'План НП'!D183</f>
        <v>0</v>
      </c>
      <c r="O180" s="357">
        <f>'План НП'!Y183</f>
        <v>0</v>
      </c>
      <c r="P180" s="341" t="str">
        <f>'Основні дані'!$B$1</f>
        <v>120124Б_3роки</v>
      </c>
    </row>
    <row r="181" spans="1:16" s="163" customFormat="1" ht="15.75" hidden="1">
      <c r="A181" s="358" t="str">
        <f>'План НП'!A184</f>
        <v>ВБ4.3</v>
      </c>
      <c r="B181" s="380">
        <f>'План НП'!B184</f>
        <v>0</v>
      </c>
      <c r="C181" s="353">
        <f>'План НП'!F184</f>
        <v>0</v>
      </c>
      <c r="D181" s="353">
        <f>'План НП'!G184</f>
        <v>0</v>
      </c>
      <c r="E181" s="359"/>
      <c r="F181" s="360"/>
      <c r="G181" s="360"/>
      <c r="H181" s="360"/>
      <c r="I181" s="360"/>
      <c r="J181" s="360"/>
      <c r="K181" s="360"/>
      <c r="L181" s="361"/>
      <c r="M181" s="370">
        <f>'План НП'!C184</f>
        <v>0</v>
      </c>
      <c r="N181" s="369">
        <f>'План НП'!D184</f>
        <v>0</v>
      </c>
      <c r="O181" s="357">
        <f>'План НП'!Y184</f>
        <v>0</v>
      </c>
      <c r="P181" s="341" t="str">
        <f>'Основні дані'!$B$1</f>
        <v>120124Б_3роки</v>
      </c>
    </row>
    <row r="182" spans="1:16" s="163" customFormat="1" ht="15.75" hidden="1">
      <c r="A182" s="358" t="str">
        <f>'План НП'!A185</f>
        <v>ВБ4.4</v>
      </c>
      <c r="B182" s="380">
        <f>'План НП'!B185</f>
        <v>0</v>
      </c>
      <c r="C182" s="353">
        <f>'План НП'!F185</f>
        <v>0</v>
      </c>
      <c r="D182" s="353">
        <f>'План НП'!G185</f>
        <v>0</v>
      </c>
      <c r="E182" s="359"/>
      <c r="F182" s="360"/>
      <c r="G182" s="360"/>
      <c r="H182" s="360"/>
      <c r="I182" s="360"/>
      <c r="J182" s="360"/>
      <c r="K182" s="360"/>
      <c r="L182" s="361"/>
      <c r="M182" s="370">
        <f>'План НП'!C185</f>
        <v>0</v>
      </c>
      <c r="N182" s="369">
        <f>'План НП'!D185</f>
        <v>0</v>
      </c>
      <c r="O182" s="357">
        <f>'План НП'!Y185</f>
        <v>0</v>
      </c>
      <c r="P182" s="341" t="str">
        <f>'Основні дані'!$B$1</f>
        <v>120124Б_3роки</v>
      </c>
    </row>
    <row r="183" spans="1:16" s="163" customFormat="1" ht="15.75" hidden="1">
      <c r="A183" s="358" t="str">
        <f>'План НП'!A186</f>
        <v>ВБ4.5</v>
      </c>
      <c r="B183" s="380">
        <f>'План НП'!B186</f>
        <v>0</v>
      </c>
      <c r="C183" s="353">
        <f>'План НП'!F186</f>
        <v>0</v>
      </c>
      <c r="D183" s="353">
        <f>'План НП'!G186</f>
        <v>0</v>
      </c>
      <c r="E183" s="359"/>
      <c r="F183" s="360"/>
      <c r="G183" s="360"/>
      <c r="H183" s="360"/>
      <c r="I183" s="360"/>
      <c r="J183" s="360"/>
      <c r="K183" s="360"/>
      <c r="L183" s="361"/>
      <c r="M183" s="370">
        <f>'План НП'!C186</f>
        <v>0</v>
      </c>
      <c r="N183" s="369">
        <f>'План НП'!D186</f>
        <v>0</v>
      </c>
      <c r="O183" s="357">
        <f>'План НП'!Y186</f>
        <v>0</v>
      </c>
      <c r="P183" s="341" t="str">
        <f>'Основні дані'!$B$1</f>
        <v>120124Б_3роки</v>
      </c>
    </row>
    <row r="184" spans="1:16" s="163" customFormat="1" ht="15.75" hidden="1">
      <c r="A184" s="358" t="str">
        <f>'План НП'!A187</f>
        <v>ВБ4.6</v>
      </c>
      <c r="B184" s="380">
        <f>'План НП'!B187</f>
        <v>0</v>
      </c>
      <c r="C184" s="353">
        <f>'План НП'!F187</f>
        <v>0</v>
      </c>
      <c r="D184" s="353">
        <f>'План НП'!G187</f>
        <v>0</v>
      </c>
      <c r="E184" s="359"/>
      <c r="F184" s="360"/>
      <c r="G184" s="360"/>
      <c r="H184" s="360"/>
      <c r="I184" s="360"/>
      <c r="J184" s="360"/>
      <c r="K184" s="360"/>
      <c r="L184" s="361"/>
      <c r="M184" s="370">
        <f>'План НП'!C187</f>
        <v>0</v>
      </c>
      <c r="N184" s="369">
        <f>'План НП'!D187</f>
        <v>0</v>
      </c>
      <c r="O184" s="357">
        <f>'План НП'!Y187</f>
        <v>0</v>
      </c>
      <c r="P184" s="341" t="str">
        <f>'Основні дані'!$B$1</f>
        <v>120124Б_3роки</v>
      </c>
    </row>
    <row r="185" spans="1:16" s="163" customFormat="1" ht="15.75" hidden="1">
      <c r="A185" s="358" t="str">
        <f>'План НП'!A188</f>
        <v>ВБ4.7</v>
      </c>
      <c r="B185" s="380">
        <f>'План НП'!B188</f>
        <v>0</v>
      </c>
      <c r="C185" s="353">
        <f>'План НП'!F188</f>
        <v>0</v>
      </c>
      <c r="D185" s="353">
        <f>'План НП'!G188</f>
        <v>0</v>
      </c>
      <c r="E185" s="359"/>
      <c r="F185" s="360"/>
      <c r="G185" s="360"/>
      <c r="H185" s="360"/>
      <c r="I185" s="360"/>
      <c r="J185" s="360"/>
      <c r="K185" s="360"/>
      <c r="L185" s="361"/>
      <c r="M185" s="370">
        <f>'План НП'!C188</f>
        <v>0</v>
      </c>
      <c r="N185" s="369">
        <f>'План НП'!D188</f>
        <v>0</v>
      </c>
      <c r="O185" s="357">
        <f>'План НП'!Y188</f>
        <v>0</v>
      </c>
      <c r="P185" s="341" t="str">
        <f>'Основні дані'!$B$1</f>
        <v>120124Б_3роки</v>
      </c>
    </row>
    <row r="186" spans="1:16" s="163" customFormat="1" ht="15.75" hidden="1">
      <c r="A186" s="358" t="str">
        <f>'План НП'!A189</f>
        <v>ВБ4.8</v>
      </c>
      <c r="B186" s="380">
        <f>'План НП'!B189</f>
        <v>0</v>
      </c>
      <c r="C186" s="353">
        <f>'План НП'!F189</f>
        <v>0</v>
      </c>
      <c r="D186" s="353">
        <f>'План НП'!G189</f>
        <v>0</v>
      </c>
      <c r="E186" s="359"/>
      <c r="F186" s="360"/>
      <c r="G186" s="360"/>
      <c r="H186" s="360"/>
      <c r="I186" s="360"/>
      <c r="J186" s="360"/>
      <c r="K186" s="360"/>
      <c r="L186" s="361"/>
      <c r="M186" s="370">
        <f>'План НП'!C189</f>
        <v>0</v>
      </c>
      <c r="N186" s="369">
        <f>'План НП'!D189</f>
        <v>0</v>
      </c>
      <c r="O186" s="357">
        <f>'План НП'!Y189</f>
        <v>0</v>
      </c>
      <c r="P186" s="341" t="str">
        <f>'Основні дані'!$B$1</f>
        <v>120124Б_3роки</v>
      </c>
    </row>
    <row r="187" spans="1:16" s="163" customFormat="1" ht="15.75" hidden="1">
      <c r="A187" s="358" t="str">
        <f>'План НП'!A190</f>
        <v>ВБ4.9</v>
      </c>
      <c r="B187" s="380">
        <f>'План НП'!B190</f>
        <v>0</v>
      </c>
      <c r="C187" s="353">
        <f>'План НП'!F190</f>
        <v>0</v>
      </c>
      <c r="D187" s="353">
        <f>'План НП'!G190</f>
        <v>0</v>
      </c>
      <c r="E187" s="359"/>
      <c r="F187" s="360"/>
      <c r="G187" s="360"/>
      <c r="H187" s="360"/>
      <c r="I187" s="360"/>
      <c r="J187" s="360"/>
      <c r="K187" s="360"/>
      <c r="L187" s="361"/>
      <c r="M187" s="370">
        <f>'План НП'!C190</f>
        <v>0</v>
      </c>
      <c r="N187" s="369">
        <f>'План НП'!D190</f>
        <v>0</v>
      </c>
      <c r="O187" s="357">
        <f>'План НП'!Y190</f>
        <v>0</v>
      </c>
      <c r="P187" s="341" t="str">
        <f>'Основні дані'!$B$1</f>
        <v>120124Б_3роки</v>
      </c>
    </row>
    <row r="188" spans="1:16" s="163" customFormat="1" ht="15.75" hidden="1">
      <c r="A188" s="358" t="str">
        <f>'План НП'!A191</f>
        <v>ВБ4.10</v>
      </c>
      <c r="B188" s="380">
        <f>'План НП'!B191</f>
        <v>0</v>
      </c>
      <c r="C188" s="353">
        <f>'План НП'!F191</f>
        <v>0</v>
      </c>
      <c r="D188" s="353">
        <f>'План НП'!G191</f>
        <v>0</v>
      </c>
      <c r="E188" s="359"/>
      <c r="F188" s="360"/>
      <c r="G188" s="360"/>
      <c r="H188" s="360"/>
      <c r="I188" s="360"/>
      <c r="J188" s="360"/>
      <c r="K188" s="360"/>
      <c r="L188" s="361"/>
      <c r="M188" s="370">
        <f>'План НП'!C191</f>
        <v>0</v>
      </c>
      <c r="N188" s="369">
        <f>'План НП'!D191</f>
        <v>0</v>
      </c>
      <c r="O188" s="357">
        <f>'План НП'!Y191</f>
        <v>0</v>
      </c>
      <c r="P188" s="341" t="str">
        <f>'Основні дані'!$B$1</f>
        <v>120124Б_3роки</v>
      </c>
    </row>
    <row r="189" spans="1:16" s="163" customFormat="1" ht="15.75" hidden="1">
      <c r="A189" s="358" t="str">
        <f>'План НП'!A192</f>
        <v>ВБ4.11</v>
      </c>
      <c r="B189" s="380">
        <f>'План НП'!B192</f>
        <v>0</v>
      </c>
      <c r="C189" s="353">
        <f>'План НП'!F192</f>
        <v>0</v>
      </c>
      <c r="D189" s="353">
        <f>'План НП'!G192</f>
        <v>0</v>
      </c>
      <c r="E189" s="359"/>
      <c r="F189" s="360"/>
      <c r="G189" s="360"/>
      <c r="H189" s="360"/>
      <c r="I189" s="360"/>
      <c r="J189" s="360"/>
      <c r="K189" s="360"/>
      <c r="L189" s="361"/>
      <c r="M189" s="370">
        <f>'План НП'!C192</f>
        <v>0</v>
      </c>
      <c r="N189" s="369">
        <f>'План НП'!D192</f>
        <v>0</v>
      </c>
      <c r="O189" s="357">
        <f>'План НП'!Y192</f>
        <v>0</v>
      </c>
      <c r="P189" s="341" t="str">
        <f>'Основні дані'!$B$1</f>
        <v>120124Б_3роки</v>
      </c>
    </row>
    <row r="190" spans="1:16" s="163" customFormat="1" ht="15.75" hidden="1">
      <c r="A190" s="358" t="str">
        <f>'План НП'!A193</f>
        <v>ВБ4.12</v>
      </c>
      <c r="B190" s="380">
        <f>'План НП'!B193</f>
        <v>0</v>
      </c>
      <c r="C190" s="353">
        <f>'План НП'!F193</f>
        <v>0</v>
      </c>
      <c r="D190" s="353">
        <f>'План НП'!G193</f>
        <v>0</v>
      </c>
      <c r="E190" s="359"/>
      <c r="F190" s="360"/>
      <c r="G190" s="360"/>
      <c r="H190" s="360"/>
      <c r="I190" s="360"/>
      <c r="J190" s="360"/>
      <c r="K190" s="360"/>
      <c r="L190" s="361"/>
      <c r="M190" s="370">
        <f>'План НП'!C193</f>
        <v>0</v>
      </c>
      <c r="N190" s="369">
        <f>'План НП'!D193</f>
        <v>0</v>
      </c>
      <c r="O190" s="357">
        <f>'План НП'!Y193</f>
        <v>0</v>
      </c>
      <c r="P190" s="341" t="str">
        <f>'Основні дані'!$B$1</f>
        <v>120124Б_3роки</v>
      </c>
    </row>
    <row r="191" spans="1:16" s="163" customFormat="1" ht="15.75" hidden="1">
      <c r="A191" s="358" t="str">
        <f>'План НП'!A194</f>
        <v>ВБ4.13</v>
      </c>
      <c r="B191" s="380">
        <f>'План НП'!B194</f>
        <v>0</v>
      </c>
      <c r="C191" s="353">
        <f>'План НП'!F194</f>
        <v>0</v>
      </c>
      <c r="D191" s="353">
        <f>'План НП'!G194</f>
        <v>0</v>
      </c>
      <c r="E191" s="359"/>
      <c r="F191" s="360"/>
      <c r="G191" s="360"/>
      <c r="H191" s="360"/>
      <c r="I191" s="360"/>
      <c r="J191" s="360"/>
      <c r="K191" s="360"/>
      <c r="L191" s="361"/>
      <c r="M191" s="370">
        <f>'План НП'!C194</f>
        <v>0</v>
      </c>
      <c r="N191" s="369">
        <f>'План НП'!D194</f>
        <v>0</v>
      </c>
      <c r="O191" s="357">
        <f>'План НП'!Y194</f>
        <v>0</v>
      </c>
      <c r="P191" s="341" t="str">
        <f>'Основні дані'!$B$1</f>
        <v>120124Б_3роки</v>
      </c>
    </row>
    <row r="192" spans="1:16" s="163" customFormat="1" ht="15.75" hidden="1">
      <c r="A192" s="358" t="str">
        <f>'План НП'!A195</f>
        <v>ВБ4.14</v>
      </c>
      <c r="B192" s="380">
        <f>'План НП'!B195</f>
        <v>0</v>
      </c>
      <c r="C192" s="353">
        <f>'План НП'!F195</f>
        <v>0</v>
      </c>
      <c r="D192" s="353">
        <f>'План НП'!G195</f>
        <v>0</v>
      </c>
      <c r="E192" s="359"/>
      <c r="F192" s="360"/>
      <c r="G192" s="360"/>
      <c r="H192" s="360"/>
      <c r="I192" s="360"/>
      <c r="J192" s="360"/>
      <c r="K192" s="360"/>
      <c r="L192" s="361"/>
      <c r="M192" s="370">
        <f>'План НП'!C195</f>
        <v>0</v>
      </c>
      <c r="N192" s="369">
        <f>'План НП'!D195</f>
        <v>0</v>
      </c>
      <c r="O192" s="357">
        <f>'План НП'!Y195</f>
        <v>0</v>
      </c>
      <c r="P192" s="341" t="str">
        <f>'Основні дані'!$B$1</f>
        <v>120124Б_3роки</v>
      </c>
    </row>
    <row r="193" spans="1:16" s="163" customFormat="1" ht="15.75" hidden="1">
      <c r="A193" s="358" t="str">
        <f>'План НП'!A196</f>
        <v>ВБ4.15</v>
      </c>
      <c r="B193" s="380">
        <f>'План НП'!B196</f>
        <v>0</v>
      </c>
      <c r="C193" s="353">
        <f>'План НП'!F196</f>
        <v>0</v>
      </c>
      <c r="D193" s="353">
        <f>'План НП'!G196</f>
        <v>0</v>
      </c>
      <c r="E193" s="359"/>
      <c r="F193" s="360"/>
      <c r="G193" s="360"/>
      <c r="H193" s="360"/>
      <c r="I193" s="360"/>
      <c r="J193" s="360"/>
      <c r="K193" s="360"/>
      <c r="L193" s="361"/>
      <c r="M193" s="370">
        <f>'План НП'!C196</f>
        <v>0</v>
      </c>
      <c r="N193" s="369">
        <f>'План НП'!D196</f>
        <v>0</v>
      </c>
      <c r="O193" s="357">
        <f>'План НП'!Y196</f>
        <v>0</v>
      </c>
      <c r="P193" s="341" t="str">
        <f>'Основні дані'!$B$1</f>
        <v>120124Б_3роки</v>
      </c>
    </row>
    <row r="194" spans="1:16" s="163" customFormat="1" ht="15.75" hidden="1">
      <c r="A194" s="358" t="str">
        <f>'План НП'!A197</f>
        <v>ВБ4.16</v>
      </c>
      <c r="B194" s="380">
        <f>'План НП'!B197</f>
        <v>0</v>
      </c>
      <c r="C194" s="353">
        <f>'План НП'!F197</f>
        <v>0</v>
      </c>
      <c r="D194" s="353">
        <f>'План НП'!G197</f>
        <v>0</v>
      </c>
      <c r="E194" s="359"/>
      <c r="F194" s="360"/>
      <c r="G194" s="360"/>
      <c r="H194" s="360"/>
      <c r="I194" s="360"/>
      <c r="J194" s="360"/>
      <c r="K194" s="360"/>
      <c r="L194" s="361"/>
      <c r="M194" s="370">
        <f>'План НП'!C197</f>
        <v>0</v>
      </c>
      <c r="N194" s="369">
        <f>'План НП'!D197</f>
        <v>0</v>
      </c>
      <c r="O194" s="357">
        <f>'План НП'!Y197</f>
        <v>0</v>
      </c>
      <c r="P194" s="341" t="str">
        <f>'Основні дані'!$B$1</f>
        <v>120124Б_3роки</v>
      </c>
    </row>
    <row r="195" spans="1:16" s="163" customFormat="1" ht="15.75" hidden="1">
      <c r="A195" s="358" t="str">
        <f>'План НП'!A198</f>
        <v>ВБ4.17</v>
      </c>
      <c r="B195" s="380">
        <f>'План НП'!B198</f>
        <v>0</v>
      </c>
      <c r="C195" s="353">
        <f>'План НП'!F198</f>
        <v>0</v>
      </c>
      <c r="D195" s="353">
        <f>'План НП'!G198</f>
        <v>0</v>
      </c>
      <c r="E195" s="359"/>
      <c r="F195" s="360"/>
      <c r="G195" s="360"/>
      <c r="H195" s="360"/>
      <c r="I195" s="360"/>
      <c r="J195" s="360"/>
      <c r="K195" s="360"/>
      <c r="L195" s="361"/>
      <c r="M195" s="370">
        <f>'План НП'!C198</f>
        <v>0</v>
      </c>
      <c r="N195" s="369">
        <f>'План НП'!D198</f>
        <v>0</v>
      </c>
      <c r="O195" s="357">
        <f>'План НП'!Y198</f>
        <v>0</v>
      </c>
      <c r="P195" s="341" t="str">
        <f>'Основні дані'!$B$1</f>
        <v>120124Б_3роки</v>
      </c>
    </row>
    <row r="196" spans="1:16" s="163" customFormat="1" ht="15.75" hidden="1">
      <c r="A196" s="358" t="str">
        <f>'План НП'!A199</f>
        <v>ВБ4.18</v>
      </c>
      <c r="B196" s="380">
        <f>'План НП'!B199</f>
        <v>0</v>
      </c>
      <c r="C196" s="353">
        <f>'План НП'!F199</f>
        <v>0</v>
      </c>
      <c r="D196" s="353">
        <f>'План НП'!G199</f>
        <v>0</v>
      </c>
      <c r="E196" s="359"/>
      <c r="F196" s="360"/>
      <c r="G196" s="360"/>
      <c r="H196" s="360"/>
      <c r="I196" s="360"/>
      <c r="J196" s="360"/>
      <c r="K196" s="360"/>
      <c r="L196" s="361"/>
      <c r="M196" s="370">
        <f>'План НП'!C199</f>
        <v>0</v>
      </c>
      <c r="N196" s="369">
        <f>'План НП'!D199</f>
        <v>0</v>
      </c>
      <c r="O196" s="357">
        <f>'План НП'!Y199</f>
        <v>0</v>
      </c>
      <c r="P196" s="341" t="str">
        <f>'Основні дані'!$B$1</f>
        <v>120124Б_3роки</v>
      </c>
    </row>
    <row r="197" spans="1:16" s="163" customFormat="1" ht="15.75" hidden="1">
      <c r="A197" s="358" t="str">
        <f>'План НП'!A200</f>
        <v>ВБ4.19</v>
      </c>
      <c r="B197" s="380">
        <f>'План НП'!B200</f>
        <v>0</v>
      </c>
      <c r="C197" s="353">
        <f>'План НП'!F200</f>
        <v>0</v>
      </c>
      <c r="D197" s="353">
        <f>'План НП'!G200</f>
        <v>0</v>
      </c>
      <c r="E197" s="359"/>
      <c r="F197" s="360"/>
      <c r="G197" s="360"/>
      <c r="H197" s="360"/>
      <c r="I197" s="360"/>
      <c r="J197" s="360"/>
      <c r="K197" s="360"/>
      <c r="L197" s="361"/>
      <c r="M197" s="370">
        <f>'План НП'!C200</f>
        <v>0</v>
      </c>
      <c r="N197" s="369">
        <f>'План НП'!D200</f>
        <v>0</v>
      </c>
      <c r="O197" s="357">
        <f>'План НП'!Y200</f>
        <v>0</v>
      </c>
      <c r="P197" s="341" t="str">
        <f>'Основні дані'!$B$1</f>
        <v>120124Б_3роки</v>
      </c>
    </row>
    <row r="198" spans="1:16" s="163" customFormat="1" ht="15.75" hidden="1">
      <c r="A198" s="358" t="str">
        <f>'План НП'!A201</f>
        <v>ВБ4.20</v>
      </c>
      <c r="B198" s="380">
        <f>'План НП'!B201</f>
        <v>0</v>
      </c>
      <c r="C198" s="353">
        <f>'План НП'!F201</f>
        <v>0</v>
      </c>
      <c r="D198" s="353">
        <f>'План НП'!G201</f>
        <v>0</v>
      </c>
      <c r="E198" s="359"/>
      <c r="F198" s="360"/>
      <c r="G198" s="360"/>
      <c r="H198" s="360"/>
      <c r="I198" s="360"/>
      <c r="J198" s="360"/>
      <c r="K198" s="360"/>
      <c r="L198" s="361"/>
      <c r="M198" s="370">
        <f>'План НП'!C201</f>
        <v>0</v>
      </c>
      <c r="N198" s="369">
        <f>'План НП'!D201</f>
        <v>0</v>
      </c>
      <c r="O198" s="357">
        <f>'План НП'!Y201</f>
        <v>0</v>
      </c>
      <c r="P198" s="341" t="str">
        <f>'Основні дані'!$B$1</f>
        <v>120124Б_3роки</v>
      </c>
    </row>
    <row r="199" spans="1:16" s="163" customFormat="1" ht="15.75" hidden="1">
      <c r="A199" s="358" t="str">
        <f>'План НП'!A202</f>
        <v>ВБ4.21</v>
      </c>
      <c r="B199" s="380">
        <f>'План НП'!B202</f>
        <v>0</v>
      </c>
      <c r="C199" s="353">
        <f>'План НП'!F202</f>
        <v>0</v>
      </c>
      <c r="D199" s="353">
        <f>'План НП'!G202</f>
        <v>0</v>
      </c>
      <c r="E199" s="359"/>
      <c r="F199" s="360"/>
      <c r="G199" s="360"/>
      <c r="H199" s="360"/>
      <c r="I199" s="360"/>
      <c r="J199" s="360"/>
      <c r="K199" s="360"/>
      <c r="L199" s="361"/>
      <c r="M199" s="370">
        <f>'План НП'!C202</f>
        <v>0</v>
      </c>
      <c r="N199" s="369">
        <f>'План НП'!D202</f>
        <v>0</v>
      </c>
      <c r="O199" s="357">
        <f>'План НП'!Y202</f>
        <v>0</v>
      </c>
      <c r="P199" s="341" t="str">
        <f>'Основні дані'!$B$1</f>
        <v>120124Б_3роки</v>
      </c>
    </row>
    <row r="200" spans="1:16" s="163" customFormat="1" ht="15.75" hidden="1">
      <c r="A200" s="358" t="str">
        <f>'План НП'!A203</f>
        <v>ВБ4.22</v>
      </c>
      <c r="B200" s="380">
        <f>'План НП'!B203</f>
        <v>0</v>
      </c>
      <c r="C200" s="353">
        <f>'План НП'!F203</f>
        <v>0</v>
      </c>
      <c r="D200" s="353">
        <f>'План НП'!G203</f>
        <v>0</v>
      </c>
      <c r="E200" s="359"/>
      <c r="F200" s="360"/>
      <c r="G200" s="360"/>
      <c r="H200" s="360"/>
      <c r="I200" s="360"/>
      <c r="J200" s="360"/>
      <c r="K200" s="360"/>
      <c r="L200" s="361"/>
      <c r="M200" s="370">
        <f>'План НП'!C203</f>
        <v>0</v>
      </c>
      <c r="N200" s="369">
        <f>'План НП'!D203</f>
        <v>0</v>
      </c>
      <c r="O200" s="357">
        <f>'План НП'!Y203</f>
        <v>0</v>
      </c>
      <c r="P200" s="341" t="str">
        <f>'Основні дані'!$B$1</f>
        <v>120124Б_3роки</v>
      </c>
    </row>
    <row r="201" spans="1:16" s="163" customFormat="1" ht="15.75" hidden="1">
      <c r="A201" s="358" t="str">
        <f>'План НП'!A204</f>
        <v>ВБ4.23</v>
      </c>
      <c r="B201" s="380">
        <f>'План НП'!B204</f>
        <v>0</v>
      </c>
      <c r="C201" s="353">
        <f>'План НП'!F204</f>
        <v>0</v>
      </c>
      <c r="D201" s="353">
        <f>'План НП'!G204</f>
        <v>0</v>
      </c>
      <c r="E201" s="359"/>
      <c r="F201" s="360"/>
      <c r="G201" s="360"/>
      <c r="H201" s="360"/>
      <c r="I201" s="360"/>
      <c r="J201" s="360"/>
      <c r="K201" s="360"/>
      <c r="L201" s="361"/>
      <c r="M201" s="370">
        <f>'План НП'!C204</f>
        <v>0</v>
      </c>
      <c r="N201" s="369">
        <f>'План НП'!D204</f>
        <v>0</v>
      </c>
      <c r="O201" s="357">
        <f>'План НП'!Y204</f>
        <v>0</v>
      </c>
      <c r="P201" s="341" t="str">
        <f>'Основні дані'!$B$1</f>
        <v>120124Б_3роки</v>
      </c>
    </row>
    <row r="202" spans="1:16" s="163" customFormat="1" ht="15.75" hidden="1">
      <c r="A202" s="358" t="str">
        <f>'План НП'!A205</f>
        <v>ВБ4.24</v>
      </c>
      <c r="B202" s="380">
        <f>'План НП'!B205</f>
        <v>0</v>
      </c>
      <c r="C202" s="353">
        <f>'План НП'!F205</f>
        <v>0</v>
      </c>
      <c r="D202" s="353">
        <f>'План НП'!G205</f>
        <v>0</v>
      </c>
      <c r="E202" s="359"/>
      <c r="F202" s="360"/>
      <c r="G202" s="360"/>
      <c r="H202" s="360"/>
      <c r="I202" s="360"/>
      <c r="J202" s="360"/>
      <c r="K202" s="360"/>
      <c r="L202" s="361"/>
      <c r="M202" s="370">
        <f>'План НП'!C205</f>
        <v>0</v>
      </c>
      <c r="N202" s="369">
        <f>'План НП'!D205</f>
        <v>0</v>
      </c>
      <c r="O202" s="357">
        <f>'План НП'!Y205</f>
        <v>0</v>
      </c>
      <c r="P202" s="341" t="str">
        <f>'Основні дані'!$B$1</f>
        <v>120124Б_3роки</v>
      </c>
    </row>
    <row r="203" spans="1:16" s="163" customFormat="1" ht="15.75" hidden="1">
      <c r="A203" s="358" t="str">
        <f>'План НП'!A206</f>
        <v>ВБ4.25</v>
      </c>
      <c r="B203" s="380">
        <f>'План НП'!B206</f>
        <v>0</v>
      </c>
      <c r="C203" s="353">
        <f>'План НП'!F206</f>
        <v>0</v>
      </c>
      <c r="D203" s="353">
        <f>'План НП'!G206</f>
        <v>0</v>
      </c>
      <c r="E203" s="359"/>
      <c r="F203" s="360"/>
      <c r="G203" s="360"/>
      <c r="H203" s="360"/>
      <c r="I203" s="360"/>
      <c r="J203" s="360"/>
      <c r="K203" s="360"/>
      <c r="L203" s="361"/>
      <c r="M203" s="370">
        <f>'План НП'!C206</f>
        <v>0</v>
      </c>
      <c r="N203" s="369">
        <f>'План НП'!D206</f>
        <v>0</v>
      </c>
      <c r="O203" s="357">
        <f>'План НП'!Y206</f>
        <v>0</v>
      </c>
      <c r="P203" s="341" t="str">
        <f>'Основні дані'!$B$1</f>
        <v>120124Б_3роки</v>
      </c>
    </row>
    <row r="204" spans="1:16" s="163" customFormat="1" ht="15.75" hidden="1">
      <c r="A204" s="358">
        <f>'План НП'!A207</f>
        <v>0</v>
      </c>
      <c r="B204" s="547" t="str">
        <f>'План НП'!B207</f>
        <v>Практика</v>
      </c>
      <c r="C204" s="353">
        <f>'План НП'!F207</f>
        <v>6</v>
      </c>
      <c r="D204" s="353">
        <f>'План НП'!G207</f>
        <v>180</v>
      </c>
      <c r="E204" s="359"/>
      <c r="F204" s="360"/>
      <c r="G204" s="360"/>
      <c r="H204" s="360"/>
      <c r="I204" s="360"/>
      <c r="J204" s="360"/>
      <c r="K204" s="360"/>
      <c r="L204" s="361"/>
      <c r="M204" s="370">
        <f>'План НП'!C207</f>
        <v>0</v>
      </c>
      <c r="N204" s="369" t="str">
        <f>'План НП'!D207</f>
        <v>6</v>
      </c>
      <c r="O204" s="357">
        <f>'План НП'!Y207</f>
        <v>0</v>
      </c>
      <c r="P204" s="341" t="str">
        <f>'Основні дані'!$B$1</f>
        <v>120124Б_3роки</v>
      </c>
    </row>
    <row r="205" spans="1:16" s="163" customFormat="1" ht="15.75" hidden="1">
      <c r="A205" s="358">
        <f>'План НП'!A208</f>
        <v>0</v>
      </c>
      <c r="B205" s="547" t="str">
        <f>'План НП'!B208</f>
        <v>Атестація</v>
      </c>
      <c r="C205" s="353">
        <f>'План НП'!F208</f>
        <v>6</v>
      </c>
      <c r="D205" s="353">
        <f>'План НП'!G208</f>
        <v>180</v>
      </c>
      <c r="E205" s="359"/>
      <c r="F205" s="360"/>
      <c r="G205" s="360"/>
      <c r="H205" s="360"/>
      <c r="I205" s="360"/>
      <c r="J205" s="360"/>
      <c r="K205" s="360"/>
      <c r="L205" s="361"/>
      <c r="M205" s="370">
        <f>'План НП'!C208</f>
        <v>0</v>
      </c>
      <c r="N205" s="369">
        <f>'План НП'!D208</f>
        <v>0</v>
      </c>
      <c r="O205" s="357">
        <f>'План НП'!Y208</f>
        <v>0</v>
      </c>
      <c r="P205" s="341" t="str">
        <f>'Основні дані'!$B$1</f>
        <v>120124Б_3роки</v>
      </c>
    </row>
    <row r="206" spans="1:16" s="163" customFormat="1" ht="15.75" hidden="1">
      <c r="A206" s="529" t="str">
        <f>'План НП'!A209</f>
        <v>3.1.5</v>
      </c>
      <c r="B206" s="530" t="str">
        <f>'План НП'!B209</f>
        <v>Блок дисциплін 05 "Назва блоку"</v>
      </c>
      <c r="C206" s="531" t="str">
        <f>'План НП'!F209</f>
        <v>ОШИБКА</v>
      </c>
      <c r="D206" s="531" t="str">
        <f>'План НП'!G209</f>
        <v>ОШИБКА</v>
      </c>
      <c r="E206" s="532"/>
      <c r="F206" s="533"/>
      <c r="G206" s="533"/>
      <c r="H206" s="533"/>
      <c r="I206" s="533"/>
      <c r="J206" s="533"/>
      <c r="K206" s="533"/>
      <c r="L206" s="534"/>
      <c r="M206" s="535"/>
      <c r="N206" s="536"/>
      <c r="O206" s="357">
        <f>'План НП'!Y209</f>
        <v>0</v>
      </c>
      <c r="P206" s="341" t="str">
        <f>'Основні дані'!$B$1</f>
        <v>120124Б_3роки</v>
      </c>
    </row>
    <row r="207" spans="1:16" s="163" customFormat="1" ht="15.75" hidden="1">
      <c r="A207" s="352" t="str">
        <f>'План НП'!A210</f>
        <v>ВБ5.1</v>
      </c>
      <c r="B207" s="380">
        <f>'План НП'!B210</f>
        <v>0</v>
      </c>
      <c r="C207" s="353">
        <f>'План НП'!F210</f>
        <v>0</v>
      </c>
      <c r="D207" s="353">
        <f>'План НП'!G210</f>
        <v>0</v>
      </c>
      <c r="E207" s="354"/>
      <c r="F207" s="355"/>
      <c r="G207" s="355"/>
      <c r="H207" s="355"/>
      <c r="I207" s="355"/>
      <c r="J207" s="355"/>
      <c r="K207" s="355"/>
      <c r="L207" s="356"/>
      <c r="M207" s="370">
        <f>'План НП'!C210</f>
        <v>0</v>
      </c>
      <c r="N207" s="369">
        <f>'План НП'!D210</f>
        <v>0</v>
      </c>
      <c r="O207" s="357">
        <f>'План НП'!Y210</f>
        <v>0</v>
      </c>
      <c r="P207" s="341" t="str">
        <f>'Основні дані'!$B$1</f>
        <v>120124Б_3роки</v>
      </c>
    </row>
    <row r="208" spans="1:16" s="163" customFormat="1" ht="15.75" hidden="1">
      <c r="A208" s="358" t="str">
        <f>'План НП'!A211</f>
        <v>ВБ5.2</v>
      </c>
      <c r="B208" s="380">
        <f>'План НП'!B211</f>
        <v>0</v>
      </c>
      <c r="C208" s="353">
        <f>'План НП'!F211</f>
        <v>0</v>
      </c>
      <c r="D208" s="353">
        <f>'План НП'!G211</f>
        <v>0</v>
      </c>
      <c r="E208" s="359"/>
      <c r="F208" s="360"/>
      <c r="G208" s="360"/>
      <c r="H208" s="360"/>
      <c r="I208" s="360"/>
      <c r="J208" s="360"/>
      <c r="K208" s="360"/>
      <c r="L208" s="361"/>
      <c r="M208" s="370">
        <f>'План НП'!C211</f>
        <v>0</v>
      </c>
      <c r="N208" s="369">
        <f>'План НП'!D211</f>
        <v>0</v>
      </c>
      <c r="O208" s="357">
        <f>'План НП'!Y211</f>
        <v>0</v>
      </c>
      <c r="P208" s="341" t="str">
        <f>'Основні дані'!$B$1</f>
        <v>120124Б_3роки</v>
      </c>
    </row>
    <row r="209" spans="1:16" s="163" customFormat="1" ht="15.75" hidden="1">
      <c r="A209" s="358" t="str">
        <f>'План НП'!A212</f>
        <v>ВБ5.3</v>
      </c>
      <c r="B209" s="380">
        <f>'План НП'!B212</f>
        <v>0</v>
      </c>
      <c r="C209" s="353">
        <f>'План НП'!F212</f>
        <v>0</v>
      </c>
      <c r="D209" s="353">
        <f>'План НП'!G212</f>
        <v>0</v>
      </c>
      <c r="E209" s="359"/>
      <c r="F209" s="360"/>
      <c r="G209" s="360"/>
      <c r="H209" s="360"/>
      <c r="I209" s="360"/>
      <c r="J209" s="360"/>
      <c r="K209" s="360"/>
      <c r="L209" s="361"/>
      <c r="M209" s="370">
        <f>'План НП'!C212</f>
        <v>0</v>
      </c>
      <c r="N209" s="369">
        <f>'План НП'!D212</f>
        <v>0</v>
      </c>
      <c r="O209" s="357">
        <f>'План НП'!Y212</f>
        <v>0</v>
      </c>
      <c r="P209" s="341" t="str">
        <f>'Основні дані'!$B$1</f>
        <v>120124Б_3роки</v>
      </c>
    </row>
    <row r="210" spans="1:16" s="163" customFormat="1" ht="15.75" hidden="1">
      <c r="A210" s="358" t="str">
        <f>'План НП'!A213</f>
        <v>ВБ5.4</v>
      </c>
      <c r="B210" s="380">
        <f>'План НП'!B213</f>
        <v>0</v>
      </c>
      <c r="C210" s="353">
        <f>'План НП'!F213</f>
        <v>0</v>
      </c>
      <c r="D210" s="353">
        <f>'План НП'!G213</f>
        <v>0</v>
      </c>
      <c r="E210" s="359"/>
      <c r="F210" s="360"/>
      <c r="G210" s="360"/>
      <c r="H210" s="360"/>
      <c r="I210" s="360"/>
      <c r="J210" s="360"/>
      <c r="K210" s="360"/>
      <c r="L210" s="361"/>
      <c r="M210" s="370">
        <f>'План НП'!C213</f>
        <v>0</v>
      </c>
      <c r="N210" s="369">
        <f>'План НП'!D213</f>
        <v>0</v>
      </c>
      <c r="O210" s="357">
        <f>'План НП'!Y213</f>
        <v>0</v>
      </c>
      <c r="P210" s="341" t="str">
        <f>'Основні дані'!$B$1</f>
        <v>120124Б_3роки</v>
      </c>
    </row>
    <row r="211" spans="1:16" s="163" customFormat="1" ht="15.75" hidden="1">
      <c r="A211" s="358" t="str">
        <f>'План НП'!A214</f>
        <v>ВБ5.5</v>
      </c>
      <c r="B211" s="380">
        <f>'План НП'!B214</f>
        <v>0</v>
      </c>
      <c r="C211" s="353">
        <f>'План НП'!F214</f>
        <v>0</v>
      </c>
      <c r="D211" s="353">
        <f>'План НП'!G214</f>
        <v>0</v>
      </c>
      <c r="E211" s="359"/>
      <c r="F211" s="360"/>
      <c r="G211" s="360"/>
      <c r="H211" s="360"/>
      <c r="I211" s="360"/>
      <c r="J211" s="360"/>
      <c r="K211" s="360"/>
      <c r="L211" s="361"/>
      <c r="M211" s="370">
        <f>'План НП'!C214</f>
        <v>0</v>
      </c>
      <c r="N211" s="369">
        <f>'План НП'!D214</f>
        <v>0</v>
      </c>
      <c r="O211" s="357">
        <f>'План НП'!Y214</f>
        <v>0</v>
      </c>
      <c r="P211" s="341" t="str">
        <f>'Основні дані'!$B$1</f>
        <v>120124Б_3роки</v>
      </c>
    </row>
    <row r="212" spans="1:16" s="163" customFormat="1" ht="15.75" hidden="1">
      <c r="A212" s="358" t="str">
        <f>'План НП'!A215</f>
        <v>ВБ5.6</v>
      </c>
      <c r="B212" s="380">
        <f>'План НП'!B215</f>
        <v>0</v>
      </c>
      <c r="C212" s="353">
        <f>'План НП'!F215</f>
        <v>0</v>
      </c>
      <c r="D212" s="353">
        <f>'План НП'!G215</f>
        <v>0</v>
      </c>
      <c r="E212" s="359"/>
      <c r="F212" s="360"/>
      <c r="G212" s="360"/>
      <c r="H212" s="360"/>
      <c r="I212" s="360"/>
      <c r="J212" s="360"/>
      <c r="K212" s="360"/>
      <c r="L212" s="361"/>
      <c r="M212" s="370">
        <f>'План НП'!C215</f>
        <v>0</v>
      </c>
      <c r="N212" s="369">
        <f>'План НП'!D215</f>
        <v>0</v>
      </c>
      <c r="O212" s="357">
        <f>'План НП'!Y215</f>
        <v>0</v>
      </c>
      <c r="P212" s="341" t="str">
        <f>'Основні дані'!$B$1</f>
        <v>120124Б_3роки</v>
      </c>
    </row>
    <row r="213" spans="1:16" s="163" customFormat="1" ht="15.75" hidden="1">
      <c r="A213" s="358" t="str">
        <f>'План НП'!A216</f>
        <v>ВБ5.7</v>
      </c>
      <c r="B213" s="380">
        <f>'План НП'!B216</f>
        <v>0</v>
      </c>
      <c r="C213" s="353">
        <f>'План НП'!F216</f>
        <v>0</v>
      </c>
      <c r="D213" s="353">
        <f>'План НП'!G216</f>
        <v>0</v>
      </c>
      <c r="E213" s="359"/>
      <c r="F213" s="360"/>
      <c r="G213" s="360"/>
      <c r="H213" s="360"/>
      <c r="I213" s="360"/>
      <c r="J213" s="360"/>
      <c r="K213" s="360"/>
      <c r="L213" s="361"/>
      <c r="M213" s="370">
        <f>'План НП'!C216</f>
        <v>0</v>
      </c>
      <c r="N213" s="369">
        <f>'План НП'!D216</f>
        <v>0</v>
      </c>
      <c r="O213" s="357">
        <f>'План НП'!Y216</f>
        <v>0</v>
      </c>
      <c r="P213" s="341" t="str">
        <f>'Основні дані'!$B$1</f>
        <v>120124Б_3роки</v>
      </c>
    </row>
    <row r="214" spans="1:16" s="163" customFormat="1" ht="15.75" hidden="1">
      <c r="A214" s="358" t="str">
        <f>'План НП'!A217</f>
        <v>ВБ5.8</v>
      </c>
      <c r="B214" s="380">
        <f>'План НП'!B217</f>
        <v>0</v>
      </c>
      <c r="C214" s="353">
        <f>'План НП'!F217</f>
        <v>0</v>
      </c>
      <c r="D214" s="353">
        <f>'План НП'!G217</f>
        <v>0</v>
      </c>
      <c r="E214" s="359"/>
      <c r="F214" s="360"/>
      <c r="G214" s="360"/>
      <c r="H214" s="360"/>
      <c r="I214" s="360"/>
      <c r="J214" s="360"/>
      <c r="K214" s="360"/>
      <c r="L214" s="361"/>
      <c r="M214" s="370">
        <f>'План НП'!C217</f>
        <v>0</v>
      </c>
      <c r="N214" s="369">
        <f>'План НП'!D217</f>
        <v>0</v>
      </c>
      <c r="O214" s="357">
        <f>'План НП'!Y217</f>
        <v>0</v>
      </c>
      <c r="P214" s="341" t="str">
        <f>'Основні дані'!$B$1</f>
        <v>120124Б_3роки</v>
      </c>
    </row>
    <row r="215" spans="1:16" s="163" customFormat="1" ht="15.75" hidden="1">
      <c r="A215" s="358" t="str">
        <f>'План НП'!A218</f>
        <v>ВБ5.9</v>
      </c>
      <c r="B215" s="380">
        <f>'План НП'!B218</f>
        <v>0</v>
      </c>
      <c r="C215" s="353">
        <f>'План НП'!F218</f>
        <v>0</v>
      </c>
      <c r="D215" s="353">
        <f>'План НП'!G218</f>
        <v>0</v>
      </c>
      <c r="E215" s="359"/>
      <c r="F215" s="360"/>
      <c r="G215" s="360"/>
      <c r="H215" s="360"/>
      <c r="I215" s="360"/>
      <c r="J215" s="360"/>
      <c r="K215" s="360"/>
      <c r="L215" s="361"/>
      <c r="M215" s="370">
        <f>'План НП'!C218</f>
        <v>0</v>
      </c>
      <c r="N215" s="369">
        <f>'План НП'!D218</f>
        <v>0</v>
      </c>
      <c r="O215" s="357">
        <f>'План НП'!Y218</f>
        <v>0</v>
      </c>
      <c r="P215" s="341" t="str">
        <f>'Основні дані'!$B$1</f>
        <v>120124Б_3роки</v>
      </c>
    </row>
    <row r="216" spans="1:16" s="163" customFormat="1" ht="15.75" hidden="1">
      <c r="A216" s="358" t="str">
        <f>'План НП'!A219</f>
        <v>ВБ5.10</v>
      </c>
      <c r="B216" s="380">
        <f>'План НП'!B219</f>
        <v>0</v>
      </c>
      <c r="C216" s="353">
        <f>'План НП'!F219</f>
        <v>0</v>
      </c>
      <c r="D216" s="353">
        <f>'План НП'!G219</f>
        <v>0</v>
      </c>
      <c r="E216" s="359"/>
      <c r="F216" s="360"/>
      <c r="G216" s="360"/>
      <c r="H216" s="360"/>
      <c r="I216" s="360"/>
      <c r="J216" s="360"/>
      <c r="K216" s="360"/>
      <c r="L216" s="361"/>
      <c r="M216" s="370">
        <f>'План НП'!C219</f>
        <v>0</v>
      </c>
      <c r="N216" s="369">
        <f>'План НП'!D219</f>
        <v>0</v>
      </c>
      <c r="O216" s="357">
        <f>'План НП'!Y219</f>
        <v>0</v>
      </c>
      <c r="P216" s="341" t="str">
        <f>'Основні дані'!$B$1</f>
        <v>120124Б_3роки</v>
      </c>
    </row>
    <row r="217" spans="1:16" s="163" customFormat="1" ht="15.75" hidden="1">
      <c r="A217" s="358" t="str">
        <f>'План НП'!A220</f>
        <v>ВБ5.11</v>
      </c>
      <c r="B217" s="380">
        <f>'План НП'!B220</f>
        <v>0</v>
      </c>
      <c r="C217" s="353">
        <f>'План НП'!F220</f>
        <v>0</v>
      </c>
      <c r="D217" s="353">
        <f>'План НП'!G220</f>
        <v>0</v>
      </c>
      <c r="E217" s="359"/>
      <c r="F217" s="360"/>
      <c r="G217" s="360"/>
      <c r="H217" s="360"/>
      <c r="I217" s="360"/>
      <c r="J217" s="360"/>
      <c r="K217" s="360"/>
      <c r="L217" s="361"/>
      <c r="M217" s="370">
        <f>'План НП'!C220</f>
        <v>0</v>
      </c>
      <c r="N217" s="369">
        <f>'План НП'!D220</f>
        <v>0</v>
      </c>
      <c r="O217" s="357">
        <f>'План НП'!Y220</f>
        <v>0</v>
      </c>
      <c r="P217" s="341" t="str">
        <f>'Основні дані'!$B$1</f>
        <v>120124Б_3роки</v>
      </c>
    </row>
    <row r="218" spans="1:16" s="163" customFormat="1" ht="15.75" hidden="1">
      <c r="A218" s="358" t="str">
        <f>'План НП'!A221</f>
        <v>ВБ5.12</v>
      </c>
      <c r="B218" s="380">
        <f>'План НП'!B221</f>
        <v>0</v>
      </c>
      <c r="C218" s="353">
        <f>'План НП'!F221</f>
        <v>0</v>
      </c>
      <c r="D218" s="353">
        <f>'План НП'!G221</f>
        <v>0</v>
      </c>
      <c r="E218" s="359"/>
      <c r="F218" s="360"/>
      <c r="G218" s="360"/>
      <c r="H218" s="360"/>
      <c r="I218" s="360"/>
      <c r="J218" s="360"/>
      <c r="K218" s="360"/>
      <c r="L218" s="361"/>
      <c r="M218" s="370">
        <f>'План НП'!C221</f>
        <v>0</v>
      </c>
      <c r="N218" s="369">
        <f>'План НП'!D221</f>
        <v>0</v>
      </c>
      <c r="O218" s="357">
        <f>'План НП'!Y221</f>
        <v>0</v>
      </c>
      <c r="P218" s="341" t="str">
        <f>'Основні дані'!$B$1</f>
        <v>120124Б_3роки</v>
      </c>
    </row>
    <row r="219" spans="1:16" s="163" customFormat="1" ht="15.75" hidden="1">
      <c r="A219" s="358" t="str">
        <f>'План НП'!A222</f>
        <v>ВБ5.13</v>
      </c>
      <c r="B219" s="380">
        <f>'План НП'!B222</f>
        <v>0</v>
      </c>
      <c r="C219" s="353">
        <f>'План НП'!F222</f>
        <v>0</v>
      </c>
      <c r="D219" s="353">
        <f>'План НП'!G222</f>
        <v>0</v>
      </c>
      <c r="E219" s="359"/>
      <c r="F219" s="360"/>
      <c r="G219" s="360"/>
      <c r="H219" s="360"/>
      <c r="I219" s="360"/>
      <c r="J219" s="360"/>
      <c r="K219" s="360"/>
      <c r="L219" s="361"/>
      <c r="M219" s="370">
        <f>'План НП'!C222</f>
        <v>0</v>
      </c>
      <c r="N219" s="369">
        <f>'План НП'!D222</f>
        <v>0</v>
      </c>
      <c r="O219" s="357">
        <f>'План НП'!Y222</f>
        <v>0</v>
      </c>
      <c r="P219" s="341" t="str">
        <f>'Основні дані'!$B$1</f>
        <v>120124Б_3роки</v>
      </c>
    </row>
    <row r="220" spans="1:16" s="163" customFormat="1" ht="15.75" hidden="1">
      <c r="A220" s="358" t="str">
        <f>'План НП'!A223</f>
        <v>ВБ5.14</v>
      </c>
      <c r="B220" s="380">
        <f>'План НП'!B223</f>
        <v>0</v>
      </c>
      <c r="C220" s="353">
        <f>'План НП'!F223</f>
        <v>0</v>
      </c>
      <c r="D220" s="353">
        <f>'План НП'!G223</f>
        <v>0</v>
      </c>
      <c r="E220" s="359"/>
      <c r="F220" s="360"/>
      <c r="G220" s="360"/>
      <c r="H220" s="360"/>
      <c r="I220" s="360"/>
      <c r="J220" s="360"/>
      <c r="K220" s="360"/>
      <c r="L220" s="361"/>
      <c r="M220" s="370">
        <f>'План НП'!C223</f>
        <v>0</v>
      </c>
      <c r="N220" s="369">
        <f>'План НП'!D223</f>
        <v>0</v>
      </c>
      <c r="O220" s="357">
        <f>'План НП'!Y223</f>
        <v>0</v>
      </c>
      <c r="P220" s="341" t="str">
        <f>'Основні дані'!$B$1</f>
        <v>120124Б_3роки</v>
      </c>
    </row>
    <row r="221" spans="1:16" s="163" customFormat="1" ht="15.75" hidden="1">
      <c r="A221" s="358" t="str">
        <f>'План НП'!A224</f>
        <v>ВБ5.15</v>
      </c>
      <c r="B221" s="380">
        <f>'План НП'!B224</f>
        <v>0</v>
      </c>
      <c r="C221" s="353">
        <f>'План НП'!F224</f>
        <v>0</v>
      </c>
      <c r="D221" s="353">
        <f>'План НП'!G224</f>
        <v>0</v>
      </c>
      <c r="E221" s="359"/>
      <c r="F221" s="360"/>
      <c r="G221" s="360"/>
      <c r="H221" s="360"/>
      <c r="I221" s="360"/>
      <c r="J221" s="360"/>
      <c r="K221" s="360"/>
      <c r="L221" s="361"/>
      <c r="M221" s="370">
        <f>'План НП'!C224</f>
        <v>0</v>
      </c>
      <c r="N221" s="369">
        <f>'План НП'!D224</f>
        <v>0</v>
      </c>
      <c r="O221" s="357">
        <f>'План НП'!Y224</f>
        <v>0</v>
      </c>
      <c r="P221" s="341" t="str">
        <f>'Основні дані'!$B$1</f>
        <v>120124Б_3роки</v>
      </c>
    </row>
    <row r="222" spans="1:16" s="163" customFormat="1" ht="15.75" hidden="1">
      <c r="A222" s="358" t="str">
        <f>'План НП'!A225</f>
        <v>ВБ5.16</v>
      </c>
      <c r="B222" s="380">
        <f>'План НП'!B225</f>
        <v>0</v>
      </c>
      <c r="C222" s="353">
        <f>'План НП'!F225</f>
        <v>0</v>
      </c>
      <c r="D222" s="353">
        <f>'План НП'!G225</f>
        <v>0</v>
      </c>
      <c r="E222" s="359"/>
      <c r="F222" s="360"/>
      <c r="G222" s="360"/>
      <c r="H222" s="360"/>
      <c r="I222" s="360"/>
      <c r="J222" s="360"/>
      <c r="K222" s="360"/>
      <c r="L222" s="361"/>
      <c r="M222" s="370">
        <f>'План НП'!C225</f>
        <v>0</v>
      </c>
      <c r="N222" s="369">
        <f>'План НП'!D225</f>
        <v>0</v>
      </c>
      <c r="O222" s="357">
        <f>'План НП'!Y225</f>
        <v>0</v>
      </c>
      <c r="P222" s="341" t="str">
        <f>'Основні дані'!$B$1</f>
        <v>120124Б_3роки</v>
      </c>
    </row>
    <row r="223" spans="1:16" s="163" customFormat="1" ht="15.75" hidden="1">
      <c r="A223" s="358" t="str">
        <f>'План НП'!A226</f>
        <v>ВБ5.17</v>
      </c>
      <c r="B223" s="380">
        <f>'План НП'!B226</f>
        <v>0</v>
      </c>
      <c r="C223" s="353">
        <f>'План НП'!F226</f>
        <v>0</v>
      </c>
      <c r="D223" s="353">
        <f>'План НП'!G226</f>
        <v>0</v>
      </c>
      <c r="E223" s="359"/>
      <c r="F223" s="360"/>
      <c r="G223" s="360"/>
      <c r="H223" s="360"/>
      <c r="I223" s="360"/>
      <c r="J223" s="360"/>
      <c r="K223" s="360"/>
      <c r="L223" s="361"/>
      <c r="M223" s="370">
        <f>'План НП'!C226</f>
        <v>0</v>
      </c>
      <c r="N223" s="369">
        <f>'План НП'!D226</f>
        <v>0</v>
      </c>
      <c r="O223" s="357">
        <f>'План НП'!Y226</f>
        <v>0</v>
      </c>
      <c r="P223" s="341" t="str">
        <f>'Основні дані'!$B$1</f>
        <v>120124Б_3роки</v>
      </c>
    </row>
    <row r="224" spans="1:16" s="163" customFormat="1" ht="15.75" hidden="1">
      <c r="A224" s="358" t="str">
        <f>'План НП'!A227</f>
        <v>ВБ5.18</v>
      </c>
      <c r="B224" s="380">
        <f>'План НП'!B227</f>
        <v>0</v>
      </c>
      <c r="C224" s="353">
        <f>'План НП'!F227</f>
        <v>0</v>
      </c>
      <c r="D224" s="353">
        <f>'План НП'!G227</f>
        <v>0</v>
      </c>
      <c r="E224" s="359"/>
      <c r="F224" s="360"/>
      <c r="G224" s="360"/>
      <c r="H224" s="360"/>
      <c r="I224" s="360"/>
      <c r="J224" s="360"/>
      <c r="K224" s="360"/>
      <c r="L224" s="361"/>
      <c r="M224" s="370">
        <f>'План НП'!C227</f>
        <v>0</v>
      </c>
      <c r="N224" s="369">
        <f>'План НП'!D227</f>
        <v>0</v>
      </c>
      <c r="O224" s="357">
        <f>'План НП'!Y227</f>
        <v>0</v>
      </c>
      <c r="P224" s="341" t="str">
        <f>'Основні дані'!$B$1</f>
        <v>120124Б_3роки</v>
      </c>
    </row>
    <row r="225" spans="1:16" s="163" customFormat="1" ht="15.75" hidden="1">
      <c r="A225" s="358" t="str">
        <f>'План НП'!A228</f>
        <v>ВБ5.19</v>
      </c>
      <c r="B225" s="380">
        <f>'План НП'!B228</f>
        <v>0</v>
      </c>
      <c r="C225" s="353">
        <f>'План НП'!F228</f>
        <v>0</v>
      </c>
      <c r="D225" s="353">
        <f>'План НП'!G228</f>
        <v>0</v>
      </c>
      <c r="E225" s="359"/>
      <c r="F225" s="360"/>
      <c r="G225" s="360"/>
      <c r="H225" s="360"/>
      <c r="I225" s="360"/>
      <c r="J225" s="360"/>
      <c r="K225" s="360"/>
      <c r="L225" s="361"/>
      <c r="M225" s="370">
        <f>'План НП'!C228</f>
        <v>0</v>
      </c>
      <c r="N225" s="369">
        <f>'План НП'!D228</f>
        <v>0</v>
      </c>
      <c r="O225" s="357">
        <f>'План НП'!Y228</f>
        <v>0</v>
      </c>
      <c r="P225" s="341" t="str">
        <f>'Основні дані'!$B$1</f>
        <v>120124Б_3роки</v>
      </c>
    </row>
    <row r="226" spans="1:16" s="163" customFormat="1" ht="15.75" hidden="1">
      <c r="A226" s="358" t="str">
        <f>'План НП'!A229</f>
        <v>ВБ5.20</v>
      </c>
      <c r="B226" s="380">
        <f>'План НП'!B229</f>
        <v>0</v>
      </c>
      <c r="C226" s="353">
        <f>'План НП'!F229</f>
        <v>0</v>
      </c>
      <c r="D226" s="353">
        <f>'План НП'!G229</f>
        <v>0</v>
      </c>
      <c r="E226" s="359"/>
      <c r="F226" s="360"/>
      <c r="G226" s="360"/>
      <c r="H226" s="360"/>
      <c r="I226" s="360"/>
      <c r="J226" s="360"/>
      <c r="K226" s="360"/>
      <c r="L226" s="361"/>
      <c r="M226" s="370">
        <f>'План НП'!C229</f>
        <v>0</v>
      </c>
      <c r="N226" s="369">
        <f>'План НП'!D229</f>
        <v>0</v>
      </c>
      <c r="O226" s="357">
        <f>'План НП'!Y229</f>
        <v>0</v>
      </c>
      <c r="P226" s="341" t="str">
        <f>'Основні дані'!$B$1</f>
        <v>120124Б_3роки</v>
      </c>
    </row>
    <row r="227" spans="1:16" s="163" customFormat="1" ht="15.75" hidden="1">
      <c r="A227" s="358" t="str">
        <f>'План НП'!A230</f>
        <v>ВБ5.21</v>
      </c>
      <c r="B227" s="380">
        <f>'План НП'!B230</f>
        <v>0</v>
      </c>
      <c r="C227" s="353">
        <f>'План НП'!F230</f>
        <v>0</v>
      </c>
      <c r="D227" s="353">
        <f>'План НП'!G230</f>
        <v>0</v>
      </c>
      <c r="E227" s="359"/>
      <c r="F227" s="360"/>
      <c r="G227" s="360"/>
      <c r="H227" s="360"/>
      <c r="I227" s="360"/>
      <c r="J227" s="360"/>
      <c r="K227" s="360"/>
      <c r="L227" s="361"/>
      <c r="M227" s="370">
        <f>'План НП'!C230</f>
        <v>0</v>
      </c>
      <c r="N227" s="369">
        <f>'План НП'!D230</f>
        <v>0</v>
      </c>
      <c r="O227" s="357">
        <f>'План НП'!Y230</f>
        <v>0</v>
      </c>
      <c r="P227" s="341" t="str">
        <f>'Основні дані'!$B$1</f>
        <v>120124Б_3роки</v>
      </c>
    </row>
    <row r="228" spans="1:16" s="163" customFormat="1" ht="15.75" hidden="1">
      <c r="A228" s="358" t="str">
        <f>'План НП'!A231</f>
        <v>ВБ5.22</v>
      </c>
      <c r="B228" s="380">
        <f>'План НП'!B231</f>
        <v>0</v>
      </c>
      <c r="C228" s="353">
        <f>'План НП'!F231</f>
        <v>0</v>
      </c>
      <c r="D228" s="353">
        <f>'План НП'!G231</f>
        <v>0</v>
      </c>
      <c r="E228" s="359"/>
      <c r="F228" s="360"/>
      <c r="G228" s="360"/>
      <c r="H228" s="360"/>
      <c r="I228" s="360"/>
      <c r="J228" s="360"/>
      <c r="K228" s="360"/>
      <c r="L228" s="361"/>
      <c r="M228" s="370">
        <f>'План НП'!C231</f>
        <v>0</v>
      </c>
      <c r="N228" s="369">
        <f>'План НП'!D231</f>
        <v>0</v>
      </c>
      <c r="O228" s="357">
        <f>'План НП'!Y231</f>
        <v>0</v>
      </c>
      <c r="P228" s="341" t="str">
        <f>'Основні дані'!$B$1</f>
        <v>120124Б_3роки</v>
      </c>
    </row>
    <row r="229" spans="1:16" s="163" customFormat="1" ht="15.75" hidden="1">
      <c r="A229" s="358" t="str">
        <f>'План НП'!A232</f>
        <v>ВБ5.23</v>
      </c>
      <c r="B229" s="380">
        <f>'План НП'!B232</f>
        <v>0</v>
      </c>
      <c r="C229" s="353">
        <f>'План НП'!F232</f>
        <v>0</v>
      </c>
      <c r="D229" s="353">
        <f>'План НП'!G232</f>
        <v>0</v>
      </c>
      <c r="E229" s="359"/>
      <c r="F229" s="360"/>
      <c r="G229" s="360"/>
      <c r="H229" s="360"/>
      <c r="I229" s="360"/>
      <c r="J229" s="360"/>
      <c r="K229" s="360"/>
      <c r="L229" s="361"/>
      <c r="M229" s="370">
        <f>'План НП'!C232</f>
        <v>0</v>
      </c>
      <c r="N229" s="369">
        <f>'План НП'!D232</f>
        <v>0</v>
      </c>
      <c r="O229" s="357">
        <f>'План НП'!Y232</f>
        <v>0</v>
      </c>
      <c r="P229" s="341" t="str">
        <f>'Основні дані'!$B$1</f>
        <v>120124Б_3роки</v>
      </c>
    </row>
    <row r="230" spans="1:16" s="163" customFormat="1" ht="15.75" hidden="1">
      <c r="A230" s="358" t="str">
        <f>'План НП'!A233</f>
        <v>ВБ5.24</v>
      </c>
      <c r="B230" s="380">
        <f>'План НП'!B233</f>
        <v>0</v>
      </c>
      <c r="C230" s="353">
        <f>'План НП'!F233</f>
        <v>0</v>
      </c>
      <c r="D230" s="353">
        <f>'План НП'!G233</f>
        <v>0</v>
      </c>
      <c r="E230" s="359"/>
      <c r="F230" s="360"/>
      <c r="G230" s="360"/>
      <c r="H230" s="360"/>
      <c r="I230" s="360"/>
      <c r="J230" s="360"/>
      <c r="K230" s="360"/>
      <c r="L230" s="361"/>
      <c r="M230" s="370">
        <f>'План НП'!C233</f>
        <v>0</v>
      </c>
      <c r="N230" s="369">
        <f>'План НП'!D233</f>
        <v>0</v>
      </c>
      <c r="O230" s="357">
        <f>'План НП'!Y233</f>
        <v>0</v>
      </c>
      <c r="P230" s="341" t="str">
        <f>'Основні дані'!$B$1</f>
        <v>120124Б_3роки</v>
      </c>
    </row>
    <row r="231" spans="1:16" s="163" customFormat="1" ht="15.75" hidden="1">
      <c r="A231" s="358" t="str">
        <f>'План НП'!A234</f>
        <v>ВБ5.25</v>
      </c>
      <c r="B231" s="380">
        <f>'План НП'!B234</f>
        <v>0</v>
      </c>
      <c r="C231" s="353">
        <f>'План НП'!F234</f>
        <v>0</v>
      </c>
      <c r="D231" s="353">
        <f>'План НП'!G234</f>
        <v>0</v>
      </c>
      <c r="E231" s="359"/>
      <c r="F231" s="360"/>
      <c r="G231" s="360"/>
      <c r="H231" s="360"/>
      <c r="I231" s="360"/>
      <c r="J231" s="360"/>
      <c r="K231" s="360"/>
      <c r="L231" s="361"/>
      <c r="M231" s="370">
        <f>'План НП'!C234</f>
        <v>0</v>
      </c>
      <c r="N231" s="369">
        <f>'План НП'!D234</f>
        <v>0</v>
      </c>
      <c r="O231" s="357">
        <f>'План НП'!Y234</f>
        <v>0</v>
      </c>
      <c r="P231" s="341" t="str">
        <f>'Основні дані'!$B$1</f>
        <v>120124Б_3роки</v>
      </c>
    </row>
    <row r="232" spans="1:16" s="163" customFormat="1" ht="15.75" hidden="1">
      <c r="A232" s="358">
        <f>'План НП'!A235</f>
        <v>0</v>
      </c>
      <c r="B232" s="547" t="str">
        <f>'План НП'!B235</f>
        <v>Практика</v>
      </c>
      <c r="C232" s="353">
        <f>'План НП'!F235</f>
        <v>6</v>
      </c>
      <c r="D232" s="353">
        <f>'План НП'!G235</f>
        <v>180</v>
      </c>
      <c r="E232" s="359"/>
      <c r="F232" s="360"/>
      <c r="G232" s="360"/>
      <c r="H232" s="360"/>
      <c r="I232" s="360"/>
      <c r="J232" s="360"/>
      <c r="K232" s="360"/>
      <c r="L232" s="361"/>
      <c r="M232" s="370">
        <f>'План НП'!C235</f>
        <v>0</v>
      </c>
      <c r="N232" s="369" t="str">
        <f>'План НП'!D235</f>
        <v>6</v>
      </c>
      <c r="O232" s="357">
        <f>'План НП'!Y235</f>
        <v>0</v>
      </c>
      <c r="P232" s="341" t="str">
        <f>'Основні дані'!$B$1</f>
        <v>120124Б_3роки</v>
      </c>
    </row>
    <row r="233" spans="1:16" s="163" customFormat="1" ht="15.75" hidden="1">
      <c r="A233" s="358">
        <f>'План НП'!A236</f>
        <v>0</v>
      </c>
      <c r="B233" s="547" t="str">
        <f>'План НП'!B236</f>
        <v>Атестація</v>
      </c>
      <c r="C233" s="353">
        <f>'План НП'!F236</f>
        <v>6</v>
      </c>
      <c r="D233" s="353">
        <f>'План НП'!G236</f>
        <v>180</v>
      </c>
      <c r="E233" s="359"/>
      <c r="F233" s="360"/>
      <c r="G233" s="360"/>
      <c r="H233" s="360"/>
      <c r="I233" s="360"/>
      <c r="J233" s="360"/>
      <c r="K233" s="360"/>
      <c r="L233" s="361"/>
      <c r="M233" s="370">
        <f>'План НП'!C236</f>
        <v>0</v>
      </c>
      <c r="N233" s="369">
        <f>'План НП'!D236</f>
        <v>0</v>
      </c>
      <c r="O233" s="357">
        <f>'План НП'!Y236</f>
        <v>0</v>
      </c>
      <c r="P233" s="341" t="str">
        <f>'Основні дані'!$B$1</f>
        <v>120124Б_3роки</v>
      </c>
    </row>
    <row r="234" spans="1:16" s="163" customFormat="1" ht="15.75">
      <c r="A234" s="529" t="str">
        <f>'План НП'!A237</f>
        <v>3.1.6</v>
      </c>
      <c r="B234" s="530" t="str">
        <f>'План НП'!B237</f>
        <v>Блок дисциплін 06 "Кріогенна та холодильна техніка"</v>
      </c>
      <c r="C234" s="531">
        <f>'План НП'!F237</f>
        <v>99</v>
      </c>
      <c r="D234" s="531">
        <f>'План НП'!G237</f>
        <v>2970</v>
      </c>
      <c r="E234" s="532"/>
      <c r="F234" s="533"/>
      <c r="G234" s="533"/>
      <c r="H234" s="533"/>
      <c r="I234" s="533"/>
      <c r="J234" s="533"/>
      <c r="K234" s="533"/>
      <c r="L234" s="534"/>
      <c r="M234" s="535"/>
      <c r="N234" s="536"/>
      <c r="O234" s="357">
        <f>'План НП'!Y237</f>
        <v>0</v>
      </c>
      <c r="P234" s="341" t="str">
        <f>'Основні дані'!$B$1</f>
        <v>120124Б_3роки</v>
      </c>
    </row>
    <row r="235" spans="1:16" s="163" customFormat="1" ht="15.75">
      <c r="A235" s="352" t="str">
        <f>'План НП'!A238</f>
        <v>ВБ6.1</v>
      </c>
      <c r="B235" s="380" t="str">
        <f>'План НП'!B238</f>
        <v>Інформаційні технології в кріогенній та холодильній техніці</v>
      </c>
      <c r="C235" s="353">
        <f>'План НП'!F238</f>
        <v>6</v>
      </c>
      <c r="D235" s="353">
        <f>'План НП'!G238</f>
        <v>180</v>
      </c>
      <c r="E235" s="354"/>
      <c r="F235" s="355"/>
      <c r="G235" s="355"/>
      <c r="H235" s="355"/>
      <c r="I235" s="355"/>
      <c r="J235" s="355"/>
      <c r="K235" s="355"/>
      <c r="L235" s="356"/>
      <c r="M235" s="370" t="str">
        <f>'План НП'!C238</f>
        <v>1</v>
      </c>
      <c r="N235" s="369">
        <f>'План НП'!D238</f>
        <v>0</v>
      </c>
      <c r="O235" s="357">
        <f>'План НП'!Y238</f>
        <v>134</v>
      </c>
      <c r="P235" s="341" t="str">
        <f>'Основні дані'!$B$1</f>
        <v>120124Б_3роки</v>
      </c>
    </row>
    <row r="236" spans="1:16" s="163" customFormat="1" ht="15.75">
      <c r="A236" s="358" t="str">
        <f>'План НП'!A239</f>
        <v>ВБ6.2</v>
      </c>
      <c r="B236" s="380" t="str">
        <f>'План НП'!B239</f>
        <v>Технічна термодинаміка при низьких температурах</v>
      </c>
      <c r="C236" s="353">
        <f>'План НП'!F239</f>
        <v>5</v>
      </c>
      <c r="D236" s="353">
        <f>'План НП'!G239</f>
        <v>150</v>
      </c>
      <c r="E236" s="359"/>
      <c r="F236" s="360"/>
      <c r="G236" s="360"/>
      <c r="H236" s="360"/>
      <c r="I236" s="360"/>
      <c r="J236" s="360"/>
      <c r="K236" s="360"/>
      <c r="L236" s="361"/>
      <c r="M236" s="370" t="str">
        <f>'План НП'!C239</f>
        <v>1</v>
      </c>
      <c r="N236" s="369">
        <f>'План НП'!D239</f>
        <v>0</v>
      </c>
      <c r="O236" s="357">
        <f>'План НП'!Y239</f>
        <v>134</v>
      </c>
      <c r="P236" s="341" t="str">
        <f>'Основні дані'!$B$1</f>
        <v>120124Б_3роки</v>
      </c>
    </row>
    <row r="237" spans="1:16" s="163" customFormat="1" ht="15.75">
      <c r="A237" s="358" t="str">
        <f>'План НП'!A240</f>
        <v>ВБ6.3</v>
      </c>
      <c r="B237" s="380" t="str">
        <f>'План НП'!B240</f>
        <v>Фізичні основи вакуумної техніки</v>
      </c>
      <c r="C237" s="353">
        <f>'План НП'!F240</f>
        <v>4</v>
      </c>
      <c r="D237" s="353">
        <f>'План НП'!G240</f>
        <v>120</v>
      </c>
      <c r="E237" s="359"/>
      <c r="F237" s="360"/>
      <c r="G237" s="360"/>
      <c r="H237" s="360"/>
      <c r="I237" s="360"/>
      <c r="J237" s="360"/>
      <c r="K237" s="360"/>
      <c r="L237" s="361"/>
      <c r="M237" s="370" t="str">
        <f>'План НП'!C240</f>
        <v> </v>
      </c>
      <c r="N237" s="369" t="str">
        <f>'План НП'!D240</f>
        <v>2</v>
      </c>
      <c r="O237" s="357">
        <f>'План НП'!Y240</f>
        <v>134</v>
      </c>
      <c r="P237" s="341" t="str">
        <f>'Основні дані'!$B$1</f>
        <v>120124Б_3роки</v>
      </c>
    </row>
    <row r="238" spans="1:16" s="163" customFormat="1" ht="15.75">
      <c r="A238" s="358" t="str">
        <f>'План НП'!A241</f>
        <v>ВБ6.4</v>
      </c>
      <c r="B238" s="380" t="str">
        <f>'План НП'!B241</f>
        <v>Тепломасообмін</v>
      </c>
      <c r="C238" s="353">
        <f>'План НП'!F241</f>
        <v>5</v>
      </c>
      <c r="D238" s="353">
        <f>'План НП'!G241</f>
        <v>150</v>
      </c>
      <c r="E238" s="359"/>
      <c r="F238" s="360"/>
      <c r="G238" s="360"/>
      <c r="H238" s="360"/>
      <c r="I238" s="360"/>
      <c r="J238" s="360"/>
      <c r="K238" s="360"/>
      <c r="L238" s="361"/>
      <c r="M238" s="370">
        <f>'План НП'!C241</f>
        <v>2</v>
      </c>
      <c r="N238" s="369">
        <f>'План НП'!D241</f>
        <v>0</v>
      </c>
      <c r="O238" s="357">
        <f>'План НП'!Y241</f>
        <v>134</v>
      </c>
      <c r="P238" s="341" t="str">
        <f>'Основні дані'!$B$1</f>
        <v>120124Б_3роки</v>
      </c>
    </row>
    <row r="239" spans="1:16" s="163" customFormat="1" ht="15.75">
      <c r="A239" s="358" t="str">
        <f>'План НП'!A242</f>
        <v>ВБ6.5</v>
      </c>
      <c r="B239" s="380" t="str">
        <f>'План НП'!B242</f>
        <v>Математичні методи та моделі енергетичного обладнання в розрахунках на ЕОМ</v>
      </c>
      <c r="C239" s="353">
        <f>'План НП'!F242</f>
        <v>4</v>
      </c>
      <c r="D239" s="353">
        <f>'План НП'!G242</f>
        <v>120</v>
      </c>
      <c r="E239" s="359"/>
      <c r="F239" s="360"/>
      <c r="G239" s="360"/>
      <c r="H239" s="360"/>
      <c r="I239" s="360"/>
      <c r="J239" s="360"/>
      <c r="K239" s="360"/>
      <c r="L239" s="361"/>
      <c r="M239" s="370" t="str">
        <f>'План НП'!C242</f>
        <v>3</v>
      </c>
      <c r="N239" s="369">
        <f>'План НП'!D242</f>
        <v>0</v>
      </c>
      <c r="O239" s="357">
        <f>'План НП'!Y242</f>
        <v>134</v>
      </c>
      <c r="P239" s="341" t="str">
        <f>'Основні дані'!$B$1</f>
        <v>120124Б_3роки</v>
      </c>
    </row>
    <row r="240" spans="1:16" s="163" customFormat="1" ht="15.75">
      <c r="A240" s="358" t="str">
        <f>'План НП'!A243</f>
        <v>ВБ6.6</v>
      </c>
      <c r="B240" s="380" t="str">
        <f>'План НП'!B243</f>
        <v>Спеціальні питання тепломасообміну</v>
      </c>
      <c r="C240" s="353">
        <f>'План НП'!F243</f>
        <v>6</v>
      </c>
      <c r="D240" s="353">
        <f>'План НП'!G243</f>
        <v>180</v>
      </c>
      <c r="E240" s="359"/>
      <c r="F240" s="360"/>
      <c r="G240" s="360"/>
      <c r="H240" s="360"/>
      <c r="I240" s="360"/>
      <c r="J240" s="360"/>
      <c r="K240" s="360"/>
      <c r="L240" s="361"/>
      <c r="M240" s="370" t="str">
        <f>'План НП'!C243</f>
        <v>3</v>
      </c>
      <c r="N240" s="369">
        <f>'План НП'!D243</f>
        <v>0</v>
      </c>
      <c r="O240" s="357">
        <f>'План НП'!Y243</f>
        <v>134</v>
      </c>
      <c r="P240" s="341" t="str">
        <f>'Основні дані'!$B$1</f>
        <v>120124Б_3роки</v>
      </c>
    </row>
    <row r="241" spans="1:16" s="163" customFormat="1" ht="15.75">
      <c r="A241" s="358" t="str">
        <f>'План НП'!A244</f>
        <v>ВБ6.7</v>
      </c>
      <c r="B241" s="380" t="str">
        <f>'План НП'!B244</f>
        <v>Компресорні машини</v>
      </c>
      <c r="C241" s="353">
        <f>'План НП'!F244</f>
        <v>6</v>
      </c>
      <c r="D241" s="353">
        <f>'План НП'!G244</f>
        <v>180</v>
      </c>
      <c r="E241" s="359"/>
      <c r="F241" s="360"/>
      <c r="G241" s="360"/>
      <c r="H241" s="360"/>
      <c r="I241" s="360"/>
      <c r="J241" s="360"/>
      <c r="K241" s="360"/>
      <c r="L241" s="361"/>
      <c r="M241" s="370" t="str">
        <f>'План НП'!C244</f>
        <v>3</v>
      </c>
      <c r="N241" s="369">
        <f>'План НП'!D244</f>
        <v>0</v>
      </c>
      <c r="O241" s="357">
        <f>'План НП'!Y244</f>
        <v>134</v>
      </c>
      <c r="P241" s="341" t="str">
        <f>'Основні дані'!$B$1</f>
        <v>120124Б_3роки</v>
      </c>
    </row>
    <row r="242" spans="1:16" s="163" customFormat="1" ht="15.75">
      <c r="A242" s="358" t="str">
        <f>'План НП'!A245</f>
        <v>ВБ6.8</v>
      </c>
      <c r="B242" s="380" t="str">
        <f>'План НП'!B245</f>
        <v>Фізичні основи мікро і нанотехнологій</v>
      </c>
      <c r="C242" s="353">
        <f>'План НП'!F245</f>
        <v>5</v>
      </c>
      <c r="D242" s="353">
        <f>'План НП'!G245</f>
        <v>150</v>
      </c>
      <c r="E242" s="359"/>
      <c r="F242" s="360"/>
      <c r="G242" s="360"/>
      <c r="H242" s="360"/>
      <c r="I242" s="360"/>
      <c r="J242" s="360"/>
      <c r="K242" s="360"/>
      <c r="L242" s="361"/>
      <c r="M242" s="370" t="str">
        <f>'План НП'!C245</f>
        <v>4</v>
      </c>
      <c r="N242" s="369">
        <f>'План НП'!D245</f>
        <v>0</v>
      </c>
      <c r="O242" s="357">
        <f>'План НП'!Y245</f>
        <v>134</v>
      </c>
      <c r="P242" s="341" t="str">
        <f>'Основні дані'!$B$1</f>
        <v>120124Б_3роки</v>
      </c>
    </row>
    <row r="243" spans="1:16" s="163" customFormat="1" ht="15.75">
      <c r="A243" s="358" t="str">
        <f>'План НП'!A246</f>
        <v>ВБ6.9</v>
      </c>
      <c r="B243" s="380" t="str">
        <f>'План НП'!B246</f>
        <v>Теплотехнічні вимірювання та прилади</v>
      </c>
      <c r="C243" s="353">
        <f>'План НП'!F246</f>
        <v>5</v>
      </c>
      <c r="D243" s="353">
        <f>'План НП'!G246</f>
        <v>150</v>
      </c>
      <c r="E243" s="359"/>
      <c r="F243" s="360"/>
      <c r="G243" s="360"/>
      <c r="H243" s="360"/>
      <c r="I243" s="360"/>
      <c r="J243" s="360"/>
      <c r="K243" s="360"/>
      <c r="L243" s="361"/>
      <c r="M243" s="370" t="str">
        <f>'План НП'!C246</f>
        <v>4</v>
      </c>
      <c r="N243" s="369">
        <f>'План НП'!D246</f>
        <v>0</v>
      </c>
      <c r="O243" s="357">
        <f>'План НП'!Y246</f>
        <v>134</v>
      </c>
      <c r="P243" s="341" t="str">
        <f>'Основні дані'!$B$1</f>
        <v>120124Б_3роки</v>
      </c>
    </row>
    <row r="244" spans="1:16" s="163" customFormat="1" ht="15.75">
      <c r="A244" s="358" t="str">
        <f>'План НП'!A247</f>
        <v>ВБ6.10</v>
      </c>
      <c r="B244" s="380" t="str">
        <f>'План НП'!B247</f>
        <v>Системи кондиціонування</v>
      </c>
      <c r="C244" s="353">
        <f>'План НП'!F247</f>
        <v>4</v>
      </c>
      <c r="D244" s="353">
        <f>'План НП'!G247</f>
        <v>120</v>
      </c>
      <c r="E244" s="359"/>
      <c r="F244" s="360"/>
      <c r="G244" s="360"/>
      <c r="H244" s="360"/>
      <c r="I244" s="360"/>
      <c r="J244" s="360"/>
      <c r="K244" s="360"/>
      <c r="L244" s="361"/>
      <c r="M244" s="370" t="str">
        <f>'План НП'!C247</f>
        <v>4</v>
      </c>
      <c r="N244" s="369">
        <f>'План НП'!D247</f>
        <v>0</v>
      </c>
      <c r="O244" s="357">
        <f>'План НП'!Y247</f>
        <v>134</v>
      </c>
      <c r="P244" s="341" t="str">
        <f>'Основні дані'!$B$1</f>
        <v>120124Б_3роки</v>
      </c>
    </row>
    <row r="245" spans="1:16" s="163" customFormat="1" ht="15.75">
      <c r="A245" s="358" t="str">
        <f>'План НП'!A248</f>
        <v>ВБ6.11</v>
      </c>
      <c r="B245" s="380" t="str">
        <f>'План НП'!B248</f>
        <v>Теоретичні основи холодильної та кріогенної техніки</v>
      </c>
      <c r="C245" s="353">
        <f>'План НП'!F248</f>
        <v>4</v>
      </c>
      <c r="D245" s="353">
        <f>'План НП'!G248</f>
        <v>120</v>
      </c>
      <c r="E245" s="359"/>
      <c r="F245" s="360"/>
      <c r="G245" s="360"/>
      <c r="H245" s="360"/>
      <c r="I245" s="360"/>
      <c r="J245" s="360"/>
      <c r="K245" s="360"/>
      <c r="L245" s="361"/>
      <c r="M245" s="370" t="str">
        <f>'План НП'!C248</f>
        <v>5</v>
      </c>
      <c r="N245" s="369">
        <f>'План НП'!D248</f>
        <v>0</v>
      </c>
      <c r="O245" s="357">
        <f>'План НП'!Y248</f>
        <v>134</v>
      </c>
      <c r="P245" s="341" t="str">
        <f>'Основні дані'!$B$1</f>
        <v>120124Б_3роки</v>
      </c>
    </row>
    <row r="246" spans="1:16" s="163" customFormat="1" ht="15.75">
      <c r="A246" s="358" t="str">
        <f>'План НП'!A249</f>
        <v>ВБ6.12</v>
      </c>
      <c r="B246" s="380" t="str">
        <f>'План НП'!B249</f>
        <v>Розширювальні  машини та пристрої </v>
      </c>
      <c r="C246" s="353">
        <f>'План НП'!F249</f>
        <v>6</v>
      </c>
      <c r="D246" s="353">
        <f>'План НП'!G249</f>
        <v>180</v>
      </c>
      <c r="E246" s="359"/>
      <c r="F246" s="360"/>
      <c r="G246" s="360"/>
      <c r="H246" s="360"/>
      <c r="I246" s="360"/>
      <c r="J246" s="360"/>
      <c r="K246" s="360"/>
      <c r="L246" s="361"/>
      <c r="M246" s="370" t="str">
        <f>'План НП'!C249</f>
        <v>5</v>
      </c>
      <c r="N246" s="369">
        <f>'План НП'!D249</f>
        <v>0</v>
      </c>
      <c r="O246" s="357">
        <f>'План НП'!Y249</f>
        <v>134</v>
      </c>
      <c r="P246" s="341" t="str">
        <f>'Основні дані'!$B$1</f>
        <v>120124Б_3роки</v>
      </c>
    </row>
    <row r="247" spans="1:16" s="163" customFormat="1" ht="15.75">
      <c r="A247" s="358" t="str">
        <f>'План НП'!A250</f>
        <v>ВБ6.13</v>
      </c>
      <c r="B247" s="380" t="str">
        <f>'План НП'!B250</f>
        <v>Основи цифрової та мікропроцесорної техніки</v>
      </c>
      <c r="C247" s="353">
        <f>'План НП'!F250</f>
        <v>6</v>
      </c>
      <c r="D247" s="353">
        <f>'План НП'!G250</f>
        <v>180</v>
      </c>
      <c r="E247" s="359"/>
      <c r="F247" s="360"/>
      <c r="G247" s="360"/>
      <c r="H247" s="360"/>
      <c r="I247" s="360"/>
      <c r="J247" s="360"/>
      <c r="K247" s="360"/>
      <c r="L247" s="361"/>
      <c r="M247" s="370" t="str">
        <f>'План НП'!C250</f>
        <v>5</v>
      </c>
      <c r="N247" s="369">
        <f>'План НП'!D250</f>
        <v>0</v>
      </c>
      <c r="O247" s="357">
        <f>'План НП'!Y250</f>
        <v>134</v>
      </c>
      <c r="P247" s="341" t="str">
        <f>'Основні дані'!$B$1</f>
        <v>120124Б_3роки</v>
      </c>
    </row>
    <row r="248" spans="1:16" s="163" customFormat="1" ht="15.75">
      <c r="A248" s="358" t="str">
        <f>'План НП'!A251</f>
        <v>ВБ6.14</v>
      </c>
      <c r="B248" s="380" t="str">
        <f>'План НП'!B251</f>
        <v>Пристрої та автоматизація холодильних та кріогенних систем</v>
      </c>
      <c r="C248" s="353">
        <f>'План НП'!F251</f>
        <v>5</v>
      </c>
      <c r="D248" s="353">
        <f>'План НП'!G251</f>
        <v>150</v>
      </c>
      <c r="E248" s="359"/>
      <c r="F248" s="360"/>
      <c r="G248" s="360"/>
      <c r="H248" s="360"/>
      <c r="I248" s="360"/>
      <c r="J248" s="360"/>
      <c r="K248" s="360"/>
      <c r="L248" s="361"/>
      <c r="M248" s="370" t="str">
        <f>'План НП'!C251</f>
        <v>5</v>
      </c>
      <c r="N248" s="369">
        <f>'План НП'!D251</f>
        <v>0</v>
      </c>
      <c r="O248" s="357">
        <f>'План НП'!Y251</f>
        <v>134</v>
      </c>
      <c r="P248" s="341" t="str">
        <f>'Основні дані'!$B$1</f>
        <v>120124Б_3роки</v>
      </c>
    </row>
    <row r="249" spans="1:16" s="163" customFormat="1" ht="15.75">
      <c r="A249" s="358" t="str">
        <f>'План НП'!A252</f>
        <v>ВБ6.15</v>
      </c>
      <c r="B249" s="380" t="str">
        <f>'План НП'!B252</f>
        <v>Методи дослідження в низькотемпературній техніці</v>
      </c>
      <c r="C249" s="353">
        <f>'План НП'!F252</f>
        <v>4</v>
      </c>
      <c r="D249" s="353">
        <f>'План НП'!G252</f>
        <v>120</v>
      </c>
      <c r="E249" s="359"/>
      <c r="F249" s="360"/>
      <c r="G249" s="360"/>
      <c r="H249" s="360"/>
      <c r="I249" s="360"/>
      <c r="J249" s="360"/>
      <c r="K249" s="360"/>
      <c r="L249" s="361"/>
      <c r="M249" s="370" t="str">
        <f>'План НП'!C252</f>
        <v>6</v>
      </c>
      <c r="N249" s="369">
        <f>'План НП'!D252</f>
        <v>0</v>
      </c>
      <c r="O249" s="357">
        <f>'План НП'!Y252</f>
        <v>134</v>
      </c>
      <c r="P249" s="341" t="str">
        <f>'Основні дані'!$B$1</f>
        <v>120124Б_3роки</v>
      </c>
    </row>
    <row r="250" spans="1:16" s="163" customFormat="1" ht="15.75">
      <c r="A250" s="358" t="str">
        <f>'План НП'!A253</f>
        <v>ВБ6.16</v>
      </c>
      <c r="B250" s="380" t="str">
        <f>'План НП'!B253</f>
        <v>Кріогенні системи скраплення та розділення газових сумішей</v>
      </c>
      <c r="C250" s="353">
        <f>'План НП'!F253</f>
        <v>4</v>
      </c>
      <c r="D250" s="353">
        <f>'План НП'!G253</f>
        <v>120</v>
      </c>
      <c r="E250" s="359"/>
      <c r="F250" s="360"/>
      <c r="G250" s="360"/>
      <c r="H250" s="360"/>
      <c r="I250" s="360"/>
      <c r="J250" s="360"/>
      <c r="K250" s="360"/>
      <c r="L250" s="361"/>
      <c r="M250" s="370" t="str">
        <f>'План НП'!C253</f>
        <v>6</v>
      </c>
      <c r="N250" s="369">
        <f>'План НП'!D253</f>
        <v>0</v>
      </c>
      <c r="O250" s="357">
        <f>'План НП'!Y253</f>
        <v>134</v>
      </c>
      <c r="P250" s="341" t="str">
        <f>'Основні дані'!$B$1</f>
        <v>120124Б_3роки</v>
      </c>
    </row>
    <row r="251" spans="1:16" s="163" customFormat="1" ht="15.75">
      <c r="A251" s="358" t="str">
        <f>'План НП'!A254</f>
        <v>ВБ6.17</v>
      </c>
      <c r="B251" s="380" t="str">
        <f>'План НП'!B254</f>
        <v>Монтаж, експлуатація та сервіс холодильних установок</v>
      </c>
      <c r="C251" s="353">
        <f>'План НП'!F254</f>
        <v>4</v>
      </c>
      <c r="D251" s="353">
        <f>'План НП'!G254</f>
        <v>120</v>
      </c>
      <c r="E251" s="359"/>
      <c r="F251" s="360"/>
      <c r="G251" s="360"/>
      <c r="H251" s="360"/>
      <c r="I251" s="360"/>
      <c r="J251" s="360"/>
      <c r="K251" s="360"/>
      <c r="L251" s="361"/>
      <c r="M251" s="370" t="str">
        <f>'План НП'!C254</f>
        <v>6</v>
      </c>
      <c r="N251" s="369">
        <f>'План НП'!D254</f>
        <v>0</v>
      </c>
      <c r="O251" s="357">
        <f>'План НП'!Y254</f>
        <v>134</v>
      </c>
      <c r="P251" s="341" t="str">
        <f>'Основні дані'!$B$1</f>
        <v>120124Б_3роки</v>
      </c>
    </row>
    <row r="252" spans="1:16" s="163" customFormat="1" ht="15.75">
      <c r="A252" s="358" t="str">
        <f>'План НП'!A255</f>
        <v>ВБ6.18</v>
      </c>
      <c r="B252" s="380" t="str">
        <f>'План НП'!B255</f>
        <v>Проектування теплообмінних апаратів</v>
      </c>
      <c r="C252" s="353">
        <f>'План НП'!F255</f>
        <v>4</v>
      </c>
      <c r="D252" s="353">
        <f>'План НП'!G255</f>
        <v>120</v>
      </c>
      <c r="E252" s="359"/>
      <c r="F252" s="360"/>
      <c r="G252" s="360"/>
      <c r="H252" s="360"/>
      <c r="I252" s="360"/>
      <c r="J252" s="360"/>
      <c r="K252" s="360"/>
      <c r="L252" s="361"/>
      <c r="M252" s="370" t="str">
        <f>'План НП'!C255</f>
        <v>6</v>
      </c>
      <c r="N252" s="369">
        <f>'План НП'!D255</f>
        <v>0</v>
      </c>
      <c r="O252" s="357">
        <f>'План НП'!Y255</f>
        <v>134</v>
      </c>
      <c r="P252" s="341" t="str">
        <f>'Основні дані'!$B$1</f>
        <v>120124Б_3роки</v>
      </c>
    </row>
    <row r="253" spans="1:16" s="163" customFormat="1" ht="15.75" hidden="1">
      <c r="A253" s="358" t="str">
        <f>'План НП'!A256</f>
        <v>ВБ6.19</v>
      </c>
      <c r="B253" s="380">
        <f>'План НП'!B256</f>
        <v>0</v>
      </c>
      <c r="C253" s="353">
        <f>'План НП'!F256</f>
        <v>0</v>
      </c>
      <c r="D253" s="353">
        <f>'План НП'!G256</f>
        <v>0</v>
      </c>
      <c r="E253" s="359"/>
      <c r="F253" s="360"/>
      <c r="G253" s="360"/>
      <c r="H253" s="360"/>
      <c r="I253" s="360"/>
      <c r="J253" s="360"/>
      <c r="K253" s="360"/>
      <c r="L253" s="361"/>
      <c r="M253" s="370">
        <f>'План НП'!C256</f>
        <v>0</v>
      </c>
      <c r="N253" s="369">
        <f>'План НП'!D256</f>
        <v>0</v>
      </c>
      <c r="O253" s="357">
        <f>'План НП'!Y256</f>
        <v>0</v>
      </c>
      <c r="P253" s="341" t="str">
        <f>'Основні дані'!$B$1</f>
        <v>120124Б_3роки</v>
      </c>
    </row>
    <row r="254" spans="1:16" s="163" customFormat="1" ht="15.75" hidden="1">
      <c r="A254" s="358" t="str">
        <f>'План НП'!A257</f>
        <v>ВБ6.20</v>
      </c>
      <c r="B254" s="380">
        <f>'План НП'!B257</f>
        <v>0</v>
      </c>
      <c r="C254" s="353">
        <f>'План НП'!F257</f>
        <v>0</v>
      </c>
      <c r="D254" s="353">
        <f>'План НП'!G257</f>
        <v>0</v>
      </c>
      <c r="E254" s="359"/>
      <c r="F254" s="360"/>
      <c r="G254" s="360"/>
      <c r="H254" s="360"/>
      <c r="I254" s="360"/>
      <c r="J254" s="360"/>
      <c r="K254" s="360"/>
      <c r="L254" s="361"/>
      <c r="M254" s="370">
        <f>'План НП'!C257</f>
        <v>0</v>
      </c>
      <c r="N254" s="369">
        <f>'План НП'!D257</f>
        <v>0</v>
      </c>
      <c r="O254" s="357">
        <f>'План НП'!Y257</f>
        <v>0</v>
      </c>
      <c r="P254" s="341" t="str">
        <f>'Основні дані'!$B$1</f>
        <v>120124Б_3роки</v>
      </c>
    </row>
    <row r="255" spans="1:16" s="163" customFormat="1" ht="15.75" hidden="1">
      <c r="A255" s="358" t="str">
        <f>'План НП'!A258</f>
        <v>ВБ6.21</v>
      </c>
      <c r="B255" s="380">
        <f>'План НП'!B258</f>
        <v>0</v>
      </c>
      <c r="C255" s="353">
        <f>'План НП'!F258</f>
        <v>0</v>
      </c>
      <c r="D255" s="353">
        <f>'План НП'!G258</f>
        <v>0</v>
      </c>
      <c r="E255" s="359"/>
      <c r="F255" s="360"/>
      <c r="G255" s="360"/>
      <c r="H255" s="360"/>
      <c r="I255" s="360"/>
      <c r="J255" s="360"/>
      <c r="K255" s="360"/>
      <c r="L255" s="361"/>
      <c r="M255" s="370">
        <f>'План НП'!C258</f>
        <v>0</v>
      </c>
      <c r="N255" s="369">
        <f>'План НП'!D258</f>
        <v>0</v>
      </c>
      <c r="O255" s="357">
        <f>'План НП'!Y258</f>
        <v>0</v>
      </c>
      <c r="P255" s="341" t="str">
        <f>'Основні дані'!$B$1</f>
        <v>120124Б_3роки</v>
      </c>
    </row>
    <row r="256" spans="1:16" s="163" customFormat="1" ht="15.75" hidden="1">
      <c r="A256" s="358" t="str">
        <f>'План НП'!A259</f>
        <v>ВБ6.22</v>
      </c>
      <c r="B256" s="380">
        <f>'План НП'!B259</f>
        <v>0</v>
      </c>
      <c r="C256" s="353">
        <f>'План НП'!F259</f>
        <v>0</v>
      </c>
      <c r="D256" s="353">
        <f>'План НП'!G259</f>
        <v>0</v>
      </c>
      <c r="E256" s="359"/>
      <c r="F256" s="360"/>
      <c r="G256" s="360"/>
      <c r="H256" s="360"/>
      <c r="I256" s="360"/>
      <c r="J256" s="360"/>
      <c r="K256" s="360"/>
      <c r="L256" s="361"/>
      <c r="M256" s="370">
        <f>'План НП'!C259</f>
        <v>0</v>
      </c>
      <c r="N256" s="369">
        <f>'План НП'!D259</f>
        <v>0</v>
      </c>
      <c r="O256" s="357">
        <f>'План НП'!Y259</f>
        <v>0</v>
      </c>
      <c r="P256" s="341" t="str">
        <f>'Основні дані'!$B$1</f>
        <v>120124Б_3роки</v>
      </c>
    </row>
    <row r="257" spans="1:16" s="163" customFormat="1" ht="15.75" hidden="1">
      <c r="A257" s="358" t="str">
        <f>'План НП'!A260</f>
        <v>ВБ6.23</v>
      </c>
      <c r="B257" s="380">
        <f>'План НП'!B260</f>
        <v>0</v>
      </c>
      <c r="C257" s="353">
        <f>'План НП'!F260</f>
        <v>0</v>
      </c>
      <c r="D257" s="353">
        <f>'План НП'!G260</f>
        <v>0</v>
      </c>
      <c r="E257" s="359"/>
      <c r="F257" s="360"/>
      <c r="G257" s="360"/>
      <c r="H257" s="360"/>
      <c r="I257" s="360"/>
      <c r="J257" s="360"/>
      <c r="K257" s="360"/>
      <c r="L257" s="361"/>
      <c r="M257" s="370">
        <f>'План НП'!C260</f>
        <v>0</v>
      </c>
      <c r="N257" s="369">
        <f>'План НП'!D260</f>
        <v>0</v>
      </c>
      <c r="O257" s="357">
        <f>'План НП'!Y260</f>
        <v>0</v>
      </c>
      <c r="P257" s="341" t="str">
        <f>'Основні дані'!$B$1</f>
        <v>120124Б_3роки</v>
      </c>
    </row>
    <row r="258" spans="1:16" s="163" customFormat="1" ht="15.75" hidden="1">
      <c r="A258" s="358" t="str">
        <f>'План НП'!A261</f>
        <v>ВБ6.24</v>
      </c>
      <c r="B258" s="380">
        <f>'План НП'!B261</f>
        <v>0</v>
      </c>
      <c r="C258" s="353">
        <f>'План НП'!F261</f>
        <v>0</v>
      </c>
      <c r="D258" s="353">
        <f>'План НП'!G261</f>
        <v>0</v>
      </c>
      <c r="E258" s="359"/>
      <c r="F258" s="360"/>
      <c r="G258" s="360"/>
      <c r="H258" s="360"/>
      <c r="I258" s="360"/>
      <c r="J258" s="360"/>
      <c r="K258" s="360"/>
      <c r="L258" s="361"/>
      <c r="M258" s="370">
        <f>'План НП'!C261</f>
        <v>0</v>
      </c>
      <c r="N258" s="369">
        <f>'План НП'!D261</f>
        <v>0</v>
      </c>
      <c r="O258" s="357">
        <f>'План НП'!Y261</f>
        <v>0</v>
      </c>
      <c r="P258" s="341" t="str">
        <f>'Основні дані'!$B$1</f>
        <v>120124Б_3роки</v>
      </c>
    </row>
    <row r="259" spans="1:16" s="163" customFormat="1" ht="15.75" hidden="1">
      <c r="A259" s="358" t="str">
        <f>'План НП'!A262</f>
        <v>ВБ6.25</v>
      </c>
      <c r="B259" s="380">
        <f>'План НП'!B262</f>
        <v>0</v>
      </c>
      <c r="C259" s="353">
        <f>'План НП'!F262</f>
        <v>0</v>
      </c>
      <c r="D259" s="353">
        <f>'План НП'!G262</f>
        <v>0</v>
      </c>
      <c r="E259" s="359"/>
      <c r="F259" s="360"/>
      <c r="G259" s="360"/>
      <c r="H259" s="360"/>
      <c r="I259" s="360"/>
      <c r="J259" s="360"/>
      <c r="K259" s="360"/>
      <c r="L259" s="361"/>
      <c r="M259" s="370">
        <f>'План НП'!C262</f>
        <v>0</v>
      </c>
      <c r="N259" s="369">
        <f>'План НП'!D262</f>
        <v>0</v>
      </c>
      <c r="O259" s="357">
        <f>'План НП'!Y262</f>
        <v>0</v>
      </c>
      <c r="P259" s="341" t="str">
        <f>'Основні дані'!$B$1</f>
        <v>120124Б_3роки</v>
      </c>
    </row>
    <row r="260" spans="1:16" s="163" customFormat="1" ht="15.75">
      <c r="A260" s="358">
        <f>'План НП'!A263</f>
        <v>0</v>
      </c>
      <c r="B260" s="547" t="str">
        <f>'План НП'!B263</f>
        <v>Практика</v>
      </c>
      <c r="C260" s="353">
        <f>'План НП'!F263</f>
        <v>6</v>
      </c>
      <c r="D260" s="353">
        <f>'План НП'!G263</f>
        <v>180</v>
      </c>
      <c r="E260" s="359"/>
      <c r="F260" s="360"/>
      <c r="G260" s="360"/>
      <c r="H260" s="360"/>
      <c r="I260" s="360"/>
      <c r="J260" s="360"/>
      <c r="K260" s="360"/>
      <c r="L260" s="361"/>
      <c r="M260" s="370">
        <f>'План НП'!C263</f>
        <v>0</v>
      </c>
      <c r="N260" s="369" t="str">
        <f>'План НП'!D263</f>
        <v>6</v>
      </c>
      <c r="O260" s="357">
        <f>'План НП'!Y263</f>
        <v>134</v>
      </c>
      <c r="P260" s="341" t="str">
        <f>'Основні дані'!$B$1</f>
        <v>120124Б_3роки</v>
      </c>
    </row>
    <row r="261" spans="1:16" s="163" customFormat="1" ht="16.5" thickBot="1">
      <c r="A261" s="358">
        <f>'План НП'!A264</f>
        <v>0</v>
      </c>
      <c r="B261" s="547" t="str">
        <f>'План НП'!B264</f>
        <v>Атестація</v>
      </c>
      <c r="C261" s="353">
        <f>'План НП'!F264</f>
        <v>6</v>
      </c>
      <c r="D261" s="353">
        <f>'План НП'!G264</f>
        <v>180</v>
      </c>
      <c r="E261" s="359"/>
      <c r="F261" s="360"/>
      <c r="G261" s="360"/>
      <c r="H261" s="360"/>
      <c r="I261" s="360"/>
      <c r="J261" s="360"/>
      <c r="K261" s="360"/>
      <c r="L261" s="361"/>
      <c r="M261" s="370">
        <f>'План НП'!C264</f>
        <v>0</v>
      </c>
      <c r="N261" s="369">
        <f>'План НП'!D264</f>
        <v>0</v>
      </c>
      <c r="O261" s="357">
        <f>'План НП'!Y264</f>
        <v>134</v>
      </c>
      <c r="P261" s="341" t="str">
        <f>'Основні дані'!$B$1</f>
        <v>120124Б_3роки</v>
      </c>
    </row>
    <row r="262" spans="1:16" s="163" customFormat="1" ht="15.75" hidden="1">
      <c r="A262" s="529" t="str">
        <f>'План НП'!A265</f>
        <v>3.1.7</v>
      </c>
      <c r="B262" s="530" t="str">
        <f>'План НП'!B265</f>
        <v>Блок дисциплін 07 "Назва блоку"</v>
      </c>
      <c r="C262" s="531" t="str">
        <f>'План НП'!F265</f>
        <v>ОШИБКА</v>
      </c>
      <c r="D262" s="531" t="str">
        <f>'План НП'!G265</f>
        <v>ОШИБКА</v>
      </c>
      <c r="E262" s="532"/>
      <c r="F262" s="533"/>
      <c r="G262" s="533"/>
      <c r="H262" s="533"/>
      <c r="I262" s="533"/>
      <c r="J262" s="533"/>
      <c r="K262" s="533"/>
      <c r="L262" s="534"/>
      <c r="M262" s="535"/>
      <c r="N262" s="536"/>
      <c r="O262" s="357">
        <f>'План НП'!Y265</f>
        <v>0</v>
      </c>
      <c r="P262" s="341" t="str">
        <f>'Основні дані'!$B$1</f>
        <v>120124Б_3роки</v>
      </c>
    </row>
    <row r="263" spans="1:16" s="163" customFormat="1" ht="15.75" hidden="1">
      <c r="A263" s="352" t="str">
        <f>'План НП'!A266</f>
        <v>ВБ7.1</v>
      </c>
      <c r="B263" s="380">
        <f>'План НП'!B266</f>
        <v>0</v>
      </c>
      <c r="C263" s="353">
        <f>'План НП'!F266</f>
        <v>0</v>
      </c>
      <c r="D263" s="353">
        <f>'План НП'!G266</f>
        <v>0</v>
      </c>
      <c r="E263" s="354"/>
      <c r="F263" s="355"/>
      <c r="G263" s="355"/>
      <c r="H263" s="355"/>
      <c r="I263" s="355"/>
      <c r="J263" s="355"/>
      <c r="K263" s="355"/>
      <c r="L263" s="356"/>
      <c r="M263" s="370">
        <f>'План НП'!C266</f>
        <v>0</v>
      </c>
      <c r="N263" s="369">
        <f>'План НП'!D266</f>
        <v>0</v>
      </c>
      <c r="O263" s="357">
        <f>'План НП'!Y266</f>
        <v>0</v>
      </c>
      <c r="P263" s="341" t="str">
        <f>'Основні дані'!$B$1</f>
        <v>120124Б_3роки</v>
      </c>
    </row>
    <row r="264" spans="1:16" s="163" customFormat="1" ht="15.75" hidden="1">
      <c r="A264" s="358" t="str">
        <f>'План НП'!A267</f>
        <v>ВБ7.2</v>
      </c>
      <c r="B264" s="380">
        <f>'План НП'!B267</f>
        <v>0</v>
      </c>
      <c r="C264" s="353">
        <f>'План НП'!F267</f>
        <v>0</v>
      </c>
      <c r="D264" s="353">
        <f>'План НП'!G267</f>
        <v>0</v>
      </c>
      <c r="E264" s="359"/>
      <c r="F264" s="360"/>
      <c r="G264" s="360"/>
      <c r="H264" s="360"/>
      <c r="I264" s="360"/>
      <c r="J264" s="360"/>
      <c r="K264" s="360"/>
      <c r="L264" s="361"/>
      <c r="M264" s="370">
        <f>'План НП'!C267</f>
        <v>0</v>
      </c>
      <c r="N264" s="369">
        <f>'План НП'!D267</f>
        <v>0</v>
      </c>
      <c r="O264" s="357">
        <f>'План НП'!Y267</f>
        <v>0</v>
      </c>
      <c r="P264" s="341" t="str">
        <f>'Основні дані'!$B$1</f>
        <v>120124Б_3роки</v>
      </c>
    </row>
    <row r="265" spans="1:16" s="163" customFormat="1" ht="15.75" hidden="1">
      <c r="A265" s="358" t="str">
        <f>'План НП'!A268</f>
        <v>ВБ7.3</v>
      </c>
      <c r="B265" s="380">
        <f>'План НП'!B268</f>
        <v>0</v>
      </c>
      <c r="C265" s="353">
        <f>'План НП'!F268</f>
        <v>0</v>
      </c>
      <c r="D265" s="353">
        <f>'План НП'!G268</f>
        <v>0</v>
      </c>
      <c r="E265" s="359"/>
      <c r="F265" s="360"/>
      <c r="G265" s="360"/>
      <c r="H265" s="360"/>
      <c r="I265" s="360"/>
      <c r="J265" s="360"/>
      <c r="K265" s="360"/>
      <c r="L265" s="361"/>
      <c r="M265" s="370">
        <f>'План НП'!C268</f>
        <v>0</v>
      </c>
      <c r="N265" s="369">
        <f>'План НП'!D268</f>
        <v>0</v>
      </c>
      <c r="O265" s="357">
        <f>'План НП'!Y268</f>
        <v>0</v>
      </c>
      <c r="P265" s="341" t="str">
        <f>'Основні дані'!$B$1</f>
        <v>120124Б_3роки</v>
      </c>
    </row>
    <row r="266" spans="1:16" s="163" customFormat="1" ht="15.75" hidden="1">
      <c r="A266" s="358" t="str">
        <f>'План НП'!A269</f>
        <v>ВБ7.4</v>
      </c>
      <c r="B266" s="380">
        <f>'План НП'!B269</f>
        <v>0</v>
      </c>
      <c r="C266" s="353">
        <f>'План НП'!F269</f>
        <v>0</v>
      </c>
      <c r="D266" s="353">
        <f>'План НП'!G269</f>
        <v>0</v>
      </c>
      <c r="E266" s="359"/>
      <c r="F266" s="360"/>
      <c r="G266" s="360"/>
      <c r="H266" s="360"/>
      <c r="I266" s="360"/>
      <c r="J266" s="360"/>
      <c r="K266" s="360"/>
      <c r="L266" s="361"/>
      <c r="M266" s="370">
        <f>'План НП'!C269</f>
        <v>0</v>
      </c>
      <c r="N266" s="369">
        <f>'План НП'!D269</f>
        <v>0</v>
      </c>
      <c r="O266" s="357">
        <f>'План НП'!Y269</f>
        <v>0</v>
      </c>
      <c r="P266" s="341" t="str">
        <f>'Основні дані'!$B$1</f>
        <v>120124Б_3роки</v>
      </c>
    </row>
    <row r="267" spans="1:16" s="163" customFormat="1" ht="15.75" hidden="1">
      <c r="A267" s="358" t="str">
        <f>'План НП'!A270</f>
        <v>ВБ7.5</v>
      </c>
      <c r="B267" s="380">
        <f>'План НП'!B270</f>
        <v>0</v>
      </c>
      <c r="C267" s="353">
        <f>'План НП'!F270</f>
        <v>0</v>
      </c>
      <c r="D267" s="353">
        <f>'План НП'!G270</f>
        <v>0</v>
      </c>
      <c r="E267" s="359"/>
      <c r="F267" s="360"/>
      <c r="G267" s="360"/>
      <c r="H267" s="360"/>
      <c r="I267" s="360"/>
      <c r="J267" s="360"/>
      <c r="K267" s="360"/>
      <c r="L267" s="361"/>
      <c r="M267" s="370">
        <f>'План НП'!C270</f>
        <v>0</v>
      </c>
      <c r="N267" s="369">
        <f>'План НП'!D270</f>
        <v>0</v>
      </c>
      <c r="O267" s="357">
        <f>'План НП'!Y270</f>
        <v>0</v>
      </c>
      <c r="P267" s="341" t="str">
        <f>'Основні дані'!$B$1</f>
        <v>120124Б_3роки</v>
      </c>
    </row>
    <row r="268" spans="1:16" s="163" customFormat="1" ht="15.75" hidden="1">
      <c r="A268" s="358" t="str">
        <f>'План НП'!A271</f>
        <v>ВБ7.6</v>
      </c>
      <c r="B268" s="380">
        <f>'План НП'!B271</f>
        <v>0</v>
      </c>
      <c r="C268" s="353">
        <f>'План НП'!F271</f>
        <v>0</v>
      </c>
      <c r="D268" s="353">
        <f>'План НП'!G271</f>
        <v>0</v>
      </c>
      <c r="E268" s="359"/>
      <c r="F268" s="360"/>
      <c r="G268" s="360"/>
      <c r="H268" s="360"/>
      <c r="I268" s="360"/>
      <c r="J268" s="360"/>
      <c r="K268" s="360"/>
      <c r="L268" s="361"/>
      <c r="M268" s="370">
        <f>'План НП'!C271</f>
        <v>0</v>
      </c>
      <c r="N268" s="369">
        <f>'План НП'!D271</f>
        <v>0</v>
      </c>
      <c r="O268" s="357">
        <f>'План НП'!Y271</f>
        <v>0</v>
      </c>
      <c r="P268" s="341" t="str">
        <f>'Основні дані'!$B$1</f>
        <v>120124Б_3роки</v>
      </c>
    </row>
    <row r="269" spans="1:16" s="163" customFormat="1" ht="15.75" hidden="1">
      <c r="A269" s="358" t="str">
        <f>'План НП'!A272</f>
        <v>ВБ7.7</v>
      </c>
      <c r="B269" s="380">
        <f>'План НП'!B272</f>
        <v>0</v>
      </c>
      <c r="C269" s="353">
        <f>'План НП'!F272</f>
        <v>0</v>
      </c>
      <c r="D269" s="353">
        <f>'План НП'!G272</f>
        <v>0</v>
      </c>
      <c r="E269" s="359"/>
      <c r="F269" s="360"/>
      <c r="G269" s="360"/>
      <c r="H269" s="360"/>
      <c r="I269" s="360"/>
      <c r="J269" s="360"/>
      <c r="K269" s="360"/>
      <c r="L269" s="361"/>
      <c r="M269" s="370">
        <f>'План НП'!C272</f>
        <v>0</v>
      </c>
      <c r="N269" s="369">
        <f>'План НП'!D272</f>
        <v>0</v>
      </c>
      <c r="O269" s="357">
        <f>'План НП'!Y272</f>
        <v>0</v>
      </c>
      <c r="P269" s="341" t="str">
        <f>'Основні дані'!$B$1</f>
        <v>120124Б_3роки</v>
      </c>
    </row>
    <row r="270" spans="1:16" s="163" customFormat="1" ht="15.75" hidden="1">
      <c r="A270" s="358" t="str">
        <f>'План НП'!A273</f>
        <v>ВБ7.8</v>
      </c>
      <c r="B270" s="380">
        <f>'План НП'!B273</f>
        <v>0</v>
      </c>
      <c r="C270" s="353">
        <f>'План НП'!F273</f>
        <v>0</v>
      </c>
      <c r="D270" s="353">
        <f>'План НП'!G273</f>
        <v>0</v>
      </c>
      <c r="E270" s="359"/>
      <c r="F270" s="360"/>
      <c r="G270" s="360"/>
      <c r="H270" s="360"/>
      <c r="I270" s="360"/>
      <c r="J270" s="360"/>
      <c r="K270" s="360"/>
      <c r="L270" s="361"/>
      <c r="M270" s="370">
        <f>'План НП'!C273</f>
        <v>0</v>
      </c>
      <c r="N270" s="369">
        <f>'План НП'!D273</f>
        <v>0</v>
      </c>
      <c r="O270" s="357">
        <f>'План НП'!Y273</f>
        <v>0</v>
      </c>
      <c r="P270" s="341" t="str">
        <f>'Основні дані'!$B$1</f>
        <v>120124Б_3роки</v>
      </c>
    </row>
    <row r="271" spans="1:16" s="163" customFormat="1" ht="15.75" hidden="1">
      <c r="A271" s="358" t="str">
        <f>'План НП'!A274</f>
        <v>ВБ7.9</v>
      </c>
      <c r="B271" s="380">
        <f>'План НП'!B274</f>
        <v>0</v>
      </c>
      <c r="C271" s="353">
        <f>'План НП'!F274</f>
        <v>0</v>
      </c>
      <c r="D271" s="353">
        <f>'План НП'!G274</f>
        <v>0</v>
      </c>
      <c r="E271" s="359"/>
      <c r="F271" s="360"/>
      <c r="G271" s="360"/>
      <c r="H271" s="360"/>
      <c r="I271" s="360"/>
      <c r="J271" s="360"/>
      <c r="K271" s="360"/>
      <c r="L271" s="361"/>
      <c r="M271" s="370">
        <f>'План НП'!C274</f>
        <v>0</v>
      </c>
      <c r="N271" s="369">
        <f>'План НП'!D274</f>
        <v>0</v>
      </c>
      <c r="O271" s="357">
        <f>'План НП'!Y274</f>
        <v>0</v>
      </c>
      <c r="P271" s="341" t="str">
        <f>'Основні дані'!$B$1</f>
        <v>120124Б_3роки</v>
      </c>
    </row>
    <row r="272" spans="1:16" s="163" customFormat="1" ht="15.75" hidden="1">
      <c r="A272" s="358" t="str">
        <f>'План НП'!A275</f>
        <v>ВБ7.10</v>
      </c>
      <c r="B272" s="380">
        <f>'План НП'!B275</f>
        <v>0</v>
      </c>
      <c r="C272" s="353">
        <f>'План НП'!F275</f>
        <v>0</v>
      </c>
      <c r="D272" s="353">
        <f>'План НП'!G275</f>
        <v>0</v>
      </c>
      <c r="E272" s="359"/>
      <c r="F272" s="360"/>
      <c r="G272" s="360"/>
      <c r="H272" s="360"/>
      <c r="I272" s="360"/>
      <c r="J272" s="360"/>
      <c r="K272" s="360"/>
      <c r="L272" s="361"/>
      <c r="M272" s="370">
        <f>'План НП'!C275</f>
        <v>0</v>
      </c>
      <c r="N272" s="369">
        <f>'План НП'!D275</f>
        <v>0</v>
      </c>
      <c r="O272" s="357">
        <f>'План НП'!Y275</f>
        <v>0</v>
      </c>
      <c r="P272" s="341" t="str">
        <f>'Основні дані'!$B$1</f>
        <v>120124Б_3роки</v>
      </c>
    </row>
    <row r="273" spans="1:16" s="163" customFormat="1" ht="15.75" hidden="1">
      <c r="A273" s="358" t="str">
        <f>'План НП'!A276</f>
        <v>ВБ7.11</v>
      </c>
      <c r="B273" s="380">
        <f>'План НП'!B276</f>
        <v>0</v>
      </c>
      <c r="C273" s="353">
        <f>'План НП'!F276</f>
        <v>0</v>
      </c>
      <c r="D273" s="353">
        <f>'План НП'!G276</f>
        <v>0</v>
      </c>
      <c r="E273" s="359"/>
      <c r="F273" s="360"/>
      <c r="G273" s="360"/>
      <c r="H273" s="360"/>
      <c r="I273" s="360"/>
      <c r="J273" s="360"/>
      <c r="K273" s="360"/>
      <c r="L273" s="361"/>
      <c r="M273" s="370">
        <f>'План НП'!C276</f>
        <v>0</v>
      </c>
      <c r="N273" s="369">
        <f>'План НП'!D276</f>
        <v>0</v>
      </c>
      <c r="O273" s="357">
        <f>'План НП'!Y276</f>
        <v>0</v>
      </c>
      <c r="P273" s="341" t="str">
        <f>'Основні дані'!$B$1</f>
        <v>120124Б_3роки</v>
      </c>
    </row>
    <row r="274" spans="1:16" s="163" customFormat="1" ht="15.75" hidden="1">
      <c r="A274" s="358" t="str">
        <f>'План НП'!A277</f>
        <v>ВБ7.12</v>
      </c>
      <c r="B274" s="380">
        <f>'План НП'!B277</f>
        <v>0</v>
      </c>
      <c r="C274" s="353">
        <f>'План НП'!F277</f>
        <v>0</v>
      </c>
      <c r="D274" s="353">
        <f>'План НП'!G277</f>
        <v>0</v>
      </c>
      <c r="E274" s="359"/>
      <c r="F274" s="360"/>
      <c r="G274" s="360"/>
      <c r="H274" s="360"/>
      <c r="I274" s="360"/>
      <c r="J274" s="360"/>
      <c r="K274" s="360"/>
      <c r="L274" s="361"/>
      <c r="M274" s="370">
        <f>'План НП'!C277</f>
        <v>0</v>
      </c>
      <c r="N274" s="369">
        <f>'План НП'!D277</f>
        <v>0</v>
      </c>
      <c r="O274" s="357">
        <f>'План НП'!Y277</f>
        <v>0</v>
      </c>
      <c r="P274" s="341" t="str">
        <f>'Основні дані'!$B$1</f>
        <v>120124Б_3роки</v>
      </c>
    </row>
    <row r="275" spans="1:16" s="163" customFormat="1" ht="15.75" hidden="1">
      <c r="A275" s="358" t="str">
        <f>'План НП'!A278</f>
        <v>ВБ7.13</v>
      </c>
      <c r="B275" s="380">
        <f>'План НП'!B278</f>
        <v>0</v>
      </c>
      <c r="C275" s="353">
        <f>'План НП'!F278</f>
        <v>0</v>
      </c>
      <c r="D275" s="353">
        <f>'План НП'!G278</f>
        <v>0</v>
      </c>
      <c r="E275" s="359"/>
      <c r="F275" s="360"/>
      <c r="G275" s="360"/>
      <c r="H275" s="360"/>
      <c r="I275" s="360"/>
      <c r="J275" s="360"/>
      <c r="K275" s="360"/>
      <c r="L275" s="361"/>
      <c r="M275" s="370">
        <f>'План НП'!C278</f>
        <v>0</v>
      </c>
      <c r="N275" s="369">
        <f>'План НП'!D278</f>
        <v>0</v>
      </c>
      <c r="O275" s="357">
        <f>'План НП'!Y278</f>
        <v>0</v>
      </c>
      <c r="P275" s="341" t="str">
        <f>'Основні дані'!$B$1</f>
        <v>120124Б_3роки</v>
      </c>
    </row>
    <row r="276" spans="1:16" s="163" customFormat="1" ht="15.75" hidden="1">
      <c r="A276" s="358" t="str">
        <f>'План НП'!A279</f>
        <v>ВБ7.14</v>
      </c>
      <c r="B276" s="380">
        <f>'План НП'!B279</f>
        <v>0</v>
      </c>
      <c r="C276" s="353">
        <f>'План НП'!F279</f>
        <v>0</v>
      </c>
      <c r="D276" s="353">
        <f>'План НП'!G279</f>
        <v>0</v>
      </c>
      <c r="E276" s="359"/>
      <c r="F276" s="360"/>
      <c r="G276" s="360"/>
      <c r="H276" s="360"/>
      <c r="I276" s="360"/>
      <c r="J276" s="360"/>
      <c r="K276" s="360"/>
      <c r="L276" s="361"/>
      <c r="M276" s="370">
        <f>'План НП'!C279</f>
        <v>0</v>
      </c>
      <c r="N276" s="369">
        <f>'План НП'!D279</f>
        <v>0</v>
      </c>
      <c r="O276" s="357">
        <f>'План НП'!Y279</f>
        <v>0</v>
      </c>
      <c r="P276" s="341" t="str">
        <f>'Основні дані'!$B$1</f>
        <v>120124Б_3роки</v>
      </c>
    </row>
    <row r="277" spans="1:16" s="163" customFormat="1" ht="15.75" hidden="1">
      <c r="A277" s="358" t="str">
        <f>'План НП'!A280</f>
        <v>ВБ7.15</v>
      </c>
      <c r="B277" s="380">
        <f>'План НП'!B280</f>
        <v>0</v>
      </c>
      <c r="C277" s="353">
        <f>'План НП'!F280</f>
        <v>0</v>
      </c>
      <c r="D277" s="353">
        <f>'План НП'!G280</f>
        <v>0</v>
      </c>
      <c r="E277" s="359"/>
      <c r="F277" s="360"/>
      <c r="G277" s="360"/>
      <c r="H277" s="360"/>
      <c r="I277" s="360"/>
      <c r="J277" s="360"/>
      <c r="K277" s="360"/>
      <c r="L277" s="361"/>
      <c r="M277" s="370">
        <f>'План НП'!C280</f>
        <v>0</v>
      </c>
      <c r="N277" s="369">
        <f>'План НП'!D280</f>
        <v>0</v>
      </c>
      <c r="O277" s="357">
        <f>'План НП'!Y280</f>
        <v>0</v>
      </c>
      <c r="P277" s="341" t="str">
        <f>'Основні дані'!$B$1</f>
        <v>120124Б_3роки</v>
      </c>
    </row>
    <row r="278" spans="1:16" s="163" customFormat="1" ht="15.75" hidden="1">
      <c r="A278" s="358" t="str">
        <f>'План НП'!A281</f>
        <v>ВБ7.16</v>
      </c>
      <c r="B278" s="380">
        <f>'План НП'!B281</f>
        <v>0</v>
      </c>
      <c r="C278" s="353">
        <f>'План НП'!F281</f>
        <v>0</v>
      </c>
      <c r="D278" s="353">
        <f>'План НП'!G281</f>
        <v>0</v>
      </c>
      <c r="E278" s="359"/>
      <c r="F278" s="360"/>
      <c r="G278" s="360"/>
      <c r="H278" s="360"/>
      <c r="I278" s="360"/>
      <c r="J278" s="360"/>
      <c r="K278" s="360"/>
      <c r="L278" s="361"/>
      <c r="M278" s="370">
        <f>'План НП'!C281</f>
        <v>0</v>
      </c>
      <c r="N278" s="369">
        <f>'План НП'!D281</f>
        <v>0</v>
      </c>
      <c r="O278" s="357">
        <f>'План НП'!Y281</f>
        <v>0</v>
      </c>
      <c r="P278" s="341" t="str">
        <f>'Основні дані'!$B$1</f>
        <v>120124Б_3роки</v>
      </c>
    </row>
    <row r="279" spans="1:16" s="163" customFormat="1" ht="15.75" hidden="1">
      <c r="A279" s="358" t="str">
        <f>'План НП'!A282</f>
        <v>ВБ7.17</v>
      </c>
      <c r="B279" s="380">
        <f>'План НП'!B282</f>
        <v>0</v>
      </c>
      <c r="C279" s="353">
        <f>'План НП'!F282</f>
        <v>0</v>
      </c>
      <c r="D279" s="353">
        <f>'План НП'!G282</f>
        <v>0</v>
      </c>
      <c r="E279" s="359"/>
      <c r="F279" s="360"/>
      <c r="G279" s="360"/>
      <c r="H279" s="360"/>
      <c r="I279" s="360"/>
      <c r="J279" s="360"/>
      <c r="K279" s="360"/>
      <c r="L279" s="361"/>
      <c r="M279" s="370">
        <f>'План НП'!C282</f>
        <v>0</v>
      </c>
      <c r="N279" s="369">
        <f>'План НП'!D282</f>
        <v>0</v>
      </c>
      <c r="O279" s="357">
        <f>'План НП'!Y282</f>
        <v>0</v>
      </c>
      <c r="P279" s="341" t="str">
        <f>'Основні дані'!$B$1</f>
        <v>120124Б_3роки</v>
      </c>
    </row>
    <row r="280" spans="1:16" s="163" customFormat="1" ht="15.75" hidden="1">
      <c r="A280" s="358" t="str">
        <f>'План НП'!A283</f>
        <v>ВБ7.18</v>
      </c>
      <c r="B280" s="380">
        <f>'План НП'!B283</f>
        <v>0</v>
      </c>
      <c r="C280" s="353">
        <f>'План НП'!F283</f>
        <v>0</v>
      </c>
      <c r="D280" s="353">
        <f>'План НП'!G283</f>
        <v>0</v>
      </c>
      <c r="E280" s="359"/>
      <c r="F280" s="360"/>
      <c r="G280" s="360"/>
      <c r="H280" s="360"/>
      <c r="I280" s="360"/>
      <c r="J280" s="360"/>
      <c r="K280" s="360"/>
      <c r="L280" s="361"/>
      <c r="M280" s="370">
        <f>'План НП'!C283</f>
        <v>0</v>
      </c>
      <c r="N280" s="369">
        <f>'План НП'!D283</f>
        <v>0</v>
      </c>
      <c r="O280" s="357">
        <f>'План НП'!Y283</f>
        <v>0</v>
      </c>
      <c r="P280" s="341" t="str">
        <f>'Основні дані'!$B$1</f>
        <v>120124Б_3роки</v>
      </c>
    </row>
    <row r="281" spans="1:16" s="163" customFormat="1" ht="15.75" hidden="1">
      <c r="A281" s="358" t="str">
        <f>'План НП'!A284</f>
        <v>ВБ7.19</v>
      </c>
      <c r="B281" s="380">
        <f>'План НП'!B284</f>
        <v>0</v>
      </c>
      <c r="C281" s="353">
        <f>'План НП'!F284</f>
        <v>0</v>
      </c>
      <c r="D281" s="353">
        <f>'План НП'!G284</f>
        <v>0</v>
      </c>
      <c r="E281" s="359"/>
      <c r="F281" s="360"/>
      <c r="G281" s="360"/>
      <c r="H281" s="360"/>
      <c r="I281" s="360"/>
      <c r="J281" s="360"/>
      <c r="K281" s="360"/>
      <c r="L281" s="361"/>
      <c r="M281" s="370">
        <f>'План НП'!C284</f>
        <v>0</v>
      </c>
      <c r="N281" s="369">
        <f>'План НП'!D284</f>
        <v>0</v>
      </c>
      <c r="O281" s="357">
        <f>'План НП'!Y284</f>
        <v>0</v>
      </c>
      <c r="P281" s="341" t="str">
        <f>'Основні дані'!$B$1</f>
        <v>120124Б_3роки</v>
      </c>
    </row>
    <row r="282" spans="1:16" s="163" customFormat="1" ht="15.75" hidden="1">
      <c r="A282" s="358" t="str">
        <f>'План НП'!A285</f>
        <v>ВБ7.20</v>
      </c>
      <c r="B282" s="380">
        <f>'План НП'!B285</f>
        <v>0</v>
      </c>
      <c r="C282" s="353">
        <f>'План НП'!F285</f>
        <v>0</v>
      </c>
      <c r="D282" s="353">
        <f>'План НП'!G285</f>
        <v>0</v>
      </c>
      <c r="E282" s="359"/>
      <c r="F282" s="360"/>
      <c r="G282" s="360"/>
      <c r="H282" s="360"/>
      <c r="I282" s="360"/>
      <c r="J282" s="360"/>
      <c r="K282" s="360"/>
      <c r="L282" s="361"/>
      <c r="M282" s="370">
        <f>'План НП'!C285</f>
        <v>0</v>
      </c>
      <c r="N282" s="369">
        <f>'План НП'!D285</f>
        <v>0</v>
      </c>
      <c r="O282" s="357">
        <f>'План НП'!Y285</f>
        <v>0</v>
      </c>
      <c r="P282" s="341" t="str">
        <f>'Основні дані'!$B$1</f>
        <v>120124Б_3роки</v>
      </c>
    </row>
    <row r="283" spans="1:16" s="163" customFormat="1" ht="15.75" hidden="1">
      <c r="A283" s="358" t="str">
        <f>'План НП'!A286</f>
        <v>ВБ7.21</v>
      </c>
      <c r="B283" s="380">
        <f>'План НП'!B286</f>
        <v>0</v>
      </c>
      <c r="C283" s="353">
        <f>'План НП'!F286</f>
        <v>0</v>
      </c>
      <c r="D283" s="353">
        <f>'План НП'!G286</f>
        <v>0</v>
      </c>
      <c r="E283" s="359"/>
      <c r="F283" s="360"/>
      <c r="G283" s="360"/>
      <c r="H283" s="360"/>
      <c r="I283" s="360"/>
      <c r="J283" s="360"/>
      <c r="K283" s="360"/>
      <c r="L283" s="361"/>
      <c r="M283" s="370">
        <f>'План НП'!C286</f>
        <v>0</v>
      </c>
      <c r="N283" s="369">
        <f>'План НП'!D286</f>
        <v>0</v>
      </c>
      <c r="O283" s="357">
        <f>'План НП'!Y286</f>
        <v>0</v>
      </c>
      <c r="P283" s="341" t="str">
        <f>'Основні дані'!$B$1</f>
        <v>120124Б_3роки</v>
      </c>
    </row>
    <row r="284" spans="1:16" s="163" customFormat="1" ht="15.75" hidden="1">
      <c r="A284" s="358" t="str">
        <f>'План НП'!A287</f>
        <v>ВБ7.22</v>
      </c>
      <c r="B284" s="380">
        <f>'План НП'!B287</f>
        <v>0</v>
      </c>
      <c r="C284" s="353">
        <f>'План НП'!F287</f>
        <v>0</v>
      </c>
      <c r="D284" s="353">
        <f>'План НП'!G287</f>
        <v>0</v>
      </c>
      <c r="E284" s="359"/>
      <c r="F284" s="360"/>
      <c r="G284" s="360"/>
      <c r="H284" s="360"/>
      <c r="I284" s="360"/>
      <c r="J284" s="360"/>
      <c r="K284" s="360"/>
      <c r="L284" s="361"/>
      <c r="M284" s="370">
        <f>'План НП'!C287</f>
        <v>0</v>
      </c>
      <c r="N284" s="369">
        <f>'План НП'!D287</f>
        <v>0</v>
      </c>
      <c r="O284" s="357">
        <f>'План НП'!Y287</f>
        <v>0</v>
      </c>
      <c r="P284" s="341" t="str">
        <f>'Основні дані'!$B$1</f>
        <v>120124Б_3роки</v>
      </c>
    </row>
    <row r="285" spans="1:16" s="163" customFormat="1" ht="15.75" hidden="1">
      <c r="A285" s="358" t="str">
        <f>'План НП'!A288</f>
        <v>ВБ7.23</v>
      </c>
      <c r="B285" s="380">
        <f>'План НП'!B288</f>
        <v>0</v>
      </c>
      <c r="C285" s="353">
        <f>'План НП'!F288</f>
        <v>0</v>
      </c>
      <c r="D285" s="353">
        <f>'План НП'!G288</f>
        <v>0</v>
      </c>
      <c r="E285" s="359"/>
      <c r="F285" s="360"/>
      <c r="G285" s="360"/>
      <c r="H285" s="360"/>
      <c r="I285" s="360"/>
      <c r="J285" s="360"/>
      <c r="K285" s="360"/>
      <c r="L285" s="361"/>
      <c r="M285" s="370">
        <f>'План НП'!C288</f>
        <v>0</v>
      </c>
      <c r="N285" s="369">
        <f>'План НП'!D288</f>
        <v>0</v>
      </c>
      <c r="O285" s="357">
        <f>'План НП'!Y288</f>
        <v>0</v>
      </c>
      <c r="P285" s="341" t="str">
        <f>'Основні дані'!$B$1</f>
        <v>120124Б_3роки</v>
      </c>
    </row>
    <row r="286" spans="1:16" s="163" customFormat="1" ht="15.75" hidden="1">
      <c r="A286" s="358" t="str">
        <f>'План НП'!A289</f>
        <v>ВБ7.24</v>
      </c>
      <c r="B286" s="380">
        <f>'План НП'!B289</f>
        <v>0</v>
      </c>
      <c r="C286" s="353">
        <f>'План НП'!F289</f>
        <v>0</v>
      </c>
      <c r="D286" s="353">
        <f>'План НП'!G289</f>
        <v>0</v>
      </c>
      <c r="E286" s="359"/>
      <c r="F286" s="360"/>
      <c r="G286" s="360"/>
      <c r="H286" s="360"/>
      <c r="I286" s="360"/>
      <c r="J286" s="360"/>
      <c r="K286" s="360"/>
      <c r="L286" s="361"/>
      <c r="M286" s="370">
        <f>'План НП'!C289</f>
        <v>0</v>
      </c>
      <c r="N286" s="369">
        <f>'План НП'!D289</f>
        <v>0</v>
      </c>
      <c r="O286" s="357">
        <f>'План НП'!Y289</f>
        <v>0</v>
      </c>
      <c r="P286" s="341" t="str">
        <f>'Основні дані'!$B$1</f>
        <v>120124Б_3роки</v>
      </c>
    </row>
    <row r="287" spans="1:16" s="163" customFormat="1" ht="15.75" hidden="1">
      <c r="A287" s="358" t="str">
        <f>'План НП'!A290</f>
        <v>ВБ7.25</v>
      </c>
      <c r="B287" s="380">
        <f>'План НП'!B290</f>
        <v>0</v>
      </c>
      <c r="C287" s="353">
        <f>'План НП'!F290</f>
        <v>0</v>
      </c>
      <c r="D287" s="353">
        <f>'План НП'!G290</f>
        <v>0</v>
      </c>
      <c r="E287" s="359"/>
      <c r="F287" s="360"/>
      <c r="G287" s="360"/>
      <c r="H287" s="360"/>
      <c r="I287" s="360"/>
      <c r="J287" s="360"/>
      <c r="K287" s="360"/>
      <c r="L287" s="361"/>
      <c r="M287" s="370">
        <f>'План НП'!C290</f>
        <v>0</v>
      </c>
      <c r="N287" s="369">
        <f>'План НП'!D290</f>
        <v>0</v>
      </c>
      <c r="O287" s="357">
        <f>'План НП'!Y290</f>
        <v>0</v>
      </c>
      <c r="P287" s="341" t="str">
        <f>'Основні дані'!$B$1</f>
        <v>120124Б_3роки</v>
      </c>
    </row>
    <row r="288" spans="1:16" s="163" customFormat="1" ht="15.75" hidden="1">
      <c r="A288" s="358">
        <f>'План НП'!A291</f>
        <v>0</v>
      </c>
      <c r="B288" s="547" t="str">
        <f>'План НП'!B291</f>
        <v>Практика</v>
      </c>
      <c r="C288" s="353">
        <f>'План НП'!F291</f>
        <v>6</v>
      </c>
      <c r="D288" s="353">
        <f>'План НП'!G291</f>
        <v>180</v>
      </c>
      <c r="E288" s="359"/>
      <c r="F288" s="360"/>
      <c r="G288" s="360"/>
      <c r="H288" s="360"/>
      <c r="I288" s="360"/>
      <c r="J288" s="360"/>
      <c r="K288" s="360"/>
      <c r="L288" s="361"/>
      <c r="M288" s="370">
        <f>'План НП'!C291</f>
        <v>0</v>
      </c>
      <c r="N288" s="369" t="str">
        <f>'План НП'!D291</f>
        <v>6</v>
      </c>
      <c r="O288" s="357">
        <f>'План НП'!Y291</f>
        <v>0</v>
      </c>
      <c r="P288" s="341" t="str">
        <f>'Основні дані'!$B$1</f>
        <v>120124Б_3роки</v>
      </c>
    </row>
    <row r="289" spans="1:16" s="163" customFormat="1" ht="15.75" hidden="1">
      <c r="A289" s="358">
        <f>'План НП'!A292</f>
        <v>0</v>
      </c>
      <c r="B289" s="547" t="str">
        <f>'План НП'!B292</f>
        <v>Атестація</v>
      </c>
      <c r="C289" s="353">
        <f>'План НП'!F292</f>
        <v>6</v>
      </c>
      <c r="D289" s="353">
        <f>'План НП'!G292</f>
        <v>180</v>
      </c>
      <c r="E289" s="359"/>
      <c r="F289" s="360"/>
      <c r="G289" s="360"/>
      <c r="H289" s="360"/>
      <c r="I289" s="360"/>
      <c r="J289" s="360"/>
      <c r="K289" s="360"/>
      <c r="L289" s="361"/>
      <c r="M289" s="370">
        <f>'План НП'!C292</f>
        <v>0</v>
      </c>
      <c r="N289" s="369">
        <f>'План НП'!D292</f>
        <v>0</v>
      </c>
      <c r="O289" s="357">
        <f>'План НП'!Y292</f>
        <v>0</v>
      </c>
      <c r="P289" s="341" t="str">
        <f>'Основні дані'!$B$1</f>
        <v>120124Б_3роки</v>
      </c>
    </row>
    <row r="290" spans="1:16" s="163" customFormat="1" ht="15.75" hidden="1">
      <c r="A290" s="529" t="str">
        <f>'План НП'!A293</f>
        <v>3.1.8</v>
      </c>
      <c r="B290" s="530" t="str">
        <f>'План НП'!B293</f>
        <v>Блок дисциплін 08 "Назва блоку"</v>
      </c>
      <c r="C290" s="531" t="str">
        <f>'План НП'!F293</f>
        <v>ОШИБКА</v>
      </c>
      <c r="D290" s="531" t="str">
        <f>'План НП'!G293</f>
        <v>ОШИБКА</v>
      </c>
      <c r="E290" s="532"/>
      <c r="F290" s="533"/>
      <c r="G290" s="533"/>
      <c r="H290" s="533"/>
      <c r="I290" s="533"/>
      <c r="J290" s="533"/>
      <c r="K290" s="533"/>
      <c r="L290" s="534"/>
      <c r="M290" s="535"/>
      <c r="N290" s="536"/>
      <c r="O290" s="357">
        <f>'План НП'!Y293</f>
        <v>0</v>
      </c>
      <c r="P290" s="341" t="str">
        <f>'Основні дані'!$B$1</f>
        <v>120124Б_3роки</v>
      </c>
    </row>
    <row r="291" spans="1:16" s="163" customFormat="1" ht="15.75" hidden="1">
      <c r="A291" s="352" t="str">
        <f>'План НП'!A294</f>
        <v>ВБ8.1</v>
      </c>
      <c r="B291" s="380">
        <f>'План НП'!B294</f>
        <v>0</v>
      </c>
      <c r="C291" s="353">
        <f>'План НП'!F294</f>
        <v>0</v>
      </c>
      <c r="D291" s="353">
        <f>'План НП'!G294</f>
        <v>0</v>
      </c>
      <c r="E291" s="354"/>
      <c r="F291" s="355"/>
      <c r="G291" s="355"/>
      <c r="H291" s="355"/>
      <c r="I291" s="355"/>
      <c r="J291" s="355"/>
      <c r="K291" s="355"/>
      <c r="L291" s="356"/>
      <c r="M291" s="370">
        <f>'План НП'!C294</f>
        <v>0</v>
      </c>
      <c r="N291" s="369">
        <f>'План НП'!D294</f>
        <v>0</v>
      </c>
      <c r="O291" s="357">
        <f>'План НП'!Y294</f>
        <v>0</v>
      </c>
      <c r="P291" s="341" t="str">
        <f>'Основні дані'!$B$1</f>
        <v>120124Б_3роки</v>
      </c>
    </row>
    <row r="292" spans="1:16" s="163" customFormat="1" ht="15.75" hidden="1">
      <c r="A292" s="358" t="str">
        <f>'План НП'!A295</f>
        <v>ВБ8.2</v>
      </c>
      <c r="B292" s="380">
        <f>'План НП'!B295</f>
        <v>0</v>
      </c>
      <c r="C292" s="353">
        <f>'План НП'!F295</f>
        <v>0</v>
      </c>
      <c r="D292" s="353">
        <f>'План НП'!G295</f>
        <v>0</v>
      </c>
      <c r="E292" s="359"/>
      <c r="F292" s="360"/>
      <c r="G292" s="360"/>
      <c r="H292" s="360"/>
      <c r="I292" s="360"/>
      <c r="J292" s="360"/>
      <c r="K292" s="360"/>
      <c r="L292" s="361"/>
      <c r="M292" s="370">
        <f>'План НП'!C295</f>
        <v>0</v>
      </c>
      <c r="N292" s="369">
        <f>'План НП'!D295</f>
        <v>0</v>
      </c>
      <c r="O292" s="357">
        <f>'План НП'!Y295</f>
        <v>0</v>
      </c>
      <c r="P292" s="341" t="str">
        <f>'Основні дані'!$B$1</f>
        <v>120124Б_3роки</v>
      </c>
    </row>
    <row r="293" spans="1:16" s="163" customFormat="1" ht="15.75" hidden="1">
      <c r="A293" s="358" t="str">
        <f>'План НП'!A296</f>
        <v>ВБ8.3</v>
      </c>
      <c r="B293" s="380">
        <f>'План НП'!B296</f>
        <v>0</v>
      </c>
      <c r="C293" s="353">
        <f>'План НП'!F296</f>
        <v>0</v>
      </c>
      <c r="D293" s="353">
        <f>'План НП'!G296</f>
        <v>0</v>
      </c>
      <c r="E293" s="359"/>
      <c r="F293" s="360"/>
      <c r="G293" s="360"/>
      <c r="H293" s="360"/>
      <c r="I293" s="360"/>
      <c r="J293" s="360"/>
      <c r="K293" s="360"/>
      <c r="L293" s="361"/>
      <c r="M293" s="370">
        <f>'План НП'!C296</f>
        <v>0</v>
      </c>
      <c r="N293" s="369">
        <f>'План НП'!D296</f>
        <v>0</v>
      </c>
      <c r="O293" s="357">
        <f>'План НП'!Y296</f>
        <v>0</v>
      </c>
      <c r="P293" s="341" t="str">
        <f>'Основні дані'!$B$1</f>
        <v>120124Б_3роки</v>
      </c>
    </row>
    <row r="294" spans="1:16" s="163" customFormat="1" ht="15.75" hidden="1">
      <c r="A294" s="358" t="str">
        <f>'План НП'!A297</f>
        <v>ВБ8.4</v>
      </c>
      <c r="B294" s="380">
        <f>'План НП'!B297</f>
        <v>0</v>
      </c>
      <c r="C294" s="353">
        <f>'План НП'!F297</f>
        <v>0</v>
      </c>
      <c r="D294" s="353">
        <f>'План НП'!G297</f>
        <v>0</v>
      </c>
      <c r="E294" s="359"/>
      <c r="F294" s="360"/>
      <c r="G294" s="360"/>
      <c r="H294" s="360"/>
      <c r="I294" s="360"/>
      <c r="J294" s="360"/>
      <c r="K294" s="360"/>
      <c r="L294" s="361"/>
      <c r="M294" s="370">
        <f>'План НП'!C297</f>
        <v>0</v>
      </c>
      <c r="N294" s="369">
        <f>'План НП'!D297</f>
        <v>0</v>
      </c>
      <c r="O294" s="357">
        <f>'План НП'!Y297</f>
        <v>0</v>
      </c>
      <c r="P294" s="341" t="str">
        <f>'Основні дані'!$B$1</f>
        <v>120124Б_3роки</v>
      </c>
    </row>
    <row r="295" spans="1:16" s="163" customFormat="1" ht="15.75" hidden="1">
      <c r="A295" s="358" t="str">
        <f>'План НП'!A298</f>
        <v>ВБ8.5</v>
      </c>
      <c r="B295" s="380">
        <f>'План НП'!B298</f>
        <v>0</v>
      </c>
      <c r="C295" s="353">
        <f>'План НП'!F298</f>
        <v>0</v>
      </c>
      <c r="D295" s="353">
        <f>'План НП'!G298</f>
        <v>0</v>
      </c>
      <c r="E295" s="359"/>
      <c r="F295" s="360"/>
      <c r="G295" s="360"/>
      <c r="H295" s="360"/>
      <c r="I295" s="360"/>
      <c r="J295" s="360"/>
      <c r="K295" s="360"/>
      <c r="L295" s="361"/>
      <c r="M295" s="370">
        <f>'План НП'!C298</f>
        <v>0</v>
      </c>
      <c r="N295" s="369">
        <f>'План НП'!D298</f>
        <v>0</v>
      </c>
      <c r="O295" s="357">
        <f>'План НП'!Y298</f>
        <v>0</v>
      </c>
      <c r="P295" s="341" t="str">
        <f>'Основні дані'!$B$1</f>
        <v>120124Б_3роки</v>
      </c>
    </row>
    <row r="296" spans="1:16" s="163" customFormat="1" ht="15.75" hidden="1">
      <c r="A296" s="358" t="str">
        <f>'План НП'!A299</f>
        <v>ВБ8.6</v>
      </c>
      <c r="B296" s="380">
        <f>'План НП'!B299</f>
        <v>0</v>
      </c>
      <c r="C296" s="353">
        <f>'План НП'!F299</f>
        <v>0</v>
      </c>
      <c r="D296" s="353">
        <f>'План НП'!G299</f>
        <v>0</v>
      </c>
      <c r="E296" s="359"/>
      <c r="F296" s="360"/>
      <c r="G296" s="360"/>
      <c r="H296" s="360"/>
      <c r="I296" s="360"/>
      <c r="J296" s="360"/>
      <c r="K296" s="360"/>
      <c r="L296" s="361"/>
      <c r="M296" s="370">
        <f>'План НП'!C299</f>
        <v>0</v>
      </c>
      <c r="N296" s="369">
        <f>'План НП'!D299</f>
        <v>0</v>
      </c>
      <c r="O296" s="357">
        <f>'План НП'!Y299</f>
        <v>0</v>
      </c>
      <c r="P296" s="341" t="str">
        <f>'Основні дані'!$B$1</f>
        <v>120124Б_3роки</v>
      </c>
    </row>
    <row r="297" spans="1:16" s="163" customFormat="1" ht="15.75" hidden="1">
      <c r="A297" s="358" t="str">
        <f>'План НП'!A300</f>
        <v>ВБ8.7</v>
      </c>
      <c r="B297" s="380">
        <f>'План НП'!B300</f>
        <v>0</v>
      </c>
      <c r="C297" s="353">
        <f>'План НП'!F300</f>
        <v>0</v>
      </c>
      <c r="D297" s="353">
        <f>'План НП'!G300</f>
        <v>0</v>
      </c>
      <c r="E297" s="359"/>
      <c r="F297" s="360"/>
      <c r="G297" s="360"/>
      <c r="H297" s="360"/>
      <c r="I297" s="360"/>
      <c r="J297" s="360"/>
      <c r="K297" s="360"/>
      <c r="L297" s="361"/>
      <c r="M297" s="370">
        <f>'План НП'!C300</f>
        <v>0</v>
      </c>
      <c r="N297" s="369">
        <f>'План НП'!D300</f>
        <v>0</v>
      </c>
      <c r="O297" s="357">
        <f>'План НП'!Y300</f>
        <v>0</v>
      </c>
      <c r="P297" s="341" t="str">
        <f>'Основні дані'!$B$1</f>
        <v>120124Б_3роки</v>
      </c>
    </row>
    <row r="298" spans="1:16" s="163" customFormat="1" ht="15.75" hidden="1">
      <c r="A298" s="358" t="str">
        <f>'План НП'!A301</f>
        <v>ВБ8.8</v>
      </c>
      <c r="B298" s="380">
        <f>'План НП'!B301</f>
        <v>0</v>
      </c>
      <c r="C298" s="353">
        <f>'План НП'!F301</f>
        <v>0</v>
      </c>
      <c r="D298" s="353">
        <f>'План НП'!G301</f>
        <v>0</v>
      </c>
      <c r="E298" s="359"/>
      <c r="F298" s="360"/>
      <c r="G298" s="360"/>
      <c r="H298" s="360"/>
      <c r="I298" s="360"/>
      <c r="J298" s="360"/>
      <c r="K298" s="360"/>
      <c r="L298" s="361"/>
      <c r="M298" s="370">
        <f>'План НП'!C301</f>
        <v>0</v>
      </c>
      <c r="N298" s="369">
        <f>'План НП'!D301</f>
        <v>0</v>
      </c>
      <c r="O298" s="357">
        <f>'План НП'!Y301</f>
        <v>0</v>
      </c>
      <c r="P298" s="341" t="str">
        <f>'Основні дані'!$B$1</f>
        <v>120124Б_3роки</v>
      </c>
    </row>
    <row r="299" spans="1:16" s="163" customFormat="1" ht="15.75" hidden="1">
      <c r="A299" s="358" t="str">
        <f>'План НП'!A302</f>
        <v>ВБ8.9</v>
      </c>
      <c r="B299" s="380">
        <f>'План НП'!B302</f>
        <v>0</v>
      </c>
      <c r="C299" s="353">
        <f>'План НП'!F302</f>
        <v>0</v>
      </c>
      <c r="D299" s="353">
        <f>'План НП'!G302</f>
        <v>0</v>
      </c>
      <c r="E299" s="359"/>
      <c r="F299" s="360"/>
      <c r="G299" s="360"/>
      <c r="H299" s="360"/>
      <c r="I299" s="360"/>
      <c r="J299" s="360"/>
      <c r="K299" s="360"/>
      <c r="L299" s="361"/>
      <c r="M299" s="370">
        <f>'План НП'!C302</f>
        <v>0</v>
      </c>
      <c r="N299" s="369">
        <f>'План НП'!D302</f>
        <v>0</v>
      </c>
      <c r="O299" s="357">
        <f>'План НП'!Y302</f>
        <v>0</v>
      </c>
      <c r="P299" s="341" t="str">
        <f>'Основні дані'!$B$1</f>
        <v>120124Б_3роки</v>
      </c>
    </row>
    <row r="300" spans="1:16" s="163" customFormat="1" ht="15.75" hidden="1">
      <c r="A300" s="358" t="str">
        <f>'План НП'!A303</f>
        <v>ВБ8.10</v>
      </c>
      <c r="B300" s="380">
        <f>'План НП'!B303</f>
        <v>0</v>
      </c>
      <c r="C300" s="353">
        <f>'План НП'!F303</f>
        <v>0</v>
      </c>
      <c r="D300" s="353">
        <f>'План НП'!G303</f>
        <v>0</v>
      </c>
      <c r="E300" s="359"/>
      <c r="F300" s="360"/>
      <c r="G300" s="360"/>
      <c r="H300" s="360"/>
      <c r="I300" s="360"/>
      <c r="J300" s="360"/>
      <c r="K300" s="360"/>
      <c r="L300" s="361"/>
      <c r="M300" s="370">
        <f>'План НП'!C303</f>
        <v>0</v>
      </c>
      <c r="N300" s="369">
        <f>'План НП'!D303</f>
        <v>0</v>
      </c>
      <c r="O300" s="357">
        <f>'План НП'!Y303</f>
        <v>0</v>
      </c>
      <c r="P300" s="341" t="str">
        <f>'Основні дані'!$B$1</f>
        <v>120124Б_3роки</v>
      </c>
    </row>
    <row r="301" spans="1:16" s="163" customFormat="1" ht="15.75" hidden="1">
      <c r="A301" s="358" t="str">
        <f>'План НП'!A304</f>
        <v>ВБ8.11</v>
      </c>
      <c r="B301" s="380">
        <f>'План НП'!B304</f>
        <v>0</v>
      </c>
      <c r="C301" s="353">
        <f>'План НП'!F304</f>
        <v>0</v>
      </c>
      <c r="D301" s="353">
        <f>'План НП'!G304</f>
        <v>0</v>
      </c>
      <c r="E301" s="359"/>
      <c r="F301" s="360"/>
      <c r="G301" s="360"/>
      <c r="H301" s="360"/>
      <c r="I301" s="360"/>
      <c r="J301" s="360"/>
      <c r="K301" s="360"/>
      <c r="L301" s="361"/>
      <c r="M301" s="370">
        <f>'План НП'!C304</f>
        <v>0</v>
      </c>
      <c r="N301" s="369">
        <f>'План НП'!D304</f>
        <v>0</v>
      </c>
      <c r="O301" s="357">
        <f>'План НП'!Y304</f>
        <v>0</v>
      </c>
      <c r="P301" s="341" t="str">
        <f>'Основні дані'!$B$1</f>
        <v>120124Б_3роки</v>
      </c>
    </row>
    <row r="302" spans="1:16" s="163" customFormat="1" ht="15.75" hidden="1">
      <c r="A302" s="358" t="str">
        <f>'План НП'!A305</f>
        <v>ВБ8.12</v>
      </c>
      <c r="B302" s="380">
        <f>'План НП'!B305</f>
        <v>0</v>
      </c>
      <c r="C302" s="353">
        <f>'План НП'!F305</f>
        <v>0</v>
      </c>
      <c r="D302" s="353">
        <f>'План НП'!G305</f>
        <v>0</v>
      </c>
      <c r="E302" s="359"/>
      <c r="F302" s="360"/>
      <c r="G302" s="360"/>
      <c r="H302" s="360"/>
      <c r="I302" s="360"/>
      <c r="J302" s="360"/>
      <c r="K302" s="360"/>
      <c r="L302" s="361"/>
      <c r="M302" s="370">
        <f>'План НП'!C305</f>
        <v>0</v>
      </c>
      <c r="N302" s="369">
        <f>'План НП'!D305</f>
        <v>0</v>
      </c>
      <c r="O302" s="357">
        <f>'План НП'!Y305</f>
        <v>0</v>
      </c>
      <c r="P302" s="341" t="str">
        <f>'Основні дані'!$B$1</f>
        <v>120124Б_3роки</v>
      </c>
    </row>
    <row r="303" spans="1:16" s="163" customFormat="1" ht="15.75" hidden="1">
      <c r="A303" s="358" t="str">
        <f>'План НП'!A306</f>
        <v>ВБ8.13</v>
      </c>
      <c r="B303" s="380">
        <f>'План НП'!B306</f>
        <v>0</v>
      </c>
      <c r="C303" s="353">
        <f>'План НП'!F306</f>
        <v>0</v>
      </c>
      <c r="D303" s="353">
        <f>'План НП'!G306</f>
        <v>0</v>
      </c>
      <c r="E303" s="359"/>
      <c r="F303" s="360"/>
      <c r="G303" s="360"/>
      <c r="H303" s="360"/>
      <c r="I303" s="360"/>
      <c r="J303" s="360"/>
      <c r="K303" s="360"/>
      <c r="L303" s="361"/>
      <c r="M303" s="370">
        <f>'План НП'!C306</f>
        <v>0</v>
      </c>
      <c r="N303" s="369">
        <f>'План НП'!D306</f>
        <v>0</v>
      </c>
      <c r="O303" s="357">
        <f>'План НП'!Y306</f>
        <v>0</v>
      </c>
      <c r="P303" s="341" t="str">
        <f>'Основні дані'!$B$1</f>
        <v>120124Б_3роки</v>
      </c>
    </row>
    <row r="304" spans="1:16" s="163" customFormat="1" ht="15.75" hidden="1">
      <c r="A304" s="358" t="str">
        <f>'План НП'!A307</f>
        <v>ВБ8.14</v>
      </c>
      <c r="B304" s="380">
        <f>'План НП'!B307</f>
        <v>0</v>
      </c>
      <c r="C304" s="353">
        <f>'План НП'!F307</f>
        <v>0</v>
      </c>
      <c r="D304" s="353">
        <f>'План НП'!G307</f>
        <v>0</v>
      </c>
      <c r="E304" s="359"/>
      <c r="F304" s="360"/>
      <c r="G304" s="360"/>
      <c r="H304" s="360"/>
      <c r="I304" s="360"/>
      <c r="J304" s="360"/>
      <c r="K304" s="360"/>
      <c r="L304" s="361"/>
      <c r="M304" s="370">
        <f>'План НП'!C307</f>
        <v>0</v>
      </c>
      <c r="N304" s="369">
        <f>'План НП'!D307</f>
        <v>0</v>
      </c>
      <c r="O304" s="357">
        <f>'План НП'!Y307</f>
        <v>0</v>
      </c>
      <c r="P304" s="341" t="str">
        <f>'Основні дані'!$B$1</f>
        <v>120124Б_3роки</v>
      </c>
    </row>
    <row r="305" spans="1:16" s="163" customFormat="1" ht="15.75" hidden="1">
      <c r="A305" s="358" t="str">
        <f>'План НП'!A308</f>
        <v>ВБ8.15</v>
      </c>
      <c r="B305" s="380">
        <f>'План НП'!B308</f>
        <v>0</v>
      </c>
      <c r="C305" s="353">
        <f>'План НП'!F308</f>
        <v>0</v>
      </c>
      <c r="D305" s="353">
        <f>'План НП'!G308</f>
        <v>0</v>
      </c>
      <c r="E305" s="359"/>
      <c r="F305" s="360"/>
      <c r="G305" s="360"/>
      <c r="H305" s="360"/>
      <c r="I305" s="360"/>
      <c r="J305" s="360"/>
      <c r="K305" s="360"/>
      <c r="L305" s="361"/>
      <c r="M305" s="370">
        <f>'План НП'!C308</f>
        <v>0</v>
      </c>
      <c r="N305" s="369">
        <f>'План НП'!D308</f>
        <v>0</v>
      </c>
      <c r="O305" s="357">
        <f>'План НП'!Y308</f>
        <v>0</v>
      </c>
      <c r="P305" s="341" t="str">
        <f>'Основні дані'!$B$1</f>
        <v>120124Б_3роки</v>
      </c>
    </row>
    <row r="306" spans="1:16" s="163" customFormat="1" ht="15.75" hidden="1">
      <c r="A306" s="358" t="str">
        <f>'План НП'!A309</f>
        <v>ВБ8.16</v>
      </c>
      <c r="B306" s="380">
        <f>'План НП'!B309</f>
        <v>0</v>
      </c>
      <c r="C306" s="353">
        <f>'План НП'!F309</f>
        <v>0</v>
      </c>
      <c r="D306" s="353">
        <f>'План НП'!G309</f>
        <v>0</v>
      </c>
      <c r="E306" s="359"/>
      <c r="F306" s="360"/>
      <c r="G306" s="360"/>
      <c r="H306" s="360"/>
      <c r="I306" s="360"/>
      <c r="J306" s="360"/>
      <c r="K306" s="360"/>
      <c r="L306" s="361"/>
      <c r="M306" s="370">
        <f>'План НП'!C309</f>
        <v>0</v>
      </c>
      <c r="N306" s="369">
        <f>'План НП'!D309</f>
        <v>0</v>
      </c>
      <c r="O306" s="357">
        <f>'План НП'!Y309</f>
        <v>0</v>
      </c>
      <c r="P306" s="341" t="str">
        <f>'Основні дані'!$B$1</f>
        <v>120124Б_3роки</v>
      </c>
    </row>
    <row r="307" spans="1:16" s="163" customFormat="1" ht="15.75" hidden="1">
      <c r="A307" s="358" t="str">
        <f>'План НП'!A310</f>
        <v>ВБ8.17</v>
      </c>
      <c r="B307" s="380">
        <f>'План НП'!B310</f>
        <v>0</v>
      </c>
      <c r="C307" s="353">
        <f>'План НП'!F310</f>
        <v>0</v>
      </c>
      <c r="D307" s="353">
        <f>'План НП'!G310</f>
        <v>0</v>
      </c>
      <c r="E307" s="359"/>
      <c r="F307" s="360"/>
      <c r="G307" s="360"/>
      <c r="H307" s="360"/>
      <c r="I307" s="360"/>
      <c r="J307" s="360"/>
      <c r="K307" s="360"/>
      <c r="L307" s="361"/>
      <c r="M307" s="370">
        <f>'План НП'!C310</f>
        <v>0</v>
      </c>
      <c r="N307" s="369">
        <f>'План НП'!D310</f>
        <v>0</v>
      </c>
      <c r="O307" s="357">
        <f>'План НП'!Y310</f>
        <v>0</v>
      </c>
      <c r="P307" s="341" t="str">
        <f>'Основні дані'!$B$1</f>
        <v>120124Б_3роки</v>
      </c>
    </row>
    <row r="308" spans="1:16" s="163" customFormat="1" ht="15.75" hidden="1">
      <c r="A308" s="358" t="str">
        <f>'План НП'!A311</f>
        <v>ВБ8.18</v>
      </c>
      <c r="B308" s="380">
        <f>'План НП'!B311</f>
        <v>0</v>
      </c>
      <c r="C308" s="353">
        <f>'План НП'!F311</f>
        <v>0</v>
      </c>
      <c r="D308" s="353">
        <f>'План НП'!G311</f>
        <v>0</v>
      </c>
      <c r="E308" s="359"/>
      <c r="F308" s="360"/>
      <c r="G308" s="360"/>
      <c r="H308" s="360"/>
      <c r="I308" s="360"/>
      <c r="J308" s="360"/>
      <c r="K308" s="360"/>
      <c r="L308" s="361"/>
      <c r="M308" s="370">
        <f>'План НП'!C311</f>
        <v>0</v>
      </c>
      <c r="N308" s="369">
        <f>'План НП'!D311</f>
        <v>0</v>
      </c>
      <c r="O308" s="357">
        <f>'План НП'!Y311</f>
        <v>0</v>
      </c>
      <c r="P308" s="341" t="str">
        <f>'Основні дані'!$B$1</f>
        <v>120124Б_3роки</v>
      </c>
    </row>
    <row r="309" spans="1:16" s="163" customFormat="1" ht="15.75" hidden="1">
      <c r="A309" s="358" t="str">
        <f>'План НП'!A312</f>
        <v>ВБ8.19</v>
      </c>
      <c r="B309" s="380">
        <f>'План НП'!B312</f>
        <v>0</v>
      </c>
      <c r="C309" s="353">
        <f>'План НП'!F312</f>
        <v>0</v>
      </c>
      <c r="D309" s="353">
        <f>'План НП'!G312</f>
        <v>0</v>
      </c>
      <c r="E309" s="359"/>
      <c r="F309" s="360"/>
      <c r="G309" s="360"/>
      <c r="H309" s="360"/>
      <c r="I309" s="360"/>
      <c r="J309" s="360"/>
      <c r="K309" s="360"/>
      <c r="L309" s="361"/>
      <c r="M309" s="370">
        <f>'План НП'!C312</f>
        <v>0</v>
      </c>
      <c r="N309" s="369">
        <f>'План НП'!D312</f>
        <v>0</v>
      </c>
      <c r="O309" s="357">
        <f>'План НП'!Y312</f>
        <v>0</v>
      </c>
      <c r="P309" s="341" t="str">
        <f>'Основні дані'!$B$1</f>
        <v>120124Б_3роки</v>
      </c>
    </row>
    <row r="310" spans="1:16" s="163" customFormat="1" ht="15.75" hidden="1">
      <c r="A310" s="358" t="str">
        <f>'План НП'!A313</f>
        <v>ВБ8.20</v>
      </c>
      <c r="B310" s="380">
        <f>'План НП'!B313</f>
        <v>0</v>
      </c>
      <c r="C310" s="353">
        <f>'План НП'!F313</f>
        <v>0</v>
      </c>
      <c r="D310" s="353">
        <f>'План НП'!G313</f>
        <v>0</v>
      </c>
      <c r="E310" s="359"/>
      <c r="F310" s="360"/>
      <c r="G310" s="360"/>
      <c r="H310" s="360"/>
      <c r="I310" s="360"/>
      <c r="J310" s="360"/>
      <c r="K310" s="360"/>
      <c r="L310" s="361"/>
      <c r="M310" s="370">
        <f>'План НП'!C313</f>
        <v>0</v>
      </c>
      <c r="N310" s="369">
        <f>'План НП'!D313</f>
        <v>0</v>
      </c>
      <c r="O310" s="357">
        <f>'План НП'!Y313</f>
        <v>0</v>
      </c>
      <c r="P310" s="341" t="str">
        <f>'Основні дані'!$B$1</f>
        <v>120124Б_3роки</v>
      </c>
    </row>
    <row r="311" spans="1:16" s="163" customFormat="1" ht="15.75" hidden="1">
      <c r="A311" s="358" t="str">
        <f>'План НП'!A314</f>
        <v>ВБ8.21</v>
      </c>
      <c r="B311" s="380">
        <f>'План НП'!B314</f>
        <v>0</v>
      </c>
      <c r="C311" s="353">
        <f>'План НП'!F314</f>
        <v>0</v>
      </c>
      <c r="D311" s="353">
        <f>'План НП'!G314</f>
        <v>0</v>
      </c>
      <c r="E311" s="359"/>
      <c r="F311" s="360"/>
      <c r="G311" s="360"/>
      <c r="H311" s="360"/>
      <c r="I311" s="360"/>
      <c r="J311" s="360"/>
      <c r="K311" s="360"/>
      <c r="L311" s="361"/>
      <c r="M311" s="370">
        <f>'План НП'!C314</f>
        <v>0</v>
      </c>
      <c r="N311" s="369">
        <f>'План НП'!D314</f>
        <v>0</v>
      </c>
      <c r="O311" s="357">
        <f>'План НП'!Y314</f>
        <v>0</v>
      </c>
      <c r="P311" s="341" t="str">
        <f>'Основні дані'!$B$1</f>
        <v>120124Б_3роки</v>
      </c>
    </row>
    <row r="312" spans="1:16" s="163" customFormat="1" ht="15.75" hidden="1">
      <c r="A312" s="358" t="str">
        <f>'План НП'!A315</f>
        <v>ВБ8.22</v>
      </c>
      <c r="B312" s="380">
        <f>'План НП'!B315</f>
        <v>0</v>
      </c>
      <c r="C312" s="353">
        <f>'План НП'!F315</f>
        <v>0</v>
      </c>
      <c r="D312" s="353">
        <f>'План НП'!G315</f>
        <v>0</v>
      </c>
      <c r="E312" s="359"/>
      <c r="F312" s="360"/>
      <c r="G312" s="360"/>
      <c r="H312" s="360"/>
      <c r="I312" s="360"/>
      <c r="J312" s="360"/>
      <c r="K312" s="360"/>
      <c r="L312" s="361"/>
      <c r="M312" s="370">
        <f>'План НП'!C315</f>
        <v>0</v>
      </c>
      <c r="N312" s="369">
        <f>'План НП'!D315</f>
        <v>0</v>
      </c>
      <c r="O312" s="357">
        <f>'План НП'!Y315</f>
        <v>0</v>
      </c>
      <c r="P312" s="341" t="str">
        <f>'Основні дані'!$B$1</f>
        <v>120124Б_3роки</v>
      </c>
    </row>
    <row r="313" spans="1:16" s="163" customFormat="1" ht="15.75" hidden="1">
      <c r="A313" s="358" t="str">
        <f>'План НП'!A316</f>
        <v>ВБ8.23</v>
      </c>
      <c r="B313" s="380">
        <f>'План НП'!B316</f>
        <v>0</v>
      </c>
      <c r="C313" s="353">
        <f>'План НП'!F316</f>
        <v>0</v>
      </c>
      <c r="D313" s="353">
        <f>'План НП'!G316</f>
        <v>0</v>
      </c>
      <c r="E313" s="359"/>
      <c r="F313" s="360"/>
      <c r="G313" s="360"/>
      <c r="H313" s="360"/>
      <c r="I313" s="360"/>
      <c r="J313" s="360"/>
      <c r="K313" s="360"/>
      <c r="L313" s="361"/>
      <c r="M313" s="370">
        <f>'План НП'!C316</f>
        <v>0</v>
      </c>
      <c r="N313" s="369">
        <f>'План НП'!D316</f>
        <v>0</v>
      </c>
      <c r="O313" s="357">
        <f>'План НП'!Y316</f>
        <v>0</v>
      </c>
      <c r="P313" s="341" t="str">
        <f>'Основні дані'!$B$1</f>
        <v>120124Б_3роки</v>
      </c>
    </row>
    <row r="314" spans="1:16" s="163" customFormat="1" ht="15.75" hidden="1">
      <c r="A314" s="358" t="str">
        <f>'План НП'!A317</f>
        <v>ВБ8.24</v>
      </c>
      <c r="B314" s="380">
        <f>'План НП'!B317</f>
        <v>0</v>
      </c>
      <c r="C314" s="353">
        <f>'План НП'!F317</f>
        <v>0</v>
      </c>
      <c r="D314" s="353">
        <f>'План НП'!G317</f>
        <v>0</v>
      </c>
      <c r="E314" s="359"/>
      <c r="F314" s="360"/>
      <c r="G314" s="360"/>
      <c r="H314" s="360"/>
      <c r="I314" s="360"/>
      <c r="J314" s="360"/>
      <c r="K314" s="360"/>
      <c r="L314" s="361"/>
      <c r="M314" s="370">
        <f>'План НП'!C317</f>
        <v>0</v>
      </c>
      <c r="N314" s="369">
        <f>'План НП'!D317</f>
        <v>0</v>
      </c>
      <c r="O314" s="357">
        <f>'План НП'!Y317</f>
        <v>0</v>
      </c>
      <c r="P314" s="341" t="str">
        <f>'Основні дані'!$B$1</f>
        <v>120124Б_3роки</v>
      </c>
    </row>
    <row r="315" spans="1:16" s="163" customFormat="1" ht="15.75" hidden="1">
      <c r="A315" s="358" t="str">
        <f>'План НП'!A318</f>
        <v>ВБ8.25</v>
      </c>
      <c r="B315" s="380">
        <f>'План НП'!B318</f>
        <v>0</v>
      </c>
      <c r="C315" s="353">
        <f>'План НП'!F318</f>
        <v>0</v>
      </c>
      <c r="D315" s="353">
        <f>'План НП'!G318</f>
        <v>0</v>
      </c>
      <c r="E315" s="359"/>
      <c r="F315" s="360"/>
      <c r="G315" s="360"/>
      <c r="H315" s="360"/>
      <c r="I315" s="360"/>
      <c r="J315" s="360"/>
      <c r="K315" s="360"/>
      <c r="L315" s="361"/>
      <c r="M315" s="370">
        <f>'План НП'!C318</f>
        <v>0</v>
      </c>
      <c r="N315" s="369">
        <f>'План НП'!D318</f>
        <v>0</v>
      </c>
      <c r="O315" s="357">
        <f>'План НП'!Y318</f>
        <v>0</v>
      </c>
      <c r="P315" s="341" t="str">
        <f>'Основні дані'!$B$1</f>
        <v>120124Б_3роки</v>
      </c>
    </row>
    <row r="316" spans="1:16" s="163" customFormat="1" ht="15.75" hidden="1">
      <c r="A316" s="358">
        <f>'План НП'!A319</f>
        <v>0</v>
      </c>
      <c r="B316" s="547" t="str">
        <f>'План НП'!B319</f>
        <v>Практика</v>
      </c>
      <c r="C316" s="353">
        <f>'План НП'!F319</f>
        <v>6</v>
      </c>
      <c r="D316" s="353">
        <f>'План НП'!G319</f>
        <v>180</v>
      </c>
      <c r="E316" s="359"/>
      <c r="F316" s="360"/>
      <c r="G316" s="360"/>
      <c r="H316" s="360"/>
      <c r="I316" s="360"/>
      <c r="J316" s="360"/>
      <c r="K316" s="360"/>
      <c r="L316" s="361"/>
      <c r="M316" s="370">
        <f>'План НП'!C319</f>
        <v>0</v>
      </c>
      <c r="N316" s="369" t="str">
        <f>'План НП'!D319</f>
        <v>6</v>
      </c>
      <c r="O316" s="357">
        <f>'План НП'!Y319</f>
        <v>0</v>
      </c>
      <c r="P316" s="341" t="str">
        <f>'Основні дані'!$B$1</f>
        <v>120124Б_3роки</v>
      </c>
    </row>
    <row r="317" spans="1:16" s="163" customFormat="1" ht="15.75" hidden="1">
      <c r="A317" s="358">
        <f>'План НП'!A320</f>
        <v>0</v>
      </c>
      <c r="B317" s="547" t="str">
        <f>'План НП'!B320</f>
        <v>Атестація</v>
      </c>
      <c r="C317" s="353">
        <f>'План НП'!F320</f>
        <v>6</v>
      </c>
      <c r="D317" s="353">
        <f>'План НП'!G320</f>
        <v>180</v>
      </c>
      <c r="E317" s="359"/>
      <c r="F317" s="360"/>
      <c r="G317" s="360"/>
      <c r="H317" s="360"/>
      <c r="I317" s="360"/>
      <c r="J317" s="360"/>
      <c r="K317" s="360"/>
      <c r="L317" s="361"/>
      <c r="M317" s="370">
        <f>'План НП'!C320</f>
        <v>0</v>
      </c>
      <c r="N317" s="369">
        <f>'План НП'!D320</f>
        <v>0</v>
      </c>
      <c r="O317" s="357">
        <f>'План НП'!Y320</f>
        <v>0</v>
      </c>
      <c r="P317" s="341" t="str">
        <f>'Основні дані'!$B$1</f>
        <v>120124Б_3роки</v>
      </c>
    </row>
    <row r="318" spans="1:16" s="163" customFormat="1" ht="15.75" hidden="1">
      <c r="A318" s="529" t="str">
        <f>'План НП'!A321</f>
        <v>3.1.9</v>
      </c>
      <c r="B318" s="530" t="str">
        <f>'План НП'!B321</f>
        <v>Блок дисциплін 09 "Назва блоку"</v>
      </c>
      <c r="C318" s="531" t="str">
        <f>'План НП'!F321</f>
        <v>ОШИБКА</v>
      </c>
      <c r="D318" s="531" t="str">
        <f>'План НП'!G321</f>
        <v>ОШИБКА</v>
      </c>
      <c r="E318" s="532"/>
      <c r="F318" s="533"/>
      <c r="G318" s="533"/>
      <c r="H318" s="533"/>
      <c r="I318" s="533"/>
      <c r="J318" s="533"/>
      <c r="K318" s="533"/>
      <c r="L318" s="534"/>
      <c r="M318" s="535"/>
      <c r="N318" s="536"/>
      <c r="O318" s="357">
        <f>'План НП'!Y321</f>
        <v>0</v>
      </c>
      <c r="P318" s="341" t="str">
        <f>'Основні дані'!$B$1</f>
        <v>120124Б_3роки</v>
      </c>
    </row>
    <row r="319" spans="1:16" s="163" customFormat="1" ht="15.75" hidden="1">
      <c r="A319" s="352" t="str">
        <f>'План НП'!A322</f>
        <v>ВБ9.1</v>
      </c>
      <c r="B319" s="380">
        <f>'План НП'!B322</f>
        <v>0</v>
      </c>
      <c r="C319" s="353">
        <f>'План НП'!F322</f>
        <v>0</v>
      </c>
      <c r="D319" s="353">
        <f>'План НП'!G322</f>
        <v>0</v>
      </c>
      <c r="E319" s="354"/>
      <c r="F319" s="355"/>
      <c r="G319" s="355"/>
      <c r="H319" s="355"/>
      <c r="I319" s="355"/>
      <c r="J319" s="355"/>
      <c r="K319" s="355"/>
      <c r="L319" s="356"/>
      <c r="M319" s="370">
        <f>'План НП'!C322</f>
        <v>0</v>
      </c>
      <c r="N319" s="369">
        <f>'План НП'!D322</f>
        <v>0</v>
      </c>
      <c r="O319" s="357">
        <f>'План НП'!Y322</f>
        <v>0</v>
      </c>
      <c r="P319" s="341" t="str">
        <f>'Основні дані'!$B$1</f>
        <v>120124Б_3роки</v>
      </c>
    </row>
    <row r="320" spans="1:16" s="163" customFormat="1" ht="15.75" hidden="1">
      <c r="A320" s="358" t="str">
        <f>'План НП'!A323</f>
        <v>ВБ9.2</v>
      </c>
      <c r="B320" s="380">
        <f>'План НП'!B323</f>
        <v>0</v>
      </c>
      <c r="C320" s="353">
        <f>'План НП'!F323</f>
        <v>0</v>
      </c>
      <c r="D320" s="353">
        <f>'План НП'!G323</f>
        <v>0</v>
      </c>
      <c r="E320" s="359"/>
      <c r="F320" s="360"/>
      <c r="G320" s="360"/>
      <c r="H320" s="360"/>
      <c r="I320" s="360"/>
      <c r="J320" s="360"/>
      <c r="K320" s="360"/>
      <c r="L320" s="361"/>
      <c r="M320" s="370">
        <f>'План НП'!C323</f>
        <v>0</v>
      </c>
      <c r="N320" s="369">
        <f>'План НП'!D323</f>
        <v>0</v>
      </c>
      <c r="O320" s="357">
        <f>'План НП'!Y323</f>
        <v>0</v>
      </c>
      <c r="P320" s="341" t="str">
        <f>'Основні дані'!$B$1</f>
        <v>120124Б_3роки</v>
      </c>
    </row>
    <row r="321" spans="1:16" s="163" customFormat="1" ht="15.75" hidden="1">
      <c r="A321" s="358" t="str">
        <f>'План НП'!A324</f>
        <v>ВБ9.3</v>
      </c>
      <c r="B321" s="380">
        <f>'План НП'!B324</f>
        <v>0</v>
      </c>
      <c r="C321" s="353">
        <f>'План НП'!F324</f>
        <v>0</v>
      </c>
      <c r="D321" s="353">
        <f>'План НП'!G324</f>
        <v>0</v>
      </c>
      <c r="E321" s="359"/>
      <c r="F321" s="360"/>
      <c r="G321" s="360"/>
      <c r="H321" s="360"/>
      <c r="I321" s="360"/>
      <c r="J321" s="360"/>
      <c r="K321" s="360"/>
      <c r="L321" s="361"/>
      <c r="M321" s="370">
        <f>'План НП'!C324</f>
        <v>0</v>
      </c>
      <c r="N321" s="369">
        <f>'План НП'!D324</f>
        <v>0</v>
      </c>
      <c r="O321" s="357">
        <f>'План НП'!Y324</f>
        <v>0</v>
      </c>
      <c r="P321" s="341" t="str">
        <f>'Основні дані'!$B$1</f>
        <v>120124Б_3роки</v>
      </c>
    </row>
    <row r="322" spans="1:16" s="163" customFormat="1" ht="15.75" hidden="1">
      <c r="A322" s="358" t="str">
        <f>'План НП'!A325</f>
        <v>ВБ9.4</v>
      </c>
      <c r="B322" s="380">
        <f>'План НП'!B325</f>
        <v>0</v>
      </c>
      <c r="C322" s="353">
        <f>'План НП'!F325</f>
        <v>0</v>
      </c>
      <c r="D322" s="353">
        <f>'План НП'!G325</f>
        <v>0</v>
      </c>
      <c r="E322" s="359"/>
      <c r="F322" s="360"/>
      <c r="G322" s="360"/>
      <c r="H322" s="360"/>
      <c r="I322" s="360"/>
      <c r="J322" s="360"/>
      <c r="K322" s="360"/>
      <c r="L322" s="361"/>
      <c r="M322" s="370">
        <f>'План НП'!C325</f>
        <v>0</v>
      </c>
      <c r="N322" s="369">
        <f>'План НП'!D325</f>
        <v>0</v>
      </c>
      <c r="O322" s="357">
        <f>'План НП'!Y325</f>
        <v>0</v>
      </c>
      <c r="P322" s="341" t="str">
        <f>'Основні дані'!$B$1</f>
        <v>120124Б_3роки</v>
      </c>
    </row>
    <row r="323" spans="1:16" s="163" customFormat="1" ht="15.75" hidden="1">
      <c r="A323" s="358" t="str">
        <f>'План НП'!A326</f>
        <v>ВБ9.5</v>
      </c>
      <c r="B323" s="380">
        <f>'План НП'!B326</f>
        <v>0</v>
      </c>
      <c r="C323" s="353">
        <f>'План НП'!F326</f>
        <v>0</v>
      </c>
      <c r="D323" s="353">
        <f>'План НП'!G326</f>
        <v>0</v>
      </c>
      <c r="E323" s="359"/>
      <c r="F323" s="360"/>
      <c r="G323" s="360"/>
      <c r="H323" s="360"/>
      <c r="I323" s="360"/>
      <c r="J323" s="360"/>
      <c r="K323" s="360"/>
      <c r="L323" s="361"/>
      <c r="M323" s="370">
        <f>'План НП'!C326</f>
        <v>0</v>
      </c>
      <c r="N323" s="369">
        <f>'План НП'!D326</f>
        <v>0</v>
      </c>
      <c r="O323" s="357">
        <f>'План НП'!Y326</f>
        <v>0</v>
      </c>
      <c r="P323" s="341" t="str">
        <f>'Основні дані'!$B$1</f>
        <v>120124Б_3роки</v>
      </c>
    </row>
    <row r="324" spans="1:16" s="163" customFormat="1" ht="15.75" hidden="1">
      <c r="A324" s="358" t="str">
        <f>'План НП'!A327</f>
        <v>ВБ9.6</v>
      </c>
      <c r="B324" s="380">
        <f>'План НП'!B327</f>
        <v>0</v>
      </c>
      <c r="C324" s="353">
        <f>'План НП'!F327</f>
        <v>0</v>
      </c>
      <c r="D324" s="353">
        <f>'План НП'!G327</f>
        <v>0</v>
      </c>
      <c r="E324" s="359"/>
      <c r="F324" s="360"/>
      <c r="G324" s="360"/>
      <c r="H324" s="360"/>
      <c r="I324" s="360"/>
      <c r="J324" s="360"/>
      <c r="K324" s="360"/>
      <c r="L324" s="361"/>
      <c r="M324" s="370">
        <f>'План НП'!C327</f>
        <v>0</v>
      </c>
      <c r="N324" s="369">
        <f>'План НП'!D327</f>
        <v>0</v>
      </c>
      <c r="O324" s="357">
        <f>'План НП'!Y327</f>
        <v>0</v>
      </c>
      <c r="P324" s="341" t="str">
        <f>'Основні дані'!$B$1</f>
        <v>120124Б_3роки</v>
      </c>
    </row>
    <row r="325" spans="1:16" s="163" customFormat="1" ht="15.75" hidden="1">
      <c r="A325" s="358" t="str">
        <f>'План НП'!A328</f>
        <v>ВБ9.7</v>
      </c>
      <c r="B325" s="380">
        <f>'План НП'!B328</f>
        <v>0</v>
      </c>
      <c r="C325" s="353">
        <f>'План НП'!F328</f>
        <v>0</v>
      </c>
      <c r="D325" s="353">
        <f>'План НП'!G328</f>
        <v>0</v>
      </c>
      <c r="E325" s="359"/>
      <c r="F325" s="360"/>
      <c r="G325" s="360"/>
      <c r="H325" s="360"/>
      <c r="I325" s="360"/>
      <c r="J325" s="360"/>
      <c r="K325" s="360"/>
      <c r="L325" s="361"/>
      <c r="M325" s="370">
        <f>'План НП'!C328</f>
        <v>0</v>
      </c>
      <c r="N325" s="369">
        <f>'План НП'!D328</f>
        <v>0</v>
      </c>
      <c r="O325" s="357">
        <f>'План НП'!Y328</f>
        <v>0</v>
      </c>
      <c r="P325" s="341" t="str">
        <f>'Основні дані'!$B$1</f>
        <v>120124Б_3роки</v>
      </c>
    </row>
    <row r="326" spans="1:16" s="163" customFormat="1" ht="15.75" hidden="1">
      <c r="A326" s="358" t="str">
        <f>'План НП'!A329</f>
        <v>ВБ9.8</v>
      </c>
      <c r="B326" s="380">
        <f>'План НП'!B329</f>
        <v>0</v>
      </c>
      <c r="C326" s="353">
        <f>'План НП'!F329</f>
        <v>0</v>
      </c>
      <c r="D326" s="353">
        <f>'План НП'!G329</f>
        <v>0</v>
      </c>
      <c r="E326" s="359"/>
      <c r="F326" s="360"/>
      <c r="G326" s="360"/>
      <c r="H326" s="360"/>
      <c r="I326" s="360"/>
      <c r="J326" s="360"/>
      <c r="K326" s="360"/>
      <c r="L326" s="361"/>
      <c r="M326" s="370">
        <f>'План НП'!C329</f>
        <v>0</v>
      </c>
      <c r="N326" s="369">
        <f>'План НП'!D329</f>
        <v>0</v>
      </c>
      <c r="O326" s="357">
        <f>'План НП'!Y329</f>
        <v>0</v>
      </c>
      <c r="P326" s="341" t="str">
        <f>'Основні дані'!$B$1</f>
        <v>120124Б_3роки</v>
      </c>
    </row>
    <row r="327" spans="1:16" s="163" customFormat="1" ht="15.75" hidden="1">
      <c r="A327" s="358" t="str">
        <f>'План НП'!A330</f>
        <v>ВБ9.9</v>
      </c>
      <c r="B327" s="380">
        <f>'План НП'!B330</f>
        <v>0</v>
      </c>
      <c r="C327" s="353">
        <f>'План НП'!F330</f>
        <v>0</v>
      </c>
      <c r="D327" s="353">
        <f>'План НП'!G330</f>
        <v>0</v>
      </c>
      <c r="E327" s="359"/>
      <c r="F327" s="360"/>
      <c r="G327" s="360"/>
      <c r="H327" s="360"/>
      <c r="I327" s="360"/>
      <c r="J327" s="360"/>
      <c r="K327" s="360"/>
      <c r="L327" s="361"/>
      <c r="M327" s="370">
        <f>'План НП'!C330</f>
        <v>0</v>
      </c>
      <c r="N327" s="369">
        <f>'План НП'!D330</f>
        <v>0</v>
      </c>
      <c r="O327" s="357">
        <f>'План НП'!Y330</f>
        <v>0</v>
      </c>
      <c r="P327" s="341" t="str">
        <f>'Основні дані'!$B$1</f>
        <v>120124Б_3роки</v>
      </c>
    </row>
    <row r="328" spans="1:16" s="163" customFormat="1" ht="15.75" hidden="1">
      <c r="A328" s="358" t="str">
        <f>'План НП'!A331</f>
        <v>ВБ9.10</v>
      </c>
      <c r="B328" s="380">
        <f>'План НП'!B331</f>
        <v>0</v>
      </c>
      <c r="C328" s="353">
        <f>'План НП'!F331</f>
        <v>0</v>
      </c>
      <c r="D328" s="353">
        <f>'План НП'!G331</f>
        <v>0</v>
      </c>
      <c r="E328" s="359"/>
      <c r="F328" s="360"/>
      <c r="G328" s="360"/>
      <c r="H328" s="360"/>
      <c r="I328" s="360"/>
      <c r="J328" s="360"/>
      <c r="K328" s="360"/>
      <c r="L328" s="361"/>
      <c r="M328" s="370">
        <f>'План НП'!C331</f>
        <v>0</v>
      </c>
      <c r="N328" s="369">
        <f>'План НП'!D331</f>
        <v>0</v>
      </c>
      <c r="O328" s="357">
        <f>'План НП'!Y331</f>
        <v>0</v>
      </c>
      <c r="P328" s="341" t="str">
        <f>'Основні дані'!$B$1</f>
        <v>120124Б_3роки</v>
      </c>
    </row>
    <row r="329" spans="1:16" s="163" customFormat="1" ht="15.75" hidden="1">
      <c r="A329" s="358" t="str">
        <f>'План НП'!A332</f>
        <v>ВБ9.11</v>
      </c>
      <c r="B329" s="380">
        <f>'План НП'!B332</f>
        <v>0</v>
      </c>
      <c r="C329" s="353">
        <f>'План НП'!F332</f>
        <v>0</v>
      </c>
      <c r="D329" s="353">
        <f>'План НП'!G332</f>
        <v>0</v>
      </c>
      <c r="E329" s="359"/>
      <c r="F329" s="360"/>
      <c r="G329" s="360"/>
      <c r="H329" s="360"/>
      <c r="I329" s="360"/>
      <c r="J329" s="360"/>
      <c r="K329" s="360"/>
      <c r="L329" s="361"/>
      <c r="M329" s="370">
        <f>'План НП'!C332</f>
        <v>0</v>
      </c>
      <c r="N329" s="369">
        <f>'План НП'!D332</f>
        <v>0</v>
      </c>
      <c r="O329" s="357">
        <f>'План НП'!Y332</f>
        <v>0</v>
      </c>
      <c r="P329" s="341" t="str">
        <f>'Основні дані'!$B$1</f>
        <v>120124Б_3роки</v>
      </c>
    </row>
    <row r="330" spans="1:16" s="163" customFormat="1" ht="15.75" hidden="1">
      <c r="A330" s="358" t="str">
        <f>'План НП'!A333</f>
        <v>ВБ9.12</v>
      </c>
      <c r="B330" s="380">
        <f>'План НП'!B333</f>
        <v>0</v>
      </c>
      <c r="C330" s="353">
        <f>'План НП'!F333</f>
        <v>0</v>
      </c>
      <c r="D330" s="353">
        <f>'План НП'!G333</f>
        <v>0</v>
      </c>
      <c r="E330" s="359"/>
      <c r="F330" s="360"/>
      <c r="G330" s="360"/>
      <c r="H330" s="360"/>
      <c r="I330" s="360"/>
      <c r="J330" s="360"/>
      <c r="K330" s="360"/>
      <c r="L330" s="361"/>
      <c r="M330" s="370">
        <f>'План НП'!C333</f>
        <v>0</v>
      </c>
      <c r="N330" s="369">
        <f>'План НП'!D333</f>
        <v>0</v>
      </c>
      <c r="O330" s="357">
        <f>'План НП'!Y333</f>
        <v>0</v>
      </c>
      <c r="P330" s="341" t="str">
        <f>'Основні дані'!$B$1</f>
        <v>120124Б_3роки</v>
      </c>
    </row>
    <row r="331" spans="1:16" s="163" customFormat="1" ht="15.75" hidden="1">
      <c r="A331" s="358" t="str">
        <f>'План НП'!A334</f>
        <v>ВБ9.13</v>
      </c>
      <c r="B331" s="380">
        <f>'План НП'!B334</f>
        <v>0</v>
      </c>
      <c r="C331" s="353">
        <f>'План НП'!F334</f>
        <v>0</v>
      </c>
      <c r="D331" s="353">
        <f>'План НП'!G334</f>
        <v>0</v>
      </c>
      <c r="E331" s="359"/>
      <c r="F331" s="360"/>
      <c r="G331" s="360"/>
      <c r="H331" s="360"/>
      <c r="I331" s="360"/>
      <c r="J331" s="360"/>
      <c r="K331" s="360"/>
      <c r="L331" s="361"/>
      <c r="M331" s="370">
        <f>'План НП'!C334</f>
        <v>0</v>
      </c>
      <c r="N331" s="369">
        <f>'План НП'!D334</f>
        <v>0</v>
      </c>
      <c r="O331" s="357">
        <f>'План НП'!Y334</f>
        <v>0</v>
      </c>
      <c r="P331" s="341" t="str">
        <f>'Основні дані'!$B$1</f>
        <v>120124Б_3роки</v>
      </c>
    </row>
    <row r="332" spans="1:16" s="163" customFormat="1" ht="15.75" hidden="1">
      <c r="A332" s="358" t="str">
        <f>'План НП'!A335</f>
        <v>ВБ9.14</v>
      </c>
      <c r="B332" s="380">
        <f>'План НП'!B335</f>
        <v>0</v>
      </c>
      <c r="C332" s="353">
        <f>'План НП'!F335</f>
        <v>0</v>
      </c>
      <c r="D332" s="353">
        <f>'План НП'!G335</f>
        <v>0</v>
      </c>
      <c r="E332" s="359"/>
      <c r="F332" s="360"/>
      <c r="G332" s="360"/>
      <c r="H332" s="360"/>
      <c r="I332" s="360"/>
      <c r="J332" s="360"/>
      <c r="K332" s="360"/>
      <c r="L332" s="361"/>
      <c r="M332" s="370">
        <f>'План НП'!C335</f>
        <v>0</v>
      </c>
      <c r="N332" s="369">
        <f>'План НП'!D335</f>
        <v>0</v>
      </c>
      <c r="O332" s="357">
        <f>'План НП'!Y335</f>
        <v>0</v>
      </c>
      <c r="P332" s="341" t="str">
        <f>'Основні дані'!$B$1</f>
        <v>120124Б_3роки</v>
      </c>
    </row>
    <row r="333" spans="1:16" s="163" customFormat="1" ht="15.75" hidden="1">
      <c r="A333" s="358" t="str">
        <f>'План НП'!A336</f>
        <v>ВБ9.15</v>
      </c>
      <c r="B333" s="380">
        <f>'План НП'!B336</f>
        <v>0</v>
      </c>
      <c r="C333" s="353">
        <f>'План НП'!F336</f>
        <v>0</v>
      </c>
      <c r="D333" s="353">
        <f>'План НП'!G336</f>
        <v>0</v>
      </c>
      <c r="E333" s="359"/>
      <c r="F333" s="360"/>
      <c r="G333" s="360"/>
      <c r="H333" s="360"/>
      <c r="I333" s="360"/>
      <c r="J333" s="360"/>
      <c r="K333" s="360"/>
      <c r="L333" s="361"/>
      <c r="M333" s="370">
        <f>'План НП'!C336</f>
        <v>0</v>
      </c>
      <c r="N333" s="369">
        <f>'План НП'!D336</f>
        <v>0</v>
      </c>
      <c r="O333" s="357">
        <f>'План НП'!Y336</f>
        <v>0</v>
      </c>
      <c r="P333" s="341" t="str">
        <f>'Основні дані'!$B$1</f>
        <v>120124Б_3роки</v>
      </c>
    </row>
    <row r="334" spans="1:16" s="163" customFormat="1" ht="15.75" hidden="1">
      <c r="A334" s="358" t="str">
        <f>'План НП'!A337</f>
        <v>ВБ9.16</v>
      </c>
      <c r="B334" s="380">
        <f>'План НП'!B337</f>
        <v>0</v>
      </c>
      <c r="C334" s="353">
        <f>'План НП'!F337</f>
        <v>0</v>
      </c>
      <c r="D334" s="353">
        <f>'План НП'!G337</f>
        <v>0</v>
      </c>
      <c r="E334" s="359"/>
      <c r="F334" s="360"/>
      <c r="G334" s="360"/>
      <c r="H334" s="360"/>
      <c r="I334" s="360"/>
      <c r="J334" s="360"/>
      <c r="K334" s="360"/>
      <c r="L334" s="361"/>
      <c r="M334" s="370">
        <f>'План НП'!C337</f>
        <v>0</v>
      </c>
      <c r="N334" s="369">
        <f>'План НП'!D337</f>
        <v>0</v>
      </c>
      <c r="O334" s="357">
        <f>'План НП'!Y337</f>
        <v>0</v>
      </c>
      <c r="P334" s="341" t="str">
        <f>'Основні дані'!$B$1</f>
        <v>120124Б_3роки</v>
      </c>
    </row>
    <row r="335" spans="1:16" s="163" customFormat="1" ht="15.75" hidden="1">
      <c r="A335" s="358" t="str">
        <f>'План НП'!A338</f>
        <v>ВБ9.17</v>
      </c>
      <c r="B335" s="380">
        <f>'План НП'!B338</f>
        <v>0</v>
      </c>
      <c r="C335" s="353">
        <f>'План НП'!F338</f>
        <v>0</v>
      </c>
      <c r="D335" s="353">
        <f>'План НП'!G338</f>
        <v>0</v>
      </c>
      <c r="E335" s="359"/>
      <c r="F335" s="360"/>
      <c r="G335" s="360"/>
      <c r="H335" s="360"/>
      <c r="I335" s="360"/>
      <c r="J335" s="360"/>
      <c r="K335" s="360"/>
      <c r="L335" s="361"/>
      <c r="M335" s="370">
        <f>'План НП'!C338</f>
        <v>0</v>
      </c>
      <c r="N335" s="369">
        <f>'План НП'!D338</f>
        <v>0</v>
      </c>
      <c r="O335" s="357">
        <f>'План НП'!Y338</f>
        <v>0</v>
      </c>
      <c r="P335" s="341" t="str">
        <f>'Основні дані'!$B$1</f>
        <v>120124Б_3роки</v>
      </c>
    </row>
    <row r="336" spans="1:16" s="163" customFormat="1" ht="15.75" hidden="1">
      <c r="A336" s="358" t="str">
        <f>'План НП'!A339</f>
        <v>ВБ9.18</v>
      </c>
      <c r="B336" s="380">
        <f>'План НП'!B339</f>
        <v>0</v>
      </c>
      <c r="C336" s="353">
        <f>'План НП'!F339</f>
        <v>0</v>
      </c>
      <c r="D336" s="353">
        <f>'План НП'!G339</f>
        <v>0</v>
      </c>
      <c r="E336" s="359"/>
      <c r="F336" s="360"/>
      <c r="G336" s="360"/>
      <c r="H336" s="360"/>
      <c r="I336" s="360"/>
      <c r="J336" s="360"/>
      <c r="K336" s="360"/>
      <c r="L336" s="361"/>
      <c r="M336" s="370">
        <f>'План НП'!C339</f>
        <v>0</v>
      </c>
      <c r="N336" s="369">
        <f>'План НП'!D339</f>
        <v>0</v>
      </c>
      <c r="O336" s="357">
        <f>'План НП'!Y339</f>
        <v>0</v>
      </c>
      <c r="P336" s="341" t="str">
        <f>'Основні дані'!$B$1</f>
        <v>120124Б_3роки</v>
      </c>
    </row>
    <row r="337" spans="1:16" s="163" customFormat="1" ht="15.75" hidden="1">
      <c r="A337" s="358" t="str">
        <f>'План НП'!A340</f>
        <v>ВБ9.19</v>
      </c>
      <c r="B337" s="380">
        <f>'План НП'!B340</f>
        <v>0</v>
      </c>
      <c r="C337" s="353">
        <f>'План НП'!F340</f>
        <v>0</v>
      </c>
      <c r="D337" s="353">
        <f>'План НП'!G340</f>
        <v>0</v>
      </c>
      <c r="E337" s="359"/>
      <c r="F337" s="360"/>
      <c r="G337" s="360"/>
      <c r="H337" s="360"/>
      <c r="I337" s="360"/>
      <c r="J337" s="360"/>
      <c r="K337" s="360"/>
      <c r="L337" s="361"/>
      <c r="M337" s="370">
        <f>'План НП'!C340</f>
        <v>0</v>
      </c>
      <c r="N337" s="369">
        <f>'План НП'!D340</f>
        <v>0</v>
      </c>
      <c r="O337" s="357">
        <f>'План НП'!Y340</f>
        <v>0</v>
      </c>
      <c r="P337" s="341" t="str">
        <f>'Основні дані'!$B$1</f>
        <v>120124Б_3роки</v>
      </c>
    </row>
    <row r="338" spans="1:16" s="163" customFormat="1" ht="15.75" hidden="1">
      <c r="A338" s="358" t="str">
        <f>'План НП'!A341</f>
        <v>ВБ9.20</v>
      </c>
      <c r="B338" s="380">
        <f>'План НП'!B341</f>
        <v>0</v>
      </c>
      <c r="C338" s="353">
        <f>'План НП'!F341</f>
        <v>0</v>
      </c>
      <c r="D338" s="353">
        <f>'План НП'!G341</f>
        <v>0</v>
      </c>
      <c r="E338" s="359"/>
      <c r="F338" s="360"/>
      <c r="G338" s="360"/>
      <c r="H338" s="360"/>
      <c r="I338" s="360"/>
      <c r="J338" s="360"/>
      <c r="K338" s="360"/>
      <c r="L338" s="361"/>
      <c r="M338" s="370">
        <f>'План НП'!C341</f>
        <v>0</v>
      </c>
      <c r="N338" s="369">
        <f>'План НП'!D341</f>
        <v>0</v>
      </c>
      <c r="O338" s="357">
        <f>'План НП'!Y341</f>
        <v>0</v>
      </c>
      <c r="P338" s="341" t="str">
        <f>'Основні дані'!$B$1</f>
        <v>120124Б_3роки</v>
      </c>
    </row>
    <row r="339" spans="1:16" s="163" customFormat="1" ht="15.75" hidden="1">
      <c r="A339" s="358" t="str">
        <f>'План НП'!A342</f>
        <v>ВБ9.21</v>
      </c>
      <c r="B339" s="380">
        <f>'План НП'!B342</f>
        <v>0</v>
      </c>
      <c r="C339" s="353">
        <f>'План НП'!F342</f>
        <v>0</v>
      </c>
      <c r="D339" s="353">
        <f>'План НП'!G342</f>
        <v>0</v>
      </c>
      <c r="E339" s="359"/>
      <c r="F339" s="360"/>
      <c r="G339" s="360"/>
      <c r="H339" s="360"/>
      <c r="I339" s="360"/>
      <c r="J339" s="360"/>
      <c r="K339" s="360"/>
      <c r="L339" s="361"/>
      <c r="M339" s="370">
        <f>'План НП'!C342</f>
        <v>0</v>
      </c>
      <c r="N339" s="369">
        <f>'План НП'!D342</f>
        <v>0</v>
      </c>
      <c r="O339" s="357">
        <f>'План НП'!Y342</f>
        <v>0</v>
      </c>
      <c r="P339" s="341" t="str">
        <f>'Основні дані'!$B$1</f>
        <v>120124Б_3роки</v>
      </c>
    </row>
    <row r="340" spans="1:16" s="163" customFormat="1" ht="15.75" hidden="1">
      <c r="A340" s="358" t="str">
        <f>'План НП'!A343</f>
        <v>ВБ9.22</v>
      </c>
      <c r="B340" s="380">
        <f>'План НП'!B343</f>
        <v>0</v>
      </c>
      <c r="C340" s="353">
        <f>'План НП'!F343</f>
        <v>0</v>
      </c>
      <c r="D340" s="353">
        <f>'План НП'!G343</f>
        <v>0</v>
      </c>
      <c r="E340" s="359"/>
      <c r="F340" s="360"/>
      <c r="G340" s="360"/>
      <c r="H340" s="360"/>
      <c r="I340" s="360"/>
      <c r="J340" s="360"/>
      <c r="K340" s="360"/>
      <c r="L340" s="361"/>
      <c r="M340" s="370">
        <f>'План НП'!C343</f>
        <v>0</v>
      </c>
      <c r="N340" s="369">
        <f>'План НП'!D343</f>
        <v>0</v>
      </c>
      <c r="O340" s="357">
        <f>'План НП'!Y343</f>
        <v>0</v>
      </c>
      <c r="P340" s="341" t="str">
        <f>'Основні дані'!$B$1</f>
        <v>120124Б_3роки</v>
      </c>
    </row>
    <row r="341" spans="1:16" s="163" customFormat="1" ht="15.75" hidden="1">
      <c r="A341" s="358" t="str">
        <f>'План НП'!A344</f>
        <v>ВБ9.23</v>
      </c>
      <c r="B341" s="380">
        <f>'План НП'!B344</f>
        <v>0</v>
      </c>
      <c r="C341" s="353">
        <f>'План НП'!F344</f>
        <v>0</v>
      </c>
      <c r="D341" s="353">
        <f>'План НП'!G344</f>
        <v>0</v>
      </c>
      <c r="E341" s="359"/>
      <c r="F341" s="360"/>
      <c r="G341" s="360"/>
      <c r="H341" s="360"/>
      <c r="I341" s="360"/>
      <c r="J341" s="360"/>
      <c r="K341" s="360"/>
      <c r="L341" s="361"/>
      <c r="M341" s="370">
        <f>'План НП'!C344</f>
        <v>0</v>
      </c>
      <c r="N341" s="369">
        <f>'План НП'!D344</f>
        <v>0</v>
      </c>
      <c r="O341" s="357">
        <f>'План НП'!Y344</f>
        <v>0</v>
      </c>
      <c r="P341" s="341" t="str">
        <f>'Основні дані'!$B$1</f>
        <v>120124Б_3роки</v>
      </c>
    </row>
    <row r="342" spans="1:16" s="163" customFormat="1" ht="15.75" hidden="1">
      <c r="A342" s="358" t="str">
        <f>'План НП'!A345</f>
        <v>ВБ9.24</v>
      </c>
      <c r="B342" s="380">
        <f>'План НП'!B345</f>
        <v>0</v>
      </c>
      <c r="C342" s="353">
        <f>'План НП'!F345</f>
        <v>0</v>
      </c>
      <c r="D342" s="353">
        <f>'План НП'!G345</f>
        <v>0</v>
      </c>
      <c r="E342" s="359"/>
      <c r="F342" s="360"/>
      <c r="G342" s="360"/>
      <c r="H342" s="360"/>
      <c r="I342" s="360"/>
      <c r="J342" s="360"/>
      <c r="K342" s="360"/>
      <c r="L342" s="361"/>
      <c r="M342" s="370">
        <f>'План НП'!C345</f>
        <v>0</v>
      </c>
      <c r="N342" s="369">
        <f>'План НП'!D345</f>
        <v>0</v>
      </c>
      <c r="O342" s="357">
        <f>'План НП'!Y345</f>
        <v>0</v>
      </c>
      <c r="P342" s="341" t="str">
        <f>'Основні дані'!$B$1</f>
        <v>120124Б_3роки</v>
      </c>
    </row>
    <row r="343" spans="1:16" s="163" customFormat="1" ht="15.75" hidden="1">
      <c r="A343" s="358" t="str">
        <f>'План НП'!A346</f>
        <v>ВБ9.25</v>
      </c>
      <c r="B343" s="380">
        <f>'План НП'!B346</f>
        <v>0</v>
      </c>
      <c r="C343" s="353">
        <f>'План НП'!F346</f>
        <v>0</v>
      </c>
      <c r="D343" s="353">
        <f>'План НП'!G346</f>
        <v>0</v>
      </c>
      <c r="E343" s="359"/>
      <c r="F343" s="360"/>
      <c r="G343" s="360"/>
      <c r="H343" s="360"/>
      <c r="I343" s="360"/>
      <c r="J343" s="360"/>
      <c r="K343" s="360"/>
      <c r="L343" s="361"/>
      <c r="M343" s="370">
        <f>'План НП'!C346</f>
        <v>0</v>
      </c>
      <c r="N343" s="369">
        <f>'План НП'!D346</f>
        <v>0</v>
      </c>
      <c r="O343" s="357">
        <f>'План НП'!Y346</f>
        <v>0</v>
      </c>
      <c r="P343" s="341" t="str">
        <f>'Основні дані'!$B$1</f>
        <v>120124Б_3роки</v>
      </c>
    </row>
    <row r="344" spans="1:16" s="163" customFormat="1" ht="15.75" hidden="1">
      <c r="A344" s="358">
        <f>'План НП'!A347</f>
        <v>0</v>
      </c>
      <c r="B344" s="547" t="str">
        <f>'План НП'!B347</f>
        <v>Практика</v>
      </c>
      <c r="C344" s="353">
        <f>'План НП'!F347</f>
        <v>6</v>
      </c>
      <c r="D344" s="353">
        <f>'План НП'!G347</f>
        <v>180</v>
      </c>
      <c r="E344" s="359"/>
      <c r="F344" s="360"/>
      <c r="G344" s="360"/>
      <c r="H344" s="360"/>
      <c r="I344" s="360"/>
      <c r="J344" s="360"/>
      <c r="K344" s="360"/>
      <c r="L344" s="361"/>
      <c r="M344" s="370">
        <f>'План НП'!C347</f>
        <v>0</v>
      </c>
      <c r="N344" s="369" t="str">
        <f>'План НП'!D347</f>
        <v>6</v>
      </c>
      <c r="O344" s="357">
        <f>'План НП'!Y347</f>
        <v>0</v>
      </c>
      <c r="P344" s="341" t="str">
        <f>'Основні дані'!$B$1</f>
        <v>120124Б_3роки</v>
      </c>
    </row>
    <row r="345" spans="1:16" s="163" customFormat="1" ht="15.75" hidden="1">
      <c r="A345" s="358">
        <f>'План НП'!A348</f>
        <v>0</v>
      </c>
      <c r="B345" s="547" t="str">
        <f>'План НП'!B348</f>
        <v>Атестація</v>
      </c>
      <c r="C345" s="353">
        <f>'План НП'!F348</f>
        <v>6</v>
      </c>
      <c r="D345" s="353">
        <f>'План НП'!G348</f>
        <v>180</v>
      </c>
      <c r="E345" s="359"/>
      <c r="F345" s="360"/>
      <c r="G345" s="360"/>
      <c r="H345" s="360"/>
      <c r="I345" s="360"/>
      <c r="J345" s="360"/>
      <c r="K345" s="360"/>
      <c r="L345" s="361"/>
      <c r="M345" s="370">
        <f>'План НП'!C348</f>
        <v>0</v>
      </c>
      <c r="N345" s="369">
        <f>'План НП'!D348</f>
        <v>0</v>
      </c>
      <c r="O345" s="357">
        <f>'План НП'!Y348</f>
        <v>0</v>
      </c>
      <c r="P345" s="341" t="str">
        <f>'Основні дані'!$B$1</f>
        <v>120124Б_3роки</v>
      </c>
    </row>
    <row r="346" spans="1:16" s="163" customFormat="1" ht="15.75" hidden="1">
      <c r="A346" s="529" t="str">
        <f>'План НП'!A349</f>
        <v>3.1.10</v>
      </c>
      <c r="B346" s="530" t="str">
        <f>'План НП'!B349</f>
        <v>Блок дисциплін 10 "Назва блоку"</v>
      </c>
      <c r="C346" s="531" t="str">
        <f>'План НП'!F349</f>
        <v>ОШИБКА</v>
      </c>
      <c r="D346" s="531" t="str">
        <f>'План НП'!G349</f>
        <v>ОШИБКА</v>
      </c>
      <c r="E346" s="532"/>
      <c r="F346" s="533"/>
      <c r="G346" s="533"/>
      <c r="H346" s="533"/>
      <c r="I346" s="533"/>
      <c r="J346" s="533"/>
      <c r="K346" s="533"/>
      <c r="L346" s="534"/>
      <c r="M346" s="535"/>
      <c r="N346" s="536"/>
      <c r="O346" s="357">
        <f>'План НП'!Y349</f>
        <v>0</v>
      </c>
      <c r="P346" s="341" t="str">
        <f>'Основні дані'!$B$1</f>
        <v>120124Б_3роки</v>
      </c>
    </row>
    <row r="347" spans="1:16" s="163" customFormat="1" ht="15.75" hidden="1">
      <c r="A347" s="352" t="str">
        <f>'План НП'!A350</f>
        <v>ВБ10.1</v>
      </c>
      <c r="B347" s="380">
        <f>'План НП'!B350</f>
        <v>0</v>
      </c>
      <c r="C347" s="353">
        <f>'План НП'!F350</f>
        <v>0</v>
      </c>
      <c r="D347" s="353">
        <f>'План НП'!G350</f>
        <v>0</v>
      </c>
      <c r="E347" s="354"/>
      <c r="F347" s="355"/>
      <c r="G347" s="355"/>
      <c r="H347" s="355"/>
      <c r="I347" s="355"/>
      <c r="J347" s="355"/>
      <c r="K347" s="355"/>
      <c r="L347" s="356"/>
      <c r="M347" s="370">
        <f>'План НП'!C350</f>
        <v>0</v>
      </c>
      <c r="N347" s="369">
        <f>'План НП'!D350</f>
        <v>0</v>
      </c>
      <c r="O347" s="357">
        <f>'План НП'!Y350</f>
        <v>0</v>
      </c>
      <c r="P347" s="341" t="str">
        <f>'Основні дані'!$B$1</f>
        <v>120124Б_3роки</v>
      </c>
    </row>
    <row r="348" spans="1:16" s="163" customFormat="1" ht="15.75" hidden="1">
      <c r="A348" s="358" t="str">
        <f>'План НП'!A351</f>
        <v>ВБ10.2</v>
      </c>
      <c r="B348" s="380">
        <f>'План НП'!B351</f>
        <v>0</v>
      </c>
      <c r="C348" s="353">
        <f>'План НП'!F351</f>
        <v>0</v>
      </c>
      <c r="D348" s="353">
        <f>'План НП'!G351</f>
        <v>0</v>
      </c>
      <c r="E348" s="359"/>
      <c r="F348" s="360"/>
      <c r="G348" s="360"/>
      <c r="H348" s="360"/>
      <c r="I348" s="360"/>
      <c r="J348" s="360"/>
      <c r="K348" s="360"/>
      <c r="L348" s="361"/>
      <c r="M348" s="370">
        <f>'План НП'!C351</f>
        <v>0</v>
      </c>
      <c r="N348" s="369">
        <f>'План НП'!D351</f>
        <v>0</v>
      </c>
      <c r="O348" s="357">
        <f>'План НП'!Y351</f>
        <v>0</v>
      </c>
      <c r="P348" s="341" t="str">
        <f>'Основні дані'!$B$1</f>
        <v>120124Б_3роки</v>
      </c>
    </row>
    <row r="349" spans="1:16" s="163" customFormat="1" ht="15.75" hidden="1">
      <c r="A349" s="358" t="str">
        <f>'План НП'!A352</f>
        <v>ВБ10.3</v>
      </c>
      <c r="B349" s="380">
        <f>'План НП'!B352</f>
        <v>0</v>
      </c>
      <c r="C349" s="353">
        <f>'План НП'!F352</f>
        <v>0</v>
      </c>
      <c r="D349" s="353">
        <f>'План НП'!G352</f>
        <v>0</v>
      </c>
      <c r="E349" s="359"/>
      <c r="F349" s="360"/>
      <c r="G349" s="360"/>
      <c r="H349" s="360"/>
      <c r="I349" s="360"/>
      <c r="J349" s="360"/>
      <c r="K349" s="360"/>
      <c r="L349" s="361"/>
      <c r="M349" s="370">
        <f>'План НП'!C352</f>
        <v>0</v>
      </c>
      <c r="N349" s="369">
        <f>'План НП'!D352</f>
        <v>0</v>
      </c>
      <c r="O349" s="357">
        <f>'План НП'!Y352</f>
        <v>0</v>
      </c>
      <c r="P349" s="341" t="str">
        <f>'Основні дані'!$B$1</f>
        <v>120124Б_3роки</v>
      </c>
    </row>
    <row r="350" spans="1:16" s="163" customFormat="1" ht="15.75" hidden="1">
      <c r="A350" s="358" t="str">
        <f>'План НП'!A353</f>
        <v>ВБ10.4</v>
      </c>
      <c r="B350" s="380">
        <f>'План НП'!B353</f>
        <v>0</v>
      </c>
      <c r="C350" s="353">
        <f>'План НП'!F353</f>
        <v>0</v>
      </c>
      <c r="D350" s="353">
        <f>'План НП'!G353</f>
        <v>0</v>
      </c>
      <c r="E350" s="359"/>
      <c r="F350" s="360"/>
      <c r="G350" s="360"/>
      <c r="H350" s="360"/>
      <c r="I350" s="360"/>
      <c r="J350" s="360"/>
      <c r="K350" s="360"/>
      <c r="L350" s="361"/>
      <c r="M350" s="370">
        <f>'План НП'!C353</f>
        <v>0</v>
      </c>
      <c r="N350" s="369">
        <f>'План НП'!D353</f>
        <v>0</v>
      </c>
      <c r="O350" s="357">
        <f>'План НП'!Y353</f>
        <v>0</v>
      </c>
      <c r="P350" s="341" t="str">
        <f>'Основні дані'!$B$1</f>
        <v>120124Б_3роки</v>
      </c>
    </row>
    <row r="351" spans="1:16" s="163" customFormat="1" ht="15.75" hidden="1">
      <c r="A351" s="358" t="str">
        <f>'План НП'!A354</f>
        <v>ВБ10.5</v>
      </c>
      <c r="B351" s="380">
        <f>'План НП'!B354</f>
        <v>0</v>
      </c>
      <c r="C351" s="353">
        <f>'План НП'!F354</f>
        <v>0</v>
      </c>
      <c r="D351" s="353">
        <f>'План НП'!G354</f>
        <v>0</v>
      </c>
      <c r="E351" s="359"/>
      <c r="F351" s="360"/>
      <c r="G351" s="360"/>
      <c r="H351" s="360"/>
      <c r="I351" s="360"/>
      <c r="J351" s="360"/>
      <c r="K351" s="360"/>
      <c r="L351" s="361"/>
      <c r="M351" s="370">
        <f>'План НП'!C354</f>
        <v>0</v>
      </c>
      <c r="N351" s="369">
        <f>'План НП'!D354</f>
        <v>0</v>
      </c>
      <c r="O351" s="357">
        <f>'План НП'!Y354</f>
        <v>0</v>
      </c>
      <c r="P351" s="341" t="str">
        <f>'Основні дані'!$B$1</f>
        <v>120124Б_3роки</v>
      </c>
    </row>
    <row r="352" spans="1:16" s="163" customFormat="1" ht="15.75" hidden="1">
      <c r="A352" s="358" t="str">
        <f>'План НП'!A355</f>
        <v>ВБ10.6</v>
      </c>
      <c r="B352" s="380">
        <f>'План НП'!B355</f>
        <v>0</v>
      </c>
      <c r="C352" s="353">
        <f>'План НП'!F355</f>
        <v>0</v>
      </c>
      <c r="D352" s="353">
        <f>'План НП'!G355</f>
        <v>0</v>
      </c>
      <c r="E352" s="359"/>
      <c r="F352" s="360"/>
      <c r="G352" s="360"/>
      <c r="H352" s="360"/>
      <c r="I352" s="360"/>
      <c r="J352" s="360"/>
      <c r="K352" s="360"/>
      <c r="L352" s="361"/>
      <c r="M352" s="370">
        <f>'План НП'!C355</f>
        <v>0</v>
      </c>
      <c r="N352" s="369">
        <f>'План НП'!D355</f>
        <v>0</v>
      </c>
      <c r="O352" s="357">
        <f>'План НП'!Y355</f>
        <v>0</v>
      </c>
      <c r="P352" s="341" t="str">
        <f>'Основні дані'!$B$1</f>
        <v>120124Б_3роки</v>
      </c>
    </row>
    <row r="353" spans="1:16" s="163" customFormat="1" ht="15.75" hidden="1">
      <c r="A353" s="358" t="str">
        <f>'План НП'!A356</f>
        <v>ВБ10.7</v>
      </c>
      <c r="B353" s="380">
        <f>'План НП'!B356</f>
        <v>0</v>
      </c>
      <c r="C353" s="353">
        <f>'План НП'!F356</f>
        <v>0</v>
      </c>
      <c r="D353" s="353">
        <f>'План НП'!G356</f>
        <v>0</v>
      </c>
      <c r="E353" s="359"/>
      <c r="F353" s="360"/>
      <c r="G353" s="360"/>
      <c r="H353" s="360"/>
      <c r="I353" s="360"/>
      <c r="J353" s="360"/>
      <c r="K353" s="360"/>
      <c r="L353" s="361"/>
      <c r="M353" s="370">
        <f>'План НП'!C356</f>
        <v>0</v>
      </c>
      <c r="N353" s="369">
        <f>'План НП'!D356</f>
        <v>0</v>
      </c>
      <c r="O353" s="357">
        <f>'План НП'!Y356</f>
        <v>0</v>
      </c>
      <c r="P353" s="341" t="str">
        <f>'Основні дані'!$B$1</f>
        <v>120124Б_3роки</v>
      </c>
    </row>
    <row r="354" spans="1:16" s="163" customFormat="1" ht="15.75" hidden="1">
      <c r="A354" s="358" t="str">
        <f>'План НП'!A357</f>
        <v>ВБ10.8</v>
      </c>
      <c r="B354" s="380">
        <f>'План НП'!B357</f>
        <v>0</v>
      </c>
      <c r="C354" s="353">
        <f>'План НП'!F357</f>
        <v>0</v>
      </c>
      <c r="D354" s="353">
        <f>'План НП'!G357</f>
        <v>0</v>
      </c>
      <c r="E354" s="359"/>
      <c r="F354" s="360"/>
      <c r="G354" s="360"/>
      <c r="H354" s="360"/>
      <c r="I354" s="360"/>
      <c r="J354" s="360"/>
      <c r="K354" s="360"/>
      <c r="L354" s="361"/>
      <c r="M354" s="370">
        <f>'План НП'!C357</f>
        <v>0</v>
      </c>
      <c r="N354" s="369">
        <f>'План НП'!D357</f>
        <v>0</v>
      </c>
      <c r="O354" s="357">
        <f>'План НП'!Y357</f>
        <v>0</v>
      </c>
      <c r="P354" s="341" t="str">
        <f>'Основні дані'!$B$1</f>
        <v>120124Б_3роки</v>
      </c>
    </row>
    <row r="355" spans="1:16" s="163" customFormat="1" ht="15.75" hidden="1">
      <c r="A355" s="358" t="str">
        <f>'План НП'!A358</f>
        <v>ВБ10.9</v>
      </c>
      <c r="B355" s="380">
        <f>'План НП'!B358</f>
        <v>0</v>
      </c>
      <c r="C355" s="353">
        <f>'План НП'!F358</f>
        <v>0</v>
      </c>
      <c r="D355" s="353">
        <f>'План НП'!G358</f>
        <v>0</v>
      </c>
      <c r="E355" s="359"/>
      <c r="F355" s="360"/>
      <c r="G355" s="360"/>
      <c r="H355" s="360"/>
      <c r="I355" s="360"/>
      <c r="J355" s="360"/>
      <c r="K355" s="360"/>
      <c r="L355" s="361"/>
      <c r="M355" s="370">
        <f>'План НП'!C358</f>
        <v>0</v>
      </c>
      <c r="N355" s="369">
        <f>'План НП'!D358</f>
        <v>0</v>
      </c>
      <c r="O355" s="357">
        <f>'План НП'!Y358</f>
        <v>0</v>
      </c>
      <c r="P355" s="341" t="str">
        <f>'Основні дані'!$B$1</f>
        <v>120124Б_3роки</v>
      </c>
    </row>
    <row r="356" spans="1:16" s="163" customFormat="1" ht="15.75" hidden="1">
      <c r="A356" s="358" t="str">
        <f>'План НП'!A359</f>
        <v>ВБ10.10</v>
      </c>
      <c r="B356" s="380">
        <f>'План НП'!B359</f>
        <v>0</v>
      </c>
      <c r="C356" s="353">
        <f>'План НП'!F359</f>
        <v>0</v>
      </c>
      <c r="D356" s="353">
        <f>'План НП'!G359</f>
        <v>0</v>
      </c>
      <c r="E356" s="359"/>
      <c r="F356" s="360"/>
      <c r="G356" s="360"/>
      <c r="H356" s="360"/>
      <c r="I356" s="360"/>
      <c r="J356" s="360"/>
      <c r="K356" s="360"/>
      <c r="L356" s="361"/>
      <c r="M356" s="370">
        <f>'План НП'!C359</f>
        <v>0</v>
      </c>
      <c r="N356" s="369">
        <f>'План НП'!D359</f>
        <v>0</v>
      </c>
      <c r="O356" s="357">
        <f>'План НП'!Y359</f>
        <v>0</v>
      </c>
      <c r="P356" s="341" t="str">
        <f>'Основні дані'!$B$1</f>
        <v>120124Б_3роки</v>
      </c>
    </row>
    <row r="357" spans="1:16" s="163" customFormat="1" ht="15.75" hidden="1">
      <c r="A357" s="358" t="str">
        <f>'План НП'!A360</f>
        <v>ВБ10.11</v>
      </c>
      <c r="B357" s="380">
        <f>'План НП'!B360</f>
        <v>0</v>
      </c>
      <c r="C357" s="353">
        <f>'План НП'!F360</f>
        <v>0</v>
      </c>
      <c r="D357" s="353">
        <f>'План НП'!G360</f>
        <v>0</v>
      </c>
      <c r="E357" s="359"/>
      <c r="F357" s="360"/>
      <c r="G357" s="360"/>
      <c r="H357" s="360"/>
      <c r="I357" s="360"/>
      <c r="J357" s="360"/>
      <c r="K357" s="360"/>
      <c r="L357" s="361"/>
      <c r="M357" s="370">
        <f>'План НП'!C360</f>
        <v>0</v>
      </c>
      <c r="N357" s="369">
        <f>'План НП'!D360</f>
        <v>0</v>
      </c>
      <c r="O357" s="357">
        <f>'План НП'!Y360</f>
        <v>0</v>
      </c>
      <c r="P357" s="341" t="str">
        <f>'Основні дані'!$B$1</f>
        <v>120124Б_3роки</v>
      </c>
    </row>
    <row r="358" spans="1:16" s="163" customFormat="1" ht="15.75" hidden="1">
      <c r="A358" s="358" t="str">
        <f>'План НП'!A361</f>
        <v>ВБ10.12</v>
      </c>
      <c r="B358" s="380">
        <f>'План НП'!B361</f>
        <v>0</v>
      </c>
      <c r="C358" s="353">
        <f>'План НП'!F361</f>
        <v>0</v>
      </c>
      <c r="D358" s="353">
        <f>'План НП'!G361</f>
        <v>0</v>
      </c>
      <c r="E358" s="359"/>
      <c r="F358" s="360"/>
      <c r="G358" s="360"/>
      <c r="H358" s="360"/>
      <c r="I358" s="360"/>
      <c r="J358" s="360"/>
      <c r="K358" s="360"/>
      <c r="L358" s="361"/>
      <c r="M358" s="370">
        <f>'План НП'!C361</f>
        <v>0</v>
      </c>
      <c r="N358" s="369">
        <f>'План НП'!D361</f>
        <v>0</v>
      </c>
      <c r="O358" s="357">
        <f>'План НП'!Y361</f>
        <v>0</v>
      </c>
      <c r="P358" s="341" t="str">
        <f>'Основні дані'!$B$1</f>
        <v>120124Б_3роки</v>
      </c>
    </row>
    <row r="359" spans="1:16" s="163" customFormat="1" ht="15.75" hidden="1">
      <c r="A359" s="358" t="str">
        <f>'План НП'!A362</f>
        <v>ВБ10.13</v>
      </c>
      <c r="B359" s="380">
        <f>'План НП'!B362</f>
        <v>0</v>
      </c>
      <c r="C359" s="353">
        <f>'План НП'!F362</f>
        <v>0</v>
      </c>
      <c r="D359" s="353">
        <f>'План НП'!G362</f>
        <v>0</v>
      </c>
      <c r="E359" s="359"/>
      <c r="F359" s="360"/>
      <c r="G359" s="360"/>
      <c r="H359" s="360"/>
      <c r="I359" s="360"/>
      <c r="J359" s="360"/>
      <c r="K359" s="360"/>
      <c r="L359" s="361"/>
      <c r="M359" s="370">
        <f>'План НП'!C362</f>
        <v>0</v>
      </c>
      <c r="N359" s="369">
        <f>'План НП'!D362</f>
        <v>0</v>
      </c>
      <c r="O359" s="357">
        <f>'План НП'!Y362</f>
        <v>0</v>
      </c>
      <c r="P359" s="341" t="str">
        <f>'Основні дані'!$B$1</f>
        <v>120124Б_3роки</v>
      </c>
    </row>
    <row r="360" spans="1:16" s="163" customFormat="1" ht="15.75" hidden="1">
      <c r="A360" s="358" t="str">
        <f>'План НП'!A363</f>
        <v>ВБ10.14</v>
      </c>
      <c r="B360" s="380">
        <f>'План НП'!B363</f>
        <v>0</v>
      </c>
      <c r="C360" s="353">
        <f>'План НП'!F363</f>
        <v>0</v>
      </c>
      <c r="D360" s="353">
        <f>'План НП'!G363</f>
        <v>0</v>
      </c>
      <c r="E360" s="359"/>
      <c r="F360" s="360"/>
      <c r="G360" s="360"/>
      <c r="H360" s="360"/>
      <c r="I360" s="360"/>
      <c r="J360" s="360"/>
      <c r="K360" s="360"/>
      <c r="L360" s="361"/>
      <c r="M360" s="370">
        <f>'План НП'!C363</f>
        <v>0</v>
      </c>
      <c r="N360" s="369">
        <f>'План НП'!D363</f>
        <v>0</v>
      </c>
      <c r="O360" s="357">
        <f>'План НП'!Y363</f>
        <v>0</v>
      </c>
      <c r="P360" s="341" t="str">
        <f>'Основні дані'!$B$1</f>
        <v>120124Б_3роки</v>
      </c>
    </row>
    <row r="361" spans="1:16" s="163" customFormat="1" ht="15.75" hidden="1">
      <c r="A361" s="358" t="str">
        <f>'План НП'!A364</f>
        <v>ВБ10.15</v>
      </c>
      <c r="B361" s="380">
        <f>'План НП'!B364</f>
        <v>0</v>
      </c>
      <c r="C361" s="353">
        <f>'План НП'!F364</f>
        <v>0</v>
      </c>
      <c r="D361" s="353">
        <f>'План НП'!G364</f>
        <v>0</v>
      </c>
      <c r="E361" s="359"/>
      <c r="F361" s="360"/>
      <c r="G361" s="360"/>
      <c r="H361" s="360"/>
      <c r="I361" s="360"/>
      <c r="J361" s="360"/>
      <c r="K361" s="360"/>
      <c r="L361" s="361"/>
      <c r="M361" s="370">
        <f>'План НП'!C364</f>
        <v>0</v>
      </c>
      <c r="N361" s="369">
        <f>'План НП'!D364</f>
        <v>0</v>
      </c>
      <c r="O361" s="357">
        <f>'План НП'!Y364</f>
        <v>0</v>
      </c>
      <c r="P361" s="341" t="str">
        <f>'Основні дані'!$B$1</f>
        <v>120124Б_3роки</v>
      </c>
    </row>
    <row r="362" spans="1:16" s="163" customFormat="1" ht="15.75" hidden="1">
      <c r="A362" s="358" t="str">
        <f>'План НП'!A365</f>
        <v>ВБ10.16</v>
      </c>
      <c r="B362" s="380">
        <f>'План НП'!B365</f>
        <v>0</v>
      </c>
      <c r="C362" s="353">
        <f>'План НП'!F365</f>
        <v>0</v>
      </c>
      <c r="D362" s="353">
        <f>'План НП'!G365</f>
        <v>0</v>
      </c>
      <c r="E362" s="359"/>
      <c r="F362" s="360"/>
      <c r="G362" s="360"/>
      <c r="H362" s="360"/>
      <c r="I362" s="360"/>
      <c r="J362" s="360"/>
      <c r="K362" s="360"/>
      <c r="L362" s="361"/>
      <c r="M362" s="370">
        <f>'План НП'!C365</f>
        <v>0</v>
      </c>
      <c r="N362" s="369">
        <f>'План НП'!D365</f>
        <v>0</v>
      </c>
      <c r="O362" s="357">
        <f>'План НП'!Y365</f>
        <v>0</v>
      </c>
      <c r="P362" s="341" t="str">
        <f>'Основні дані'!$B$1</f>
        <v>120124Б_3роки</v>
      </c>
    </row>
    <row r="363" spans="1:16" s="163" customFormat="1" ht="15.75" hidden="1">
      <c r="A363" s="358" t="str">
        <f>'План НП'!A366</f>
        <v>ВБ10.17</v>
      </c>
      <c r="B363" s="380">
        <f>'План НП'!B366</f>
        <v>0</v>
      </c>
      <c r="C363" s="353">
        <f>'План НП'!F366</f>
        <v>0</v>
      </c>
      <c r="D363" s="353">
        <f>'План НП'!G366</f>
        <v>0</v>
      </c>
      <c r="E363" s="359"/>
      <c r="F363" s="360"/>
      <c r="G363" s="360"/>
      <c r="H363" s="360"/>
      <c r="I363" s="360"/>
      <c r="J363" s="360"/>
      <c r="K363" s="360"/>
      <c r="L363" s="361"/>
      <c r="M363" s="370">
        <f>'План НП'!C366</f>
        <v>0</v>
      </c>
      <c r="N363" s="369">
        <f>'План НП'!D366</f>
        <v>0</v>
      </c>
      <c r="O363" s="357">
        <f>'План НП'!Y366</f>
        <v>0</v>
      </c>
      <c r="P363" s="341" t="str">
        <f>'Основні дані'!$B$1</f>
        <v>120124Б_3роки</v>
      </c>
    </row>
    <row r="364" spans="1:16" s="163" customFormat="1" ht="15.75" hidden="1">
      <c r="A364" s="358" t="str">
        <f>'План НП'!A367</f>
        <v>ВБ10.18</v>
      </c>
      <c r="B364" s="380">
        <f>'План НП'!B367</f>
        <v>0</v>
      </c>
      <c r="C364" s="353">
        <f>'План НП'!F367</f>
        <v>0</v>
      </c>
      <c r="D364" s="353">
        <f>'План НП'!G367</f>
        <v>0</v>
      </c>
      <c r="E364" s="359"/>
      <c r="F364" s="360"/>
      <c r="G364" s="360"/>
      <c r="H364" s="360"/>
      <c r="I364" s="360"/>
      <c r="J364" s="360"/>
      <c r="K364" s="360"/>
      <c r="L364" s="361"/>
      <c r="M364" s="370">
        <f>'План НП'!C367</f>
        <v>0</v>
      </c>
      <c r="N364" s="369">
        <f>'План НП'!D367</f>
        <v>0</v>
      </c>
      <c r="O364" s="357">
        <f>'План НП'!Y367</f>
        <v>0</v>
      </c>
      <c r="P364" s="341" t="str">
        <f>'Основні дані'!$B$1</f>
        <v>120124Б_3роки</v>
      </c>
    </row>
    <row r="365" spans="1:16" s="163" customFormat="1" ht="15.75" hidden="1">
      <c r="A365" s="358" t="str">
        <f>'План НП'!A368</f>
        <v>ВБ10.19</v>
      </c>
      <c r="B365" s="380">
        <f>'План НП'!B368</f>
        <v>0</v>
      </c>
      <c r="C365" s="353">
        <f>'План НП'!F368</f>
        <v>0</v>
      </c>
      <c r="D365" s="353">
        <f>'План НП'!G368</f>
        <v>0</v>
      </c>
      <c r="E365" s="359"/>
      <c r="F365" s="360"/>
      <c r="G365" s="360"/>
      <c r="H365" s="360"/>
      <c r="I365" s="360"/>
      <c r="J365" s="360"/>
      <c r="K365" s="360"/>
      <c r="L365" s="361"/>
      <c r="M365" s="370">
        <f>'План НП'!C368</f>
        <v>0</v>
      </c>
      <c r="N365" s="369">
        <f>'План НП'!D368</f>
        <v>0</v>
      </c>
      <c r="O365" s="357">
        <f>'План НП'!Y368</f>
        <v>0</v>
      </c>
      <c r="P365" s="341" t="str">
        <f>'Основні дані'!$B$1</f>
        <v>120124Б_3роки</v>
      </c>
    </row>
    <row r="366" spans="1:16" s="163" customFormat="1" ht="15.75" hidden="1">
      <c r="A366" s="358" t="str">
        <f>'План НП'!A369</f>
        <v>ВБ10.20</v>
      </c>
      <c r="B366" s="380">
        <f>'План НП'!B369</f>
        <v>0</v>
      </c>
      <c r="C366" s="353">
        <f>'План НП'!F369</f>
        <v>0</v>
      </c>
      <c r="D366" s="353">
        <f>'План НП'!G369</f>
        <v>0</v>
      </c>
      <c r="E366" s="359"/>
      <c r="F366" s="360"/>
      <c r="G366" s="360"/>
      <c r="H366" s="360"/>
      <c r="I366" s="360"/>
      <c r="J366" s="360"/>
      <c r="K366" s="360"/>
      <c r="L366" s="361"/>
      <c r="M366" s="370">
        <f>'План НП'!C369</f>
        <v>0</v>
      </c>
      <c r="N366" s="369">
        <f>'План НП'!D369</f>
        <v>0</v>
      </c>
      <c r="O366" s="357">
        <f>'План НП'!Y369</f>
        <v>0</v>
      </c>
      <c r="P366" s="341" t="str">
        <f>'Основні дані'!$B$1</f>
        <v>120124Б_3роки</v>
      </c>
    </row>
    <row r="367" spans="1:16" s="163" customFormat="1" ht="15.75" hidden="1">
      <c r="A367" s="358" t="str">
        <f>'План НП'!A370</f>
        <v>ВБ10.21</v>
      </c>
      <c r="B367" s="380">
        <f>'План НП'!B370</f>
        <v>0</v>
      </c>
      <c r="C367" s="353">
        <f>'План НП'!F370</f>
        <v>0</v>
      </c>
      <c r="D367" s="353">
        <f>'План НП'!G370</f>
        <v>0</v>
      </c>
      <c r="E367" s="359"/>
      <c r="F367" s="360"/>
      <c r="G367" s="360"/>
      <c r="H367" s="360"/>
      <c r="I367" s="360"/>
      <c r="J367" s="360"/>
      <c r="K367" s="360"/>
      <c r="L367" s="361"/>
      <c r="M367" s="370">
        <f>'План НП'!C370</f>
        <v>0</v>
      </c>
      <c r="N367" s="369">
        <f>'План НП'!D370</f>
        <v>0</v>
      </c>
      <c r="O367" s="357">
        <f>'План НП'!Y370</f>
        <v>0</v>
      </c>
      <c r="P367" s="341" t="str">
        <f>'Основні дані'!$B$1</f>
        <v>120124Б_3роки</v>
      </c>
    </row>
    <row r="368" spans="1:16" s="163" customFormat="1" ht="15.75" hidden="1">
      <c r="A368" s="358" t="str">
        <f>'План НП'!A371</f>
        <v>ВБ10.22</v>
      </c>
      <c r="B368" s="380">
        <f>'План НП'!B371</f>
        <v>0</v>
      </c>
      <c r="C368" s="353">
        <f>'План НП'!F371</f>
        <v>0</v>
      </c>
      <c r="D368" s="353">
        <f>'План НП'!G371</f>
        <v>0</v>
      </c>
      <c r="E368" s="359"/>
      <c r="F368" s="360"/>
      <c r="G368" s="360"/>
      <c r="H368" s="360"/>
      <c r="I368" s="360"/>
      <c r="J368" s="360"/>
      <c r="K368" s="360"/>
      <c r="L368" s="361"/>
      <c r="M368" s="370">
        <f>'План НП'!C371</f>
        <v>0</v>
      </c>
      <c r="N368" s="369">
        <f>'План НП'!D371</f>
        <v>0</v>
      </c>
      <c r="O368" s="357">
        <f>'План НП'!Y371</f>
        <v>0</v>
      </c>
      <c r="P368" s="341" t="str">
        <f>'Основні дані'!$B$1</f>
        <v>120124Б_3роки</v>
      </c>
    </row>
    <row r="369" spans="1:16" s="163" customFormat="1" ht="15.75" hidden="1">
      <c r="A369" s="358" t="str">
        <f>'План НП'!A372</f>
        <v>ВБ10.23</v>
      </c>
      <c r="B369" s="380">
        <f>'План НП'!B372</f>
        <v>0</v>
      </c>
      <c r="C369" s="353">
        <f>'План НП'!F372</f>
        <v>0</v>
      </c>
      <c r="D369" s="353">
        <f>'План НП'!G372</f>
        <v>0</v>
      </c>
      <c r="E369" s="359"/>
      <c r="F369" s="360"/>
      <c r="G369" s="360"/>
      <c r="H369" s="360"/>
      <c r="I369" s="360"/>
      <c r="J369" s="360"/>
      <c r="K369" s="360"/>
      <c r="L369" s="361"/>
      <c r="M369" s="370">
        <f>'План НП'!C372</f>
        <v>0</v>
      </c>
      <c r="N369" s="369">
        <f>'План НП'!D372</f>
        <v>0</v>
      </c>
      <c r="O369" s="357">
        <f>'План НП'!Y372</f>
        <v>0</v>
      </c>
      <c r="P369" s="341" t="str">
        <f>'Основні дані'!$B$1</f>
        <v>120124Б_3роки</v>
      </c>
    </row>
    <row r="370" spans="1:16" s="163" customFormat="1" ht="15.75" hidden="1">
      <c r="A370" s="358" t="str">
        <f>'План НП'!A373</f>
        <v>ВБ10.24</v>
      </c>
      <c r="B370" s="380">
        <f>'План НП'!B373</f>
        <v>0</v>
      </c>
      <c r="C370" s="353">
        <f>'План НП'!F373</f>
        <v>0</v>
      </c>
      <c r="D370" s="353">
        <f>'План НП'!G373</f>
        <v>0</v>
      </c>
      <c r="E370" s="359"/>
      <c r="F370" s="360"/>
      <c r="G370" s="360"/>
      <c r="H370" s="360"/>
      <c r="I370" s="360"/>
      <c r="J370" s="360"/>
      <c r="K370" s="360"/>
      <c r="L370" s="361"/>
      <c r="M370" s="370">
        <f>'План НП'!C373</f>
        <v>0</v>
      </c>
      <c r="N370" s="369">
        <f>'План НП'!D373</f>
        <v>0</v>
      </c>
      <c r="O370" s="357">
        <f>'План НП'!Y373</f>
        <v>0</v>
      </c>
      <c r="P370" s="341" t="str">
        <f>'Основні дані'!$B$1</f>
        <v>120124Б_3роки</v>
      </c>
    </row>
    <row r="371" spans="1:16" s="163" customFormat="1" ht="15.75" hidden="1">
      <c r="A371" s="358" t="str">
        <f>'План НП'!A374</f>
        <v>ВБ10.25</v>
      </c>
      <c r="B371" s="380">
        <f>'План НП'!B374</f>
        <v>0</v>
      </c>
      <c r="C371" s="353">
        <f>'План НП'!F374</f>
        <v>0</v>
      </c>
      <c r="D371" s="353">
        <f>'План НП'!G374</f>
        <v>0</v>
      </c>
      <c r="E371" s="359"/>
      <c r="F371" s="360"/>
      <c r="G371" s="360"/>
      <c r="H371" s="360"/>
      <c r="I371" s="360"/>
      <c r="J371" s="360"/>
      <c r="K371" s="360"/>
      <c r="L371" s="361"/>
      <c r="M371" s="370">
        <f>'План НП'!C374</f>
        <v>0</v>
      </c>
      <c r="N371" s="369">
        <f>'План НП'!D374</f>
        <v>0</v>
      </c>
      <c r="O371" s="357">
        <f>'План НП'!Y374</f>
        <v>0</v>
      </c>
      <c r="P371" s="341" t="str">
        <f>'Основні дані'!$B$1</f>
        <v>120124Б_3роки</v>
      </c>
    </row>
    <row r="372" spans="1:16" s="163" customFormat="1" ht="15.75" hidden="1">
      <c r="A372" s="358">
        <f>'План НП'!A375</f>
        <v>0</v>
      </c>
      <c r="B372" s="547" t="str">
        <f>'План НП'!B375</f>
        <v>Практика</v>
      </c>
      <c r="C372" s="353">
        <f>'План НП'!F375</f>
        <v>6</v>
      </c>
      <c r="D372" s="353">
        <f>'План НП'!G375</f>
        <v>180</v>
      </c>
      <c r="E372" s="359"/>
      <c r="F372" s="360"/>
      <c r="G372" s="360"/>
      <c r="H372" s="360"/>
      <c r="I372" s="360"/>
      <c r="J372" s="360"/>
      <c r="K372" s="360"/>
      <c r="L372" s="361"/>
      <c r="M372" s="370">
        <f>'План НП'!C375</f>
        <v>0</v>
      </c>
      <c r="N372" s="369" t="str">
        <f>'План НП'!D375</f>
        <v>6</v>
      </c>
      <c r="O372" s="357">
        <f>'План НП'!Y375</f>
        <v>0</v>
      </c>
      <c r="P372" s="341" t="str">
        <f>'Основні дані'!$B$1</f>
        <v>120124Б_3роки</v>
      </c>
    </row>
    <row r="373" spans="1:16" s="163" customFormat="1" ht="15.75" hidden="1">
      <c r="A373" s="358">
        <f>'План НП'!A376</f>
        <v>0</v>
      </c>
      <c r="B373" s="547" t="str">
        <f>'План НП'!B376</f>
        <v>Атестація</v>
      </c>
      <c r="C373" s="353">
        <f>'План НП'!F376</f>
        <v>6</v>
      </c>
      <c r="D373" s="353">
        <f>'План НП'!G376</f>
        <v>180</v>
      </c>
      <c r="E373" s="359"/>
      <c r="F373" s="360"/>
      <c r="G373" s="360"/>
      <c r="H373" s="360"/>
      <c r="I373" s="360"/>
      <c r="J373" s="360"/>
      <c r="K373" s="360"/>
      <c r="L373" s="361"/>
      <c r="M373" s="370">
        <f>'План НП'!C376</f>
        <v>0</v>
      </c>
      <c r="N373" s="369">
        <f>'План НП'!D376</f>
        <v>0</v>
      </c>
      <c r="O373" s="357">
        <f>'План НП'!Y376</f>
        <v>0</v>
      </c>
      <c r="P373" s="341" t="str">
        <f>'Основні дані'!$B$1</f>
        <v>120124Б_3роки</v>
      </c>
    </row>
    <row r="374" spans="1:16" s="163" customFormat="1" ht="15.75" hidden="1">
      <c r="A374" s="529" t="str">
        <f>'План НП'!A377</f>
        <v>3.1.11</v>
      </c>
      <c r="B374" s="530" t="str">
        <f>'План НП'!B377</f>
        <v>Блок дисциплін 11 "Назва блоку"</v>
      </c>
      <c r="C374" s="531" t="str">
        <f>'План НП'!F377</f>
        <v>ОШИБКА</v>
      </c>
      <c r="D374" s="531" t="str">
        <f>'План НП'!G377</f>
        <v>ОШИБКА</v>
      </c>
      <c r="E374" s="532"/>
      <c r="F374" s="533"/>
      <c r="G374" s="533"/>
      <c r="H374" s="533"/>
      <c r="I374" s="533"/>
      <c r="J374" s="533"/>
      <c r="K374" s="533"/>
      <c r="L374" s="534"/>
      <c r="M374" s="535"/>
      <c r="N374" s="536"/>
      <c r="O374" s="357">
        <f>'План НП'!Y377</f>
        <v>0</v>
      </c>
      <c r="P374" s="341" t="str">
        <f>'Основні дані'!$B$1</f>
        <v>120124Б_3роки</v>
      </c>
    </row>
    <row r="375" spans="1:16" s="163" customFormat="1" ht="15.75" hidden="1">
      <c r="A375" s="352" t="str">
        <f>'План НП'!A378</f>
        <v>ВБ11.1</v>
      </c>
      <c r="B375" s="380">
        <f>'План НП'!B378</f>
        <v>0</v>
      </c>
      <c r="C375" s="353">
        <f>'План НП'!F378</f>
        <v>0</v>
      </c>
      <c r="D375" s="353">
        <f>'План НП'!G378</f>
        <v>0</v>
      </c>
      <c r="E375" s="354"/>
      <c r="F375" s="355"/>
      <c r="G375" s="355"/>
      <c r="H375" s="355"/>
      <c r="I375" s="355"/>
      <c r="J375" s="355"/>
      <c r="K375" s="355"/>
      <c r="L375" s="356"/>
      <c r="M375" s="370">
        <f>'План НП'!C378</f>
        <v>0</v>
      </c>
      <c r="N375" s="369">
        <f>'План НП'!D378</f>
        <v>0</v>
      </c>
      <c r="O375" s="357">
        <f>'План НП'!Y378</f>
        <v>0</v>
      </c>
      <c r="P375" s="341" t="str">
        <f>'Основні дані'!$B$1</f>
        <v>120124Б_3роки</v>
      </c>
    </row>
    <row r="376" spans="1:16" s="163" customFormat="1" ht="15.75" hidden="1">
      <c r="A376" s="358" t="str">
        <f>'План НП'!A379</f>
        <v>ВБ11.2</v>
      </c>
      <c r="B376" s="380">
        <f>'План НП'!B379</f>
        <v>0</v>
      </c>
      <c r="C376" s="353">
        <f>'План НП'!F379</f>
        <v>0</v>
      </c>
      <c r="D376" s="353">
        <f>'План НП'!G379</f>
        <v>0</v>
      </c>
      <c r="E376" s="359"/>
      <c r="F376" s="360"/>
      <c r="G376" s="360"/>
      <c r="H376" s="360"/>
      <c r="I376" s="360"/>
      <c r="J376" s="360"/>
      <c r="K376" s="360"/>
      <c r="L376" s="361"/>
      <c r="M376" s="370">
        <f>'План НП'!C379</f>
        <v>0</v>
      </c>
      <c r="N376" s="369">
        <f>'План НП'!D379</f>
        <v>0</v>
      </c>
      <c r="O376" s="357">
        <f>'План НП'!Y379</f>
        <v>0</v>
      </c>
      <c r="P376" s="341" t="str">
        <f>'Основні дані'!$B$1</f>
        <v>120124Б_3роки</v>
      </c>
    </row>
    <row r="377" spans="1:16" s="163" customFormat="1" ht="15.75" hidden="1">
      <c r="A377" s="358" t="str">
        <f>'План НП'!A380</f>
        <v>ВБ11.3</v>
      </c>
      <c r="B377" s="380">
        <f>'План НП'!B380</f>
        <v>0</v>
      </c>
      <c r="C377" s="353">
        <f>'План НП'!F380</f>
        <v>0</v>
      </c>
      <c r="D377" s="353">
        <f>'План НП'!G380</f>
        <v>0</v>
      </c>
      <c r="E377" s="359"/>
      <c r="F377" s="360"/>
      <c r="G377" s="360"/>
      <c r="H377" s="360"/>
      <c r="I377" s="360"/>
      <c r="J377" s="360"/>
      <c r="K377" s="360"/>
      <c r="L377" s="361"/>
      <c r="M377" s="370">
        <f>'План НП'!C380</f>
        <v>0</v>
      </c>
      <c r="N377" s="369">
        <f>'План НП'!D380</f>
        <v>0</v>
      </c>
      <c r="O377" s="357">
        <f>'План НП'!Y380</f>
        <v>0</v>
      </c>
      <c r="P377" s="341" t="str">
        <f>'Основні дані'!$B$1</f>
        <v>120124Б_3роки</v>
      </c>
    </row>
    <row r="378" spans="1:16" s="163" customFormat="1" ht="15.75" hidden="1">
      <c r="A378" s="358" t="str">
        <f>'План НП'!A381</f>
        <v>ВБ11.4</v>
      </c>
      <c r="B378" s="380">
        <f>'План НП'!B381</f>
        <v>0</v>
      </c>
      <c r="C378" s="353">
        <f>'План НП'!F381</f>
        <v>0</v>
      </c>
      <c r="D378" s="353">
        <f>'План НП'!G381</f>
        <v>0</v>
      </c>
      <c r="E378" s="359"/>
      <c r="F378" s="360"/>
      <c r="G378" s="360"/>
      <c r="H378" s="360"/>
      <c r="I378" s="360"/>
      <c r="J378" s="360"/>
      <c r="K378" s="360"/>
      <c r="L378" s="361"/>
      <c r="M378" s="370">
        <f>'План НП'!C381</f>
        <v>0</v>
      </c>
      <c r="N378" s="369">
        <f>'План НП'!D381</f>
        <v>0</v>
      </c>
      <c r="O378" s="357">
        <f>'План НП'!Y381</f>
        <v>0</v>
      </c>
      <c r="P378" s="341" t="str">
        <f>'Основні дані'!$B$1</f>
        <v>120124Б_3роки</v>
      </c>
    </row>
    <row r="379" spans="1:16" s="163" customFormat="1" ht="15.75" hidden="1">
      <c r="A379" s="358" t="str">
        <f>'План НП'!A382</f>
        <v>ВБ11.5</v>
      </c>
      <c r="B379" s="380">
        <f>'План НП'!B382</f>
        <v>0</v>
      </c>
      <c r="C379" s="353">
        <f>'План НП'!F382</f>
        <v>0</v>
      </c>
      <c r="D379" s="353">
        <f>'План НП'!G382</f>
        <v>0</v>
      </c>
      <c r="E379" s="359"/>
      <c r="F379" s="360"/>
      <c r="G379" s="360"/>
      <c r="H379" s="360"/>
      <c r="I379" s="360"/>
      <c r="J379" s="360"/>
      <c r="K379" s="360"/>
      <c r="L379" s="361"/>
      <c r="M379" s="370">
        <f>'План НП'!C382</f>
        <v>0</v>
      </c>
      <c r="N379" s="369">
        <f>'План НП'!D382</f>
        <v>0</v>
      </c>
      <c r="O379" s="357">
        <f>'План НП'!Y382</f>
        <v>0</v>
      </c>
      <c r="P379" s="341" t="str">
        <f>'Основні дані'!$B$1</f>
        <v>120124Б_3роки</v>
      </c>
    </row>
    <row r="380" spans="1:16" s="163" customFormat="1" ht="15.75" hidden="1">
      <c r="A380" s="358" t="str">
        <f>'План НП'!A383</f>
        <v>ВБ11.6</v>
      </c>
      <c r="B380" s="380">
        <f>'План НП'!B383</f>
        <v>0</v>
      </c>
      <c r="C380" s="353">
        <f>'План НП'!F383</f>
        <v>0</v>
      </c>
      <c r="D380" s="353">
        <f>'План НП'!G383</f>
        <v>0</v>
      </c>
      <c r="E380" s="359"/>
      <c r="F380" s="360"/>
      <c r="G380" s="360"/>
      <c r="H380" s="360"/>
      <c r="I380" s="360"/>
      <c r="J380" s="360"/>
      <c r="K380" s="360"/>
      <c r="L380" s="361"/>
      <c r="M380" s="370">
        <f>'План НП'!C383</f>
        <v>0</v>
      </c>
      <c r="N380" s="369">
        <f>'План НП'!D383</f>
        <v>0</v>
      </c>
      <c r="O380" s="357">
        <f>'План НП'!Y383</f>
        <v>0</v>
      </c>
      <c r="P380" s="341" t="str">
        <f>'Основні дані'!$B$1</f>
        <v>120124Б_3роки</v>
      </c>
    </row>
    <row r="381" spans="1:16" s="163" customFormat="1" ht="15.75" hidden="1">
      <c r="A381" s="358" t="str">
        <f>'План НП'!A384</f>
        <v>ВБ11.7</v>
      </c>
      <c r="B381" s="380">
        <f>'План НП'!B384</f>
        <v>0</v>
      </c>
      <c r="C381" s="353">
        <f>'План НП'!F384</f>
        <v>0</v>
      </c>
      <c r="D381" s="353">
        <f>'План НП'!G384</f>
        <v>0</v>
      </c>
      <c r="E381" s="359"/>
      <c r="F381" s="360"/>
      <c r="G381" s="360"/>
      <c r="H381" s="360"/>
      <c r="I381" s="360"/>
      <c r="J381" s="360"/>
      <c r="K381" s="360"/>
      <c r="L381" s="361"/>
      <c r="M381" s="370">
        <f>'План НП'!C384</f>
        <v>0</v>
      </c>
      <c r="N381" s="369">
        <f>'План НП'!D384</f>
        <v>0</v>
      </c>
      <c r="O381" s="357">
        <f>'План НП'!Y384</f>
        <v>0</v>
      </c>
      <c r="P381" s="341" t="str">
        <f>'Основні дані'!$B$1</f>
        <v>120124Б_3роки</v>
      </c>
    </row>
    <row r="382" spans="1:16" s="163" customFormat="1" ht="15.75" hidden="1">
      <c r="A382" s="358" t="str">
        <f>'План НП'!A385</f>
        <v>ВБ11.8</v>
      </c>
      <c r="B382" s="380">
        <f>'План НП'!B385</f>
        <v>0</v>
      </c>
      <c r="C382" s="353">
        <f>'План НП'!F385</f>
        <v>0</v>
      </c>
      <c r="D382" s="353">
        <f>'План НП'!G385</f>
        <v>0</v>
      </c>
      <c r="E382" s="359"/>
      <c r="F382" s="360"/>
      <c r="G382" s="360"/>
      <c r="H382" s="360"/>
      <c r="I382" s="360"/>
      <c r="J382" s="360"/>
      <c r="K382" s="360"/>
      <c r="L382" s="361"/>
      <c r="M382" s="370">
        <f>'План НП'!C385</f>
        <v>0</v>
      </c>
      <c r="N382" s="369">
        <f>'План НП'!D385</f>
        <v>0</v>
      </c>
      <c r="O382" s="357">
        <f>'План НП'!Y385</f>
        <v>0</v>
      </c>
      <c r="P382" s="341" t="str">
        <f>'Основні дані'!$B$1</f>
        <v>120124Б_3роки</v>
      </c>
    </row>
    <row r="383" spans="1:16" s="163" customFormat="1" ht="15.75" hidden="1">
      <c r="A383" s="358" t="str">
        <f>'План НП'!A386</f>
        <v>ВБ11.9</v>
      </c>
      <c r="B383" s="380">
        <f>'План НП'!B386</f>
        <v>0</v>
      </c>
      <c r="C383" s="353">
        <f>'План НП'!F386</f>
        <v>0</v>
      </c>
      <c r="D383" s="353">
        <f>'План НП'!G386</f>
        <v>0</v>
      </c>
      <c r="E383" s="359"/>
      <c r="F383" s="360"/>
      <c r="G383" s="360"/>
      <c r="H383" s="360"/>
      <c r="I383" s="360"/>
      <c r="J383" s="360"/>
      <c r="K383" s="360"/>
      <c r="L383" s="361"/>
      <c r="M383" s="370">
        <f>'План НП'!C386</f>
        <v>0</v>
      </c>
      <c r="N383" s="369">
        <f>'План НП'!D386</f>
        <v>0</v>
      </c>
      <c r="O383" s="357">
        <f>'План НП'!Y386</f>
        <v>0</v>
      </c>
      <c r="P383" s="341" t="str">
        <f>'Основні дані'!$B$1</f>
        <v>120124Б_3роки</v>
      </c>
    </row>
    <row r="384" spans="1:16" s="163" customFormat="1" ht="15.75" hidden="1">
      <c r="A384" s="358" t="str">
        <f>'План НП'!A387</f>
        <v>ВБ11.10</v>
      </c>
      <c r="B384" s="380">
        <f>'План НП'!B387</f>
        <v>0</v>
      </c>
      <c r="C384" s="353">
        <f>'План НП'!F387</f>
        <v>0</v>
      </c>
      <c r="D384" s="353">
        <f>'План НП'!G387</f>
        <v>0</v>
      </c>
      <c r="E384" s="359"/>
      <c r="F384" s="360"/>
      <c r="G384" s="360"/>
      <c r="H384" s="360"/>
      <c r="I384" s="360"/>
      <c r="J384" s="360"/>
      <c r="K384" s="360"/>
      <c r="L384" s="361"/>
      <c r="M384" s="370">
        <f>'План НП'!C387</f>
        <v>0</v>
      </c>
      <c r="N384" s="369">
        <f>'План НП'!D387</f>
        <v>0</v>
      </c>
      <c r="O384" s="357">
        <f>'План НП'!Y387</f>
        <v>0</v>
      </c>
      <c r="P384" s="341" t="str">
        <f>'Основні дані'!$B$1</f>
        <v>120124Б_3роки</v>
      </c>
    </row>
    <row r="385" spans="1:16" s="163" customFormat="1" ht="15.75" hidden="1">
      <c r="A385" s="358" t="str">
        <f>'План НП'!A388</f>
        <v>ВБ11.11</v>
      </c>
      <c r="B385" s="380">
        <f>'План НП'!B388</f>
        <v>0</v>
      </c>
      <c r="C385" s="353">
        <f>'План НП'!F388</f>
        <v>0</v>
      </c>
      <c r="D385" s="353">
        <f>'План НП'!G388</f>
        <v>0</v>
      </c>
      <c r="E385" s="359"/>
      <c r="F385" s="360"/>
      <c r="G385" s="360"/>
      <c r="H385" s="360"/>
      <c r="I385" s="360"/>
      <c r="J385" s="360"/>
      <c r="K385" s="360"/>
      <c r="L385" s="361"/>
      <c r="M385" s="370">
        <f>'План НП'!C388</f>
        <v>0</v>
      </c>
      <c r="N385" s="369">
        <f>'План НП'!D388</f>
        <v>0</v>
      </c>
      <c r="O385" s="357">
        <f>'План НП'!Y388</f>
        <v>0</v>
      </c>
      <c r="P385" s="341" t="str">
        <f>'Основні дані'!$B$1</f>
        <v>120124Б_3роки</v>
      </c>
    </row>
    <row r="386" spans="1:16" s="163" customFormat="1" ht="15.75" hidden="1">
      <c r="A386" s="358" t="str">
        <f>'План НП'!A389</f>
        <v>ВБ11.12</v>
      </c>
      <c r="B386" s="380">
        <f>'План НП'!B389</f>
        <v>0</v>
      </c>
      <c r="C386" s="353">
        <f>'План НП'!F389</f>
        <v>0</v>
      </c>
      <c r="D386" s="353">
        <f>'План НП'!G389</f>
        <v>0</v>
      </c>
      <c r="E386" s="359"/>
      <c r="F386" s="360"/>
      <c r="G386" s="360"/>
      <c r="H386" s="360"/>
      <c r="I386" s="360"/>
      <c r="J386" s="360"/>
      <c r="K386" s="360"/>
      <c r="L386" s="361"/>
      <c r="M386" s="370">
        <f>'План НП'!C389</f>
        <v>0</v>
      </c>
      <c r="N386" s="369">
        <f>'План НП'!D389</f>
        <v>0</v>
      </c>
      <c r="O386" s="357">
        <f>'План НП'!Y389</f>
        <v>0</v>
      </c>
      <c r="P386" s="341" t="str">
        <f>'Основні дані'!$B$1</f>
        <v>120124Б_3роки</v>
      </c>
    </row>
    <row r="387" spans="1:16" s="163" customFormat="1" ht="15.75" hidden="1">
      <c r="A387" s="358" t="str">
        <f>'План НП'!A390</f>
        <v>ВБ11.13</v>
      </c>
      <c r="B387" s="380">
        <f>'План НП'!B390</f>
        <v>0</v>
      </c>
      <c r="C387" s="353">
        <f>'План НП'!F390</f>
        <v>0</v>
      </c>
      <c r="D387" s="353">
        <f>'План НП'!G390</f>
        <v>0</v>
      </c>
      <c r="E387" s="359"/>
      <c r="F387" s="360"/>
      <c r="G387" s="360"/>
      <c r="H387" s="360"/>
      <c r="I387" s="360"/>
      <c r="J387" s="360"/>
      <c r="K387" s="360"/>
      <c r="L387" s="361"/>
      <c r="M387" s="370">
        <f>'План НП'!C390</f>
        <v>0</v>
      </c>
      <c r="N387" s="369">
        <f>'План НП'!D390</f>
        <v>0</v>
      </c>
      <c r="O387" s="357">
        <f>'План НП'!Y390</f>
        <v>0</v>
      </c>
      <c r="P387" s="341" t="str">
        <f>'Основні дані'!$B$1</f>
        <v>120124Б_3роки</v>
      </c>
    </row>
    <row r="388" spans="1:16" s="163" customFormat="1" ht="15.75" hidden="1">
      <c r="A388" s="358" t="str">
        <f>'План НП'!A391</f>
        <v>ВБ11.14</v>
      </c>
      <c r="B388" s="380">
        <f>'План НП'!B391</f>
        <v>0</v>
      </c>
      <c r="C388" s="353">
        <f>'План НП'!F391</f>
        <v>0</v>
      </c>
      <c r="D388" s="353">
        <f>'План НП'!G391</f>
        <v>0</v>
      </c>
      <c r="E388" s="359"/>
      <c r="F388" s="360"/>
      <c r="G388" s="360"/>
      <c r="H388" s="360"/>
      <c r="I388" s="360"/>
      <c r="J388" s="360"/>
      <c r="K388" s="360"/>
      <c r="L388" s="361"/>
      <c r="M388" s="370">
        <f>'План НП'!C391</f>
        <v>0</v>
      </c>
      <c r="N388" s="369">
        <f>'План НП'!D391</f>
        <v>0</v>
      </c>
      <c r="O388" s="357">
        <f>'План НП'!Y391</f>
        <v>0</v>
      </c>
      <c r="P388" s="341" t="str">
        <f>'Основні дані'!$B$1</f>
        <v>120124Б_3роки</v>
      </c>
    </row>
    <row r="389" spans="1:16" s="163" customFormat="1" ht="15.75" hidden="1">
      <c r="A389" s="358" t="str">
        <f>'План НП'!A392</f>
        <v>ВБ11.15</v>
      </c>
      <c r="B389" s="380">
        <f>'План НП'!B392</f>
        <v>0</v>
      </c>
      <c r="C389" s="353">
        <f>'План НП'!F392</f>
        <v>0</v>
      </c>
      <c r="D389" s="353">
        <f>'План НП'!G392</f>
        <v>0</v>
      </c>
      <c r="E389" s="359"/>
      <c r="F389" s="360"/>
      <c r="G389" s="360"/>
      <c r="H389" s="360"/>
      <c r="I389" s="360"/>
      <c r="J389" s="360"/>
      <c r="K389" s="360"/>
      <c r="L389" s="361"/>
      <c r="M389" s="370">
        <f>'План НП'!C392</f>
        <v>0</v>
      </c>
      <c r="N389" s="369">
        <f>'План НП'!D392</f>
        <v>0</v>
      </c>
      <c r="O389" s="357">
        <f>'План НП'!Y392</f>
        <v>0</v>
      </c>
      <c r="P389" s="341" t="str">
        <f>'Основні дані'!$B$1</f>
        <v>120124Б_3роки</v>
      </c>
    </row>
    <row r="390" spans="1:16" s="163" customFormat="1" ht="15.75" hidden="1">
      <c r="A390" s="358" t="str">
        <f>'План НП'!A393</f>
        <v>ВБ11.16</v>
      </c>
      <c r="B390" s="380">
        <f>'План НП'!B393</f>
        <v>0</v>
      </c>
      <c r="C390" s="353">
        <f>'План НП'!F393</f>
        <v>0</v>
      </c>
      <c r="D390" s="353">
        <f>'План НП'!G393</f>
        <v>0</v>
      </c>
      <c r="E390" s="359"/>
      <c r="F390" s="360"/>
      <c r="G390" s="360"/>
      <c r="H390" s="360"/>
      <c r="I390" s="360"/>
      <c r="J390" s="360"/>
      <c r="K390" s="360"/>
      <c r="L390" s="361"/>
      <c r="M390" s="370">
        <f>'План НП'!C393</f>
        <v>0</v>
      </c>
      <c r="N390" s="369">
        <f>'План НП'!D393</f>
        <v>0</v>
      </c>
      <c r="O390" s="357">
        <f>'План НП'!Y393</f>
        <v>0</v>
      </c>
      <c r="P390" s="341" t="str">
        <f>'Основні дані'!$B$1</f>
        <v>120124Б_3роки</v>
      </c>
    </row>
    <row r="391" spans="1:16" s="163" customFormat="1" ht="15.75" hidden="1">
      <c r="A391" s="358" t="str">
        <f>'План НП'!A394</f>
        <v>ВБ11.17</v>
      </c>
      <c r="B391" s="380">
        <f>'План НП'!B394</f>
        <v>0</v>
      </c>
      <c r="C391" s="353">
        <f>'План НП'!F394</f>
        <v>0</v>
      </c>
      <c r="D391" s="353">
        <f>'План НП'!G394</f>
        <v>0</v>
      </c>
      <c r="E391" s="359"/>
      <c r="F391" s="360"/>
      <c r="G391" s="360"/>
      <c r="H391" s="360"/>
      <c r="I391" s="360"/>
      <c r="J391" s="360"/>
      <c r="K391" s="360"/>
      <c r="L391" s="361"/>
      <c r="M391" s="370">
        <f>'План НП'!C394</f>
        <v>0</v>
      </c>
      <c r="N391" s="369">
        <f>'План НП'!D394</f>
        <v>0</v>
      </c>
      <c r="O391" s="357">
        <f>'План НП'!Y394</f>
        <v>0</v>
      </c>
      <c r="P391" s="341" t="str">
        <f>'Основні дані'!$B$1</f>
        <v>120124Б_3роки</v>
      </c>
    </row>
    <row r="392" spans="1:16" s="163" customFormat="1" ht="15.75" hidden="1">
      <c r="A392" s="358" t="str">
        <f>'План НП'!A395</f>
        <v>ВБ11.18</v>
      </c>
      <c r="B392" s="380">
        <f>'План НП'!B395</f>
        <v>0</v>
      </c>
      <c r="C392" s="353">
        <f>'План НП'!F395</f>
        <v>0</v>
      </c>
      <c r="D392" s="353">
        <f>'План НП'!G395</f>
        <v>0</v>
      </c>
      <c r="E392" s="359"/>
      <c r="F392" s="360"/>
      <c r="G392" s="360"/>
      <c r="H392" s="360"/>
      <c r="I392" s="360"/>
      <c r="J392" s="360"/>
      <c r="K392" s="360"/>
      <c r="L392" s="361"/>
      <c r="M392" s="370">
        <f>'План НП'!C395</f>
        <v>0</v>
      </c>
      <c r="N392" s="369">
        <f>'План НП'!D395</f>
        <v>0</v>
      </c>
      <c r="O392" s="357">
        <f>'План НП'!Y395</f>
        <v>0</v>
      </c>
      <c r="P392" s="341" t="str">
        <f>'Основні дані'!$B$1</f>
        <v>120124Б_3роки</v>
      </c>
    </row>
    <row r="393" spans="1:16" s="163" customFormat="1" ht="15.75" hidden="1">
      <c r="A393" s="358" t="str">
        <f>'План НП'!A396</f>
        <v>ВБ11.19</v>
      </c>
      <c r="B393" s="380">
        <f>'План НП'!B396</f>
        <v>0</v>
      </c>
      <c r="C393" s="353">
        <f>'План НП'!F396</f>
        <v>0</v>
      </c>
      <c r="D393" s="353">
        <f>'План НП'!G396</f>
        <v>0</v>
      </c>
      <c r="E393" s="359"/>
      <c r="F393" s="360"/>
      <c r="G393" s="360"/>
      <c r="H393" s="360"/>
      <c r="I393" s="360"/>
      <c r="J393" s="360"/>
      <c r="K393" s="360"/>
      <c r="L393" s="361"/>
      <c r="M393" s="370">
        <f>'План НП'!C396</f>
        <v>0</v>
      </c>
      <c r="N393" s="369">
        <f>'План НП'!D396</f>
        <v>0</v>
      </c>
      <c r="O393" s="357">
        <f>'План НП'!Y396</f>
        <v>0</v>
      </c>
      <c r="P393" s="341" t="str">
        <f>'Основні дані'!$B$1</f>
        <v>120124Б_3роки</v>
      </c>
    </row>
    <row r="394" spans="1:16" s="163" customFormat="1" ht="15.75" hidden="1">
      <c r="A394" s="358" t="str">
        <f>'План НП'!A397</f>
        <v>ВБ11.20</v>
      </c>
      <c r="B394" s="380">
        <f>'План НП'!B397</f>
        <v>0</v>
      </c>
      <c r="C394" s="353">
        <f>'План НП'!F397</f>
        <v>0</v>
      </c>
      <c r="D394" s="353">
        <f>'План НП'!G397</f>
        <v>0</v>
      </c>
      <c r="E394" s="359"/>
      <c r="F394" s="360"/>
      <c r="G394" s="360"/>
      <c r="H394" s="360"/>
      <c r="I394" s="360"/>
      <c r="J394" s="360"/>
      <c r="K394" s="360"/>
      <c r="L394" s="361"/>
      <c r="M394" s="370">
        <f>'План НП'!C397</f>
        <v>0</v>
      </c>
      <c r="N394" s="369">
        <f>'План НП'!D397</f>
        <v>0</v>
      </c>
      <c r="O394" s="357">
        <f>'План НП'!Y397</f>
        <v>0</v>
      </c>
      <c r="P394" s="341" t="str">
        <f>'Основні дані'!$B$1</f>
        <v>120124Б_3роки</v>
      </c>
    </row>
    <row r="395" spans="1:16" s="163" customFormat="1" ht="15.75" hidden="1">
      <c r="A395" s="358" t="str">
        <f>'План НП'!A398</f>
        <v>ВБ11.21</v>
      </c>
      <c r="B395" s="380">
        <f>'План НП'!B398</f>
        <v>0</v>
      </c>
      <c r="C395" s="353">
        <f>'План НП'!F398</f>
        <v>0</v>
      </c>
      <c r="D395" s="353">
        <f>'План НП'!G398</f>
        <v>0</v>
      </c>
      <c r="E395" s="359"/>
      <c r="F395" s="360"/>
      <c r="G395" s="360"/>
      <c r="H395" s="360"/>
      <c r="I395" s="360"/>
      <c r="J395" s="360"/>
      <c r="K395" s="360"/>
      <c r="L395" s="361"/>
      <c r="M395" s="370">
        <f>'План НП'!C398</f>
        <v>0</v>
      </c>
      <c r="N395" s="369">
        <f>'План НП'!D398</f>
        <v>0</v>
      </c>
      <c r="O395" s="357">
        <f>'План НП'!Y398</f>
        <v>0</v>
      </c>
      <c r="P395" s="341" t="str">
        <f>'Основні дані'!$B$1</f>
        <v>120124Б_3роки</v>
      </c>
    </row>
    <row r="396" spans="1:16" s="163" customFormat="1" ht="15.75" hidden="1">
      <c r="A396" s="358" t="str">
        <f>'План НП'!A399</f>
        <v>ВБ11.22</v>
      </c>
      <c r="B396" s="380">
        <f>'План НП'!B399</f>
        <v>0</v>
      </c>
      <c r="C396" s="353">
        <f>'План НП'!F399</f>
        <v>0</v>
      </c>
      <c r="D396" s="353">
        <f>'План НП'!G399</f>
        <v>0</v>
      </c>
      <c r="E396" s="359"/>
      <c r="F396" s="360"/>
      <c r="G396" s="360"/>
      <c r="H396" s="360"/>
      <c r="I396" s="360"/>
      <c r="J396" s="360"/>
      <c r="K396" s="360"/>
      <c r="L396" s="361"/>
      <c r="M396" s="370">
        <f>'План НП'!C399</f>
        <v>0</v>
      </c>
      <c r="N396" s="369">
        <f>'План НП'!D399</f>
        <v>0</v>
      </c>
      <c r="O396" s="357">
        <f>'План НП'!Y399</f>
        <v>0</v>
      </c>
      <c r="P396" s="341" t="str">
        <f>'Основні дані'!$B$1</f>
        <v>120124Б_3роки</v>
      </c>
    </row>
    <row r="397" spans="1:16" s="163" customFormat="1" ht="15.75" hidden="1">
      <c r="A397" s="358" t="str">
        <f>'План НП'!A400</f>
        <v>ВБ11.23</v>
      </c>
      <c r="B397" s="380">
        <f>'План НП'!B400</f>
        <v>0</v>
      </c>
      <c r="C397" s="353">
        <f>'План НП'!F400</f>
        <v>0</v>
      </c>
      <c r="D397" s="353">
        <f>'План НП'!G400</f>
        <v>0</v>
      </c>
      <c r="E397" s="359"/>
      <c r="F397" s="360"/>
      <c r="G397" s="360"/>
      <c r="H397" s="360"/>
      <c r="I397" s="360"/>
      <c r="J397" s="360"/>
      <c r="K397" s="360"/>
      <c r="L397" s="361"/>
      <c r="M397" s="370">
        <f>'План НП'!C400</f>
        <v>0</v>
      </c>
      <c r="N397" s="369">
        <f>'План НП'!D400</f>
        <v>0</v>
      </c>
      <c r="O397" s="357">
        <f>'План НП'!Y400</f>
        <v>0</v>
      </c>
      <c r="P397" s="341" t="str">
        <f>'Основні дані'!$B$1</f>
        <v>120124Б_3роки</v>
      </c>
    </row>
    <row r="398" spans="1:16" s="163" customFormat="1" ht="15.75" hidden="1">
      <c r="A398" s="358" t="str">
        <f>'План НП'!A401</f>
        <v>ВБ11.24</v>
      </c>
      <c r="B398" s="380">
        <f>'План НП'!B401</f>
        <v>0</v>
      </c>
      <c r="C398" s="353">
        <f>'План НП'!F401</f>
        <v>0</v>
      </c>
      <c r="D398" s="353">
        <f>'План НП'!G401</f>
        <v>0</v>
      </c>
      <c r="E398" s="359"/>
      <c r="F398" s="360"/>
      <c r="G398" s="360"/>
      <c r="H398" s="360"/>
      <c r="I398" s="360"/>
      <c r="J398" s="360"/>
      <c r="K398" s="360"/>
      <c r="L398" s="361"/>
      <c r="M398" s="370">
        <f>'План НП'!C401</f>
        <v>0</v>
      </c>
      <c r="N398" s="369">
        <f>'План НП'!D401</f>
        <v>0</v>
      </c>
      <c r="O398" s="357">
        <f>'План НП'!Y401</f>
        <v>0</v>
      </c>
      <c r="P398" s="341" t="str">
        <f>'Основні дані'!$B$1</f>
        <v>120124Б_3роки</v>
      </c>
    </row>
    <row r="399" spans="1:16" s="163" customFormat="1" ht="15.75" hidden="1">
      <c r="A399" s="358" t="str">
        <f>'План НП'!A402</f>
        <v>ВБ11.25</v>
      </c>
      <c r="B399" s="380">
        <f>'План НП'!B402</f>
        <v>0</v>
      </c>
      <c r="C399" s="353">
        <f>'План НП'!F402</f>
        <v>0</v>
      </c>
      <c r="D399" s="353">
        <f>'План НП'!G402</f>
        <v>0</v>
      </c>
      <c r="E399" s="359"/>
      <c r="F399" s="360"/>
      <c r="G399" s="360"/>
      <c r="H399" s="360"/>
      <c r="I399" s="360"/>
      <c r="J399" s="360"/>
      <c r="K399" s="360"/>
      <c r="L399" s="361"/>
      <c r="M399" s="370">
        <f>'План НП'!C402</f>
        <v>0</v>
      </c>
      <c r="N399" s="369">
        <f>'План НП'!D402</f>
        <v>0</v>
      </c>
      <c r="O399" s="357">
        <f>'План НП'!Y402</f>
        <v>0</v>
      </c>
      <c r="P399" s="341" t="str">
        <f>'Основні дані'!$B$1</f>
        <v>120124Б_3роки</v>
      </c>
    </row>
    <row r="400" spans="1:16" s="163" customFormat="1" ht="15.75" hidden="1">
      <c r="A400" s="358">
        <f>'План НП'!A403</f>
        <v>0</v>
      </c>
      <c r="B400" s="547" t="str">
        <f>'План НП'!B403</f>
        <v>Практика</v>
      </c>
      <c r="C400" s="353">
        <f>'План НП'!F403</f>
        <v>6</v>
      </c>
      <c r="D400" s="353">
        <f>'План НП'!G403</f>
        <v>180</v>
      </c>
      <c r="E400" s="359"/>
      <c r="F400" s="360"/>
      <c r="G400" s="360"/>
      <c r="H400" s="360"/>
      <c r="I400" s="360"/>
      <c r="J400" s="360"/>
      <c r="K400" s="360"/>
      <c r="L400" s="361"/>
      <c r="M400" s="370">
        <f>'План НП'!C403</f>
        <v>0</v>
      </c>
      <c r="N400" s="369" t="str">
        <f>'План НП'!D403</f>
        <v>6</v>
      </c>
      <c r="O400" s="357">
        <f>'План НП'!Y403</f>
        <v>0</v>
      </c>
      <c r="P400" s="341" t="str">
        <f>'Основні дані'!$B$1</f>
        <v>120124Б_3роки</v>
      </c>
    </row>
    <row r="401" spans="1:16" s="163" customFormat="1" ht="15.75" hidden="1">
      <c r="A401" s="358">
        <f>'План НП'!A404</f>
        <v>0</v>
      </c>
      <c r="B401" s="547" t="str">
        <f>'План НП'!B404</f>
        <v>Атестація</v>
      </c>
      <c r="C401" s="353">
        <f>'План НП'!F404</f>
        <v>6</v>
      </c>
      <c r="D401" s="353">
        <f>'План НП'!G404</f>
        <v>180</v>
      </c>
      <c r="E401" s="359"/>
      <c r="F401" s="360"/>
      <c r="G401" s="360"/>
      <c r="H401" s="360"/>
      <c r="I401" s="360"/>
      <c r="J401" s="360"/>
      <c r="K401" s="360"/>
      <c r="L401" s="361"/>
      <c r="M401" s="370">
        <f>'План НП'!C404</f>
        <v>0</v>
      </c>
      <c r="N401" s="369">
        <f>'План НП'!D404</f>
        <v>0</v>
      </c>
      <c r="O401" s="357">
        <f>'План НП'!Y404</f>
        <v>0</v>
      </c>
      <c r="P401" s="341" t="str">
        <f>'Основні дані'!$B$1</f>
        <v>120124Б_3роки</v>
      </c>
    </row>
    <row r="402" spans="1:16" s="163" customFormat="1" ht="15.75" hidden="1">
      <c r="A402" s="529" t="str">
        <f>'План НП'!A405</f>
        <v>3.1.12</v>
      </c>
      <c r="B402" s="530" t="str">
        <f>'План НП'!B405</f>
        <v>Блок дисциплін 12 "Назва блоку"</v>
      </c>
      <c r="C402" s="531" t="str">
        <f>'План НП'!F405</f>
        <v>ОШИБКА</v>
      </c>
      <c r="D402" s="531" t="str">
        <f>'План НП'!G405</f>
        <v>ОШИБКА</v>
      </c>
      <c r="E402" s="532"/>
      <c r="F402" s="533"/>
      <c r="G402" s="533"/>
      <c r="H402" s="533"/>
      <c r="I402" s="533"/>
      <c r="J402" s="533"/>
      <c r="K402" s="533"/>
      <c r="L402" s="534"/>
      <c r="M402" s="535"/>
      <c r="N402" s="536"/>
      <c r="O402" s="357">
        <f>'План НП'!Y405</f>
        <v>0</v>
      </c>
      <c r="P402" s="341" t="str">
        <f>'Основні дані'!$B$1</f>
        <v>120124Б_3роки</v>
      </c>
    </row>
    <row r="403" spans="1:16" s="163" customFormat="1" ht="15.75" hidden="1">
      <c r="A403" s="352" t="str">
        <f>'План НП'!A406</f>
        <v>ВБ12.1</v>
      </c>
      <c r="B403" s="380">
        <f>'План НП'!B406</f>
        <v>0</v>
      </c>
      <c r="C403" s="353">
        <f>'План НП'!F406</f>
        <v>0</v>
      </c>
      <c r="D403" s="353">
        <f>'План НП'!G406</f>
        <v>0</v>
      </c>
      <c r="E403" s="354"/>
      <c r="F403" s="355"/>
      <c r="G403" s="355"/>
      <c r="H403" s="355"/>
      <c r="I403" s="355"/>
      <c r="J403" s="355"/>
      <c r="K403" s="355"/>
      <c r="L403" s="356"/>
      <c r="M403" s="370">
        <f>'План НП'!C406</f>
        <v>0</v>
      </c>
      <c r="N403" s="369">
        <f>'План НП'!D406</f>
        <v>0</v>
      </c>
      <c r="O403" s="357">
        <f>'План НП'!Y406</f>
        <v>0</v>
      </c>
      <c r="P403" s="341" t="str">
        <f>'Основні дані'!$B$1</f>
        <v>120124Б_3роки</v>
      </c>
    </row>
    <row r="404" spans="1:16" s="163" customFormat="1" ht="15.75" hidden="1">
      <c r="A404" s="358" t="str">
        <f>'План НП'!A407</f>
        <v>ВБ12.2</v>
      </c>
      <c r="B404" s="380">
        <f>'План НП'!B407</f>
        <v>0</v>
      </c>
      <c r="C404" s="353">
        <f>'План НП'!F407</f>
        <v>0</v>
      </c>
      <c r="D404" s="353">
        <f>'План НП'!G407</f>
        <v>0</v>
      </c>
      <c r="E404" s="359"/>
      <c r="F404" s="360"/>
      <c r="G404" s="360"/>
      <c r="H404" s="360"/>
      <c r="I404" s="360"/>
      <c r="J404" s="360"/>
      <c r="K404" s="360"/>
      <c r="L404" s="361"/>
      <c r="M404" s="370">
        <f>'План НП'!C407</f>
        <v>0</v>
      </c>
      <c r="N404" s="369">
        <f>'План НП'!D407</f>
        <v>0</v>
      </c>
      <c r="O404" s="357">
        <f>'План НП'!Y407</f>
        <v>0</v>
      </c>
      <c r="P404" s="341" t="str">
        <f>'Основні дані'!$B$1</f>
        <v>120124Б_3роки</v>
      </c>
    </row>
    <row r="405" spans="1:16" s="163" customFormat="1" ht="15.75" hidden="1">
      <c r="A405" s="358" t="str">
        <f>'План НП'!A408</f>
        <v>ВБ12.3</v>
      </c>
      <c r="B405" s="380">
        <f>'План НП'!B408</f>
        <v>0</v>
      </c>
      <c r="C405" s="353">
        <f>'План НП'!F408</f>
        <v>0</v>
      </c>
      <c r="D405" s="353">
        <f>'План НП'!G408</f>
        <v>0</v>
      </c>
      <c r="E405" s="359"/>
      <c r="F405" s="360"/>
      <c r="G405" s="360"/>
      <c r="H405" s="360"/>
      <c r="I405" s="360"/>
      <c r="J405" s="360"/>
      <c r="K405" s="360"/>
      <c r="L405" s="361"/>
      <c r="M405" s="370">
        <f>'План НП'!C408</f>
        <v>0</v>
      </c>
      <c r="N405" s="369">
        <f>'План НП'!D408</f>
        <v>0</v>
      </c>
      <c r="O405" s="357">
        <f>'План НП'!Y408</f>
        <v>0</v>
      </c>
      <c r="P405" s="341" t="str">
        <f>'Основні дані'!$B$1</f>
        <v>120124Б_3роки</v>
      </c>
    </row>
    <row r="406" spans="1:16" s="163" customFormat="1" ht="15.75" hidden="1">
      <c r="A406" s="358" t="str">
        <f>'План НП'!A409</f>
        <v>ВБ12.4</v>
      </c>
      <c r="B406" s="380">
        <f>'План НП'!B409</f>
        <v>0</v>
      </c>
      <c r="C406" s="353">
        <f>'План НП'!F409</f>
        <v>0</v>
      </c>
      <c r="D406" s="353">
        <f>'План НП'!G409</f>
        <v>0</v>
      </c>
      <c r="E406" s="359"/>
      <c r="F406" s="360"/>
      <c r="G406" s="360"/>
      <c r="H406" s="360"/>
      <c r="I406" s="360"/>
      <c r="J406" s="360"/>
      <c r="K406" s="360"/>
      <c r="L406" s="361"/>
      <c r="M406" s="370">
        <f>'План НП'!C409</f>
        <v>0</v>
      </c>
      <c r="N406" s="369">
        <f>'План НП'!D409</f>
        <v>0</v>
      </c>
      <c r="O406" s="357">
        <f>'План НП'!Y409</f>
        <v>0</v>
      </c>
      <c r="P406" s="341" t="str">
        <f>'Основні дані'!$B$1</f>
        <v>120124Б_3роки</v>
      </c>
    </row>
    <row r="407" spans="1:16" s="163" customFormat="1" ht="15.75" hidden="1">
      <c r="A407" s="358" t="str">
        <f>'План НП'!A410</f>
        <v>ВБ12.5</v>
      </c>
      <c r="B407" s="380">
        <f>'План НП'!B410</f>
        <v>0</v>
      </c>
      <c r="C407" s="353">
        <f>'План НП'!F410</f>
        <v>0</v>
      </c>
      <c r="D407" s="353">
        <f>'План НП'!G410</f>
        <v>0</v>
      </c>
      <c r="E407" s="359"/>
      <c r="F407" s="360"/>
      <c r="G407" s="360"/>
      <c r="H407" s="360"/>
      <c r="I407" s="360"/>
      <c r="J407" s="360"/>
      <c r="K407" s="360"/>
      <c r="L407" s="361"/>
      <c r="M407" s="370">
        <f>'План НП'!C410</f>
        <v>0</v>
      </c>
      <c r="N407" s="369">
        <f>'План НП'!D410</f>
        <v>0</v>
      </c>
      <c r="O407" s="357">
        <f>'План НП'!Y410</f>
        <v>0</v>
      </c>
      <c r="P407" s="341" t="str">
        <f>'Основні дані'!$B$1</f>
        <v>120124Б_3роки</v>
      </c>
    </row>
    <row r="408" spans="1:16" s="163" customFormat="1" ht="15.75" hidden="1">
      <c r="A408" s="358" t="str">
        <f>'План НП'!A411</f>
        <v>ВБ12.6</v>
      </c>
      <c r="B408" s="380">
        <f>'План НП'!B411</f>
        <v>0</v>
      </c>
      <c r="C408" s="353">
        <f>'План НП'!F411</f>
        <v>0</v>
      </c>
      <c r="D408" s="353">
        <f>'План НП'!G411</f>
        <v>0</v>
      </c>
      <c r="E408" s="359"/>
      <c r="F408" s="360"/>
      <c r="G408" s="360"/>
      <c r="H408" s="360"/>
      <c r="I408" s="360"/>
      <c r="J408" s="360"/>
      <c r="K408" s="360"/>
      <c r="L408" s="361"/>
      <c r="M408" s="370">
        <f>'План НП'!C411</f>
        <v>0</v>
      </c>
      <c r="N408" s="369">
        <f>'План НП'!D411</f>
        <v>0</v>
      </c>
      <c r="O408" s="357">
        <f>'План НП'!Y411</f>
        <v>0</v>
      </c>
      <c r="P408" s="341" t="str">
        <f>'Основні дані'!$B$1</f>
        <v>120124Б_3роки</v>
      </c>
    </row>
    <row r="409" spans="1:16" s="163" customFormat="1" ht="15.75" hidden="1">
      <c r="A409" s="358" t="str">
        <f>'План НП'!A412</f>
        <v>ВБ12.7</v>
      </c>
      <c r="B409" s="380">
        <f>'План НП'!B412</f>
        <v>0</v>
      </c>
      <c r="C409" s="353">
        <f>'План НП'!F412</f>
        <v>0</v>
      </c>
      <c r="D409" s="353">
        <f>'План НП'!G412</f>
        <v>0</v>
      </c>
      <c r="E409" s="359"/>
      <c r="F409" s="360"/>
      <c r="G409" s="360"/>
      <c r="H409" s="360"/>
      <c r="I409" s="360"/>
      <c r="J409" s="360"/>
      <c r="K409" s="360"/>
      <c r="L409" s="361"/>
      <c r="M409" s="370">
        <f>'План НП'!C412</f>
        <v>0</v>
      </c>
      <c r="N409" s="369">
        <f>'План НП'!D412</f>
        <v>0</v>
      </c>
      <c r="O409" s="357">
        <f>'План НП'!Y412</f>
        <v>0</v>
      </c>
      <c r="P409" s="341" t="str">
        <f>'Основні дані'!$B$1</f>
        <v>120124Б_3роки</v>
      </c>
    </row>
    <row r="410" spans="1:16" s="163" customFormat="1" ht="15.75" hidden="1">
      <c r="A410" s="358" t="str">
        <f>'План НП'!A413</f>
        <v>ВБ12.8</v>
      </c>
      <c r="B410" s="380">
        <f>'План НП'!B413</f>
        <v>0</v>
      </c>
      <c r="C410" s="353">
        <f>'План НП'!F413</f>
        <v>0</v>
      </c>
      <c r="D410" s="353">
        <f>'План НП'!G413</f>
        <v>0</v>
      </c>
      <c r="E410" s="359"/>
      <c r="F410" s="360"/>
      <c r="G410" s="360"/>
      <c r="H410" s="360"/>
      <c r="I410" s="360"/>
      <c r="J410" s="360"/>
      <c r="K410" s="360"/>
      <c r="L410" s="361"/>
      <c r="M410" s="370">
        <f>'План НП'!C413</f>
        <v>0</v>
      </c>
      <c r="N410" s="369">
        <f>'План НП'!D413</f>
        <v>0</v>
      </c>
      <c r="O410" s="357">
        <f>'План НП'!Y413</f>
        <v>0</v>
      </c>
      <c r="P410" s="341" t="str">
        <f>'Основні дані'!$B$1</f>
        <v>120124Б_3роки</v>
      </c>
    </row>
    <row r="411" spans="1:16" s="163" customFormat="1" ht="15.75" hidden="1">
      <c r="A411" s="358" t="str">
        <f>'План НП'!A414</f>
        <v>ВБ12.9</v>
      </c>
      <c r="B411" s="380">
        <f>'План НП'!B414</f>
        <v>0</v>
      </c>
      <c r="C411" s="353">
        <f>'План НП'!F414</f>
        <v>0</v>
      </c>
      <c r="D411" s="353">
        <f>'План НП'!G414</f>
        <v>0</v>
      </c>
      <c r="E411" s="359"/>
      <c r="F411" s="360"/>
      <c r="G411" s="360"/>
      <c r="H411" s="360"/>
      <c r="I411" s="360"/>
      <c r="J411" s="360"/>
      <c r="K411" s="360"/>
      <c r="L411" s="361"/>
      <c r="M411" s="370">
        <f>'План НП'!C414</f>
        <v>0</v>
      </c>
      <c r="N411" s="369">
        <f>'План НП'!D414</f>
        <v>0</v>
      </c>
      <c r="O411" s="357">
        <f>'План НП'!Y414</f>
        <v>0</v>
      </c>
      <c r="P411" s="341" t="str">
        <f>'Основні дані'!$B$1</f>
        <v>120124Б_3роки</v>
      </c>
    </row>
    <row r="412" spans="1:16" s="163" customFormat="1" ht="15.75" hidden="1">
      <c r="A412" s="358" t="str">
        <f>'План НП'!A415</f>
        <v>ВБ12.10</v>
      </c>
      <c r="B412" s="380">
        <f>'План НП'!B415</f>
        <v>0</v>
      </c>
      <c r="C412" s="353">
        <f>'План НП'!F415</f>
        <v>0</v>
      </c>
      <c r="D412" s="353">
        <f>'План НП'!G415</f>
        <v>0</v>
      </c>
      <c r="E412" s="359"/>
      <c r="F412" s="360"/>
      <c r="G412" s="360"/>
      <c r="H412" s="360"/>
      <c r="I412" s="360"/>
      <c r="J412" s="360"/>
      <c r="K412" s="360"/>
      <c r="L412" s="361"/>
      <c r="M412" s="370">
        <f>'План НП'!C415</f>
        <v>0</v>
      </c>
      <c r="N412" s="369">
        <f>'План НП'!D415</f>
        <v>0</v>
      </c>
      <c r="O412" s="357">
        <f>'План НП'!Y415</f>
        <v>0</v>
      </c>
      <c r="P412" s="341" t="str">
        <f>'Основні дані'!$B$1</f>
        <v>120124Б_3роки</v>
      </c>
    </row>
    <row r="413" spans="1:16" s="163" customFormat="1" ht="15.75" hidden="1">
      <c r="A413" s="358" t="str">
        <f>'План НП'!A416</f>
        <v>ВБ12.11</v>
      </c>
      <c r="B413" s="380">
        <f>'План НП'!B416</f>
        <v>0</v>
      </c>
      <c r="C413" s="353">
        <f>'План НП'!F416</f>
        <v>0</v>
      </c>
      <c r="D413" s="353">
        <f>'План НП'!G416</f>
        <v>0</v>
      </c>
      <c r="E413" s="359"/>
      <c r="F413" s="360"/>
      <c r="G413" s="360"/>
      <c r="H413" s="360"/>
      <c r="I413" s="360"/>
      <c r="J413" s="360"/>
      <c r="K413" s="360"/>
      <c r="L413" s="361"/>
      <c r="M413" s="370">
        <f>'План НП'!C416</f>
        <v>0</v>
      </c>
      <c r="N413" s="369">
        <f>'План НП'!D416</f>
        <v>0</v>
      </c>
      <c r="O413" s="357">
        <f>'План НП'!Y416</f>
        <v>0</v>
      </c>
      <c r="P413" s="341" t="str">
        <f>'Основні дані'!$B$1</f>
        <v>120124Б_3роки</v>
      </c>
    </row>
    <row r="414" spans="1:16" s="163" customFormat="1" ht="15.75" hidden="1">
      <c r="A414" s="358" t="str">
        <f>'План НП'!A417</f>
        <v>ВБ12.12</v>
      </c>
      <c r="B414" s="380">
        <f>'План НП'!B417</f>
        <v>0</v>
      </c>
      <c r="C414" s="353">
        <f>'План НП'!F417</f>
        <v>0</v>
      </c>
      <c r="D414" s="353">
        <f>'План НП'!G417</f>
        <v>0</v>
      </c>
      <c r="E414" s="359"/>
      <c r="F414" s="360"/>
      <c r="G414" s="360"/>
      <c r="H414" s="360"/>
      <c r="I414" s="360"/>
      <c r="J414" s="360"/>
      <c r="K414" s="360"/>
      <c r="L414" s="361"/>
      <c r="M414" s="370">
        <f>'План НП'!C417</f>
        <v>0</v>
      </c>
      <c r="N414" s="369">
        <f>'План НП'!D417</f>
        <v>0</v>
      </c>
      <c r="O414" s="357">
        <f>'План НП'!Y417</f>
        <v>0</v>
      </c>
      <c r="P414" s="341" t="str">
        <f>'Основні дані'!$B$1</f>
        <v>120124Б_3роки</v>
      </c>
    </row>
    <row r="415" spans="1:16" s="163" customFormat="1" ht="15.75" hidden="1">
      <c r="A415" s="358" t="str">
        <f>'План НП'!A418</f>
        <v>ВБ12.13</v>
      </c>
      <c r="B415" s="380">
        <f>'План НП'!B418</f>
        <v>0</v>
      </c>
      <c r="C415" s="353">
        <f>'План НП'!F418</f>
        <v>0</v>
      </c>
      <c r="D415" s="353">
        <f>'План НП'!G418</f>
        <v>0</v>
      </c>
      <c r="E415" s="359"/>
      <c r="F415" s="360"/>
      <c r="G415" s="360"/>
      <c r="H415" s="360"/>
      <c r="I415" s="360"/>
      <c r="J415" s="360"/>
      <c r="K415" s="360"/>
      <c r="L415" s="361"/>
      <c r="M415" s="370">
        <f>'План НП'!C418</f>
        <v>0</v>
      </c>
      <c r="N415" s="369">
        <f>'План НП'!D418</f>
        <v>0</v>
      </c>
      <c r="O415" s="357">
        <f>'План НП'!Y418</f>
        <v>0</v>
      </c>
      <c r="P415" s="341" t="str">
        <f>'Основні дані'!$B$1</f>
        <v>120124Б_3роки</v>
      </c>
    </row>
    <row r="416" spans="1:16" s="163" customFormat="1" ht="15.75" hidden="1">
      <c r="A416" s="358" t="str">
        <f>'План НП'!A419</f>
        <v>ВБ12.14</v>
      </c>
      <c r="B416" s="380">
        <f>'План НП'!B419</f>
        <v>0</v>
      </c>
      <c r="C416" s="353">
        <f>'План НП'!F419</f>
        <v>0</v>
      </c>
      <c r="D416" s="353">
        <f>'План НП'!G419</f>
        <v>0</v>
      </c>
      <c r="E416" s="359"/>
      <c r="F416" s="360"/>
      <c r="G416" s="360"/>
      <c r="H416" s="360"/>
      <c r="I416" s="360"/>
      <c r="J416" s="360"/>
      <c r="K416" s="360"/>
      <c r="L416" s="361"/>
      <c r="M416" s="370">
        <f>'План НП'!C419</f>
        <v>0</v>
      </c>
      <c r="N416" s="369">
        <f>'План НП'!D419</f>
        <v>0</v>
      </c>
      <c r="O416" s="357">
        <f>'План НП'!Y419</f>
        <v>0</v>
      </c>
      <c r="P416" s="341" t="str">
        <f>'Основні дані'!$B$1</f>
        <v>120124Б_3роки</v>
      </c>
    </row>
    <row r="417" spans="1:16" s="163" customFormat="1" ht="15.75" hidden="1">
      <c r="A417" s="358" t="str">
        <f>'План НП'!A420</f>
        <v>ВБ12.15</v>
      </c>
      <c r="B417" s="380">
        <f>'План НП'!B420</f>
        <v>0</v>
      </c>
      <c r="C417" s="353">
        <f>'План НП'!F420</f>
        <v>0</v>
      </c>
      <c r="D417" s="353">
        <f>'План НП'!G420</f>
        <v>0</v>
      </c>
      <c r="E417" s="359"/>
      <c r="F417" s="360"/>
      <c r="G417" s="360"/>
      <c r="H417" s="360"/>
      <c r="I417" s="360"/>
      <c r="J417" s="360"/>
      <c r="K417" s="360"/>
      <c r="L417" s="361"/>
      <c r="M417" s="370">
        <f>'План НП'!C420</f>
        <v>0</v>
      </c>
      <c r="N417" s="369">
        <f>'План НП'!D420</f>
        <v>0</v>
      </c>
      <c r="O417" s="357">
        <f>'План НП'!Y420</f>
        <v>0</v>
      </c>
      <c r="P417" s="341" t="str">
        <f>'Основні дані'!$B$1</f>
        <v>120124Б_3роки</v>
      </c>
    </row>
    <row r="418" spans="1:16" s="163" customFormat="1" ht="15.75" hidden="1">
      <c r="A418" s="358" t="str">
        <f>'План НП'!A421</f>
        <v>ВБ12.16</v>
      </c>
      <c r="B418" s="380">
        <f>'План НП'!B421</f>
        <v>0</v>
      </c>
      <c r="C418" s="353">
        <f>'План НП'!F421</f>
        <v>0</v>
      </c>
      <c r="D418" s="353">
        <f>'План НП'!G421</f>
        <v>0</v>
      </c>
      <c r="E418" s="359"/>
      <c r="F418" s="360"/>
      <c r="G418" s="360"/>
      <c r="H418" s="360"/>
      <c r="I418" s="360"/>
      <c r="J418" s="360"/>
      <c r="K418" s="360"/>
      <c r="L418" s="361"/>
      <c r="M418" s="370">
        <f>'План НП'!C421</f>
        <v>0</v>
      </c>
      <c r="N418" s="369">
        <f>'План НП'!D421</f>
        <v>0</v>
      </c>
      <c r="O418" s="357">
        <f>'План НП'!Y421</f>
        <v>0</v>
      </c>
      <c r="P418" s="341" t="str">
        <f>'Основні дані'!$B$1</f>
        <v>120124Б_3роки</v>
      </c>
    </row>
    <row r="419" spans="1:16" s="163" customFormat="1" ht="15.75" hidden="1">
      <c r="A419" s="358" t="str">
        <f>'План НП'!A422</f>
        <v>ВБ12.17</v>
      </c>
      <c r="B419" s="380">
        <f>'План НП'!B422</f>
        <v>0</v>
      </c>
      <c r="C419" s="353">
        <f>'План НП'!F422</f>
        <v>0</v>
      </c>
      <c r="D419" s="353">
        <f>'План НП'!G422</f>
        <v>0</v>
      </c>
      <c r="E419" s="359"/>
      <c r="F419" s="360"/>
      <c r="G419" s="360"/>
      <c r="H419" s="360"/>
      <c r="I419" s="360"/>
      <c r="J419" s="360"/>
      <c r="K419" s="360"/>
      <c r="L419" s="361"/>
      <c r="M419" s="370">
        <f>'План НП'!C422</f>
        <v>0</v>
      </c>
      <c r="N419" s="369">
        <f>'План НП'!D422</f>
        <v>0</v>
      </c>
      <c r="O419" s="357">
        <f>'План НП'!Y422</f>
        <v>0</v>
      </c>
      <c r="P419" s="341" t="str">
        <f>'Основні дані'!$B$1</f>
        <v>120124Б_3роки</v>
      </c>
    </row>
    <row r="420" spans="1:16" s="163" customFormat="1" ht="15.75" hidden="1">
      <c r="A420" s="358" t="str">
        <f>'План НП'!A423</f>
        <v>ВБ12.18</v>
      </c>
      <c r="B420" s="380">
        <f>'План НП'!B423</f>
        <v>0</v>
      </c>
      <c r="C420" s="353">
        <f>'План НП'!F423</f>
        <v>0</v>
      </c>
      <c r="D420" s="353">
        <f>'План НП'!G423</f>
        <v>0</v>
      </c>
      <c r="E420" s="359"/>
      <c r="F420" s="360"/>
      <c r="G420" s="360"/>
      <c r="H420" s="360"/>
      <c r="I420" s="360"/>
      <c r="J420" s="360"/>
      <c r="K420" s="360"/>
      <c r="L420" s="361"/>
      <c r="M420" s="370">
        <f>'План НП'!C423</f>
        <v>0</v>
      </c>
      <c r="N420" s="369">
        <f>'План НП'!D423</f>
        <v>0</v>
      </c>
      <c r="O420" s="357">
        <f>'План НП'!Y423</f>
        <v>0</v>
      </c>
      <c r="P420" s="341" t="str">
        <f>'Основні дані'!$B$1</f>
        <v>120124Б_3роки</v>
      </c>
    </row>
    <row r="421" spans="1:16" s="163" customFormat="1" ht="15.75" hidden="1">
      <c r="A421" s="358" t="str">
        <f>'План НП'!A424</f>
        <v>ВБ12.19</v>
      </c>
      <c r="B421" s="380">
        <f>'План НП'!B424</f>
        <v>0</v>
      </c>
      <c r="C421" s="353">
        <f>'План НП'!F424</f>
        <v>0</v>
      </c>
      <c r="D421" s="353">
        <f>'План НП'!G424</f>
        <v>0</v>
      </c>
      <c r="E421" s="359"/>
      <c r="F421" s="360"/>
      <c r="G421" s="360"/>
      <c r="H421" s="360"/>
      <c r="I421" s="360"/>
      <c r="J421" s="360"/>
      <c r="K421" s="360"/>
      <c r="L421" s="361"/>
      <c r="M421" s="370">
        <f>'План НП'!C424</f>
        <v>0</v>
      </c>
      <c r="N421" s="369">
        <f>'План НП'!D424</f>
        <v>0</v>
      </c>
      <c r="O421" s="357">
        <f>'План НП'!Y424</f>
        <v>0</v>
      </c>
      <c r="P421" s="341" t="str">
        <f>'Основні дані'!$B$1</f>
        <v>120124Б_3роки</v>
      </c>
    </row>
    <row r="422" spans="1:16" s="163" customFormat="1" ht="15.75" hidden="1">
      <c r="A422" s="358" t="str">
        <f>'План НП'!A425</f>
        <v>ВБ12.20</v>
      </c>
      <c r="B422" s="380">
        <f>'План НП'!B425</f>
        <v>0</v>
      </c>
      <c r="C422" s="353">
        <f>'План НП'!F425</f>
        <v>0</v>
      </c>
      <c r="D422" s="353">
        <f>'План НП'!G425</f>
        <v>0</v>
      </c>
      <c r="E422" s="359"/>
      <c r="F422" s="360"/>
      <c r="G422" s="360"/>
      <c r="H422" s="360"/>
      <c r="I422" s="360"/>
      <c r="J422" s="360"/>
      <c r="K422" s="360"/>
      <c r="L422" s="361"/>
      <c r="M422" s="370">
        <f>'План НП'!C425</f>
        <v>0</v>
      </c>
      <c r="N422" s="369">
        <f>'План НП'!D425</f>
        <v>0</v>
      </c>
      <c r="O422" s="357">
        <f>'План НП'!Y425</f>
        <v>0</v>
      </c>
      <c r="P422" s="341" t="str">
        <f>'Основні дані'!$B$1</f>
        <v>120124Б_3роки</v>
      </c>
    </row>
    <row r="423" spans="1:16" s="163" customFormat="1" ht="15.75" hidden="1">
      <c r="A423" s="358" t="str">
        <f>'План НП'!A426</f>
        <v>ВБ12.21</v>
      </c>
      <c r="B423" s="380">
        <f>'План НП'!B426</f>
        <v>0</v>
      </c>
      <c r="C423" s="353">
        <f>'План НП'!F426</f>
        <v>0</v>
      </c>
      <c r="D423" s="353">
        <f>'План НП'!G426</f>
        <v>0</v>
      </c>
      <c r="E423" s="359"/>
      <c r="F423" s="360"/>
      <c r="G423" s="360"/>
      <c r="H423" s="360"/>
      <c r="I423" s="360"/>
      <c r="J423" s="360"/>
      <c r="K423" s="360"/>
      <c r="L423" s="361"/>
      <c r="M423" s="370">
        <f>'План НП'!C426</f>
        <v>0</v>
      </c>
      <c r="N423" s="369">
        <f>'План НП'!D426</f>
        <v>0</v>
      </c>
      <c r="O423" s="357">
        <f>'План НП'!Y426</f>
        <v>0</v>
      </c>
      <c r="P423" s="341" t="str">
        <f>'Основні дані'!$B$1</f>
        <v>120124Б_3роки</v>
      </c>
    </row>
    <row r="424" spans="1:16" s="163" customFormat="1" ht="15.75" hidden="1">
      <c r="A424" s="358" t="str">
        <f>'План НП'!A427</f>
        <v>ВБ12.22</v>
      </c>
      <c r="B424" s="380">
        <f>'План НП'!B427</f>
        <v>0</v>
      </c>
      <c r="C424" s="353">
        <f>'План НП'!F427</f>
        <v>0</v>
      </c>
      <c r="D424" s="353">
        <f>'План НП'!G427</f>
        <v>0</v>
      </c>
      <c r="E424" s="359"/>
      <c r="F424" s="360"/>
      <c r="G424" s="360"/>
      <c r="H424" s="360"/>
      <c r="I424" s="360"/>
      <c r="J424" s="360"/>
      <c r="K424" s="360"/>
      <c r="L424" s="361"/>
      <c r="M424" s="370">
        <f>'План НП'!C427</f>
        <v>0</v>
      </c>
      <c r="N424" s="369">
        <f>'План НП'!D427</f>
        <v>0</v>
      </c>
      <c r="O424" s="357">
        <f>'План НП'!Y427</f>
        <v>0</v>
      </c>
      <c r="P424" s="341" t="str">
        <f>'Основні дані'!$B$1</f>
        <v>120124Б_3роки</v>
      </c>
    </row>
    <row r="425" spans="1:16" s="163" customFormat="1" ht="15.75" hidden="1">
      <c r="A425" s="358" t="str">
        <f>'План НП'!A428</f>
        <v>ВБ12.23</v>
      </c>
      <c r="B425" s="380">
        <f>'План НП'!B428</f>
        <v>0</v>
      </c>
      <c r="C425" s="353">
        <f>'План НП'!F428</f>
        <v>0</v>
      </c>
      <c r="D425" s="353">
        <f>'План НП'!G428</f>
        <v>0</v>
      </c>
      <c r="E425" s="359"/>
      <c r="F425" s="360"/>
      <c r="G425" s="360"/>
      <c r="H425" s="360"/>
      <c r="I425" s="360"/>
      <c r="J425" s="360"/>
      <c r="K425" s="360"/>
      <c r="L425" s="361"/>
      <c r="M425" s="370">
        <f>'План НП'!C428</f>
        <v>0</v>
      </c>
      <c r="N425" s="369">
        <f>'План НП'!D428</f>
        <v>0</v>
      </c>
      <c r="O425" s="357">
        <f>'План НП'!Y428</f>
        <v>0</v>
      </c>
      <c r="P425" s="341" t="str">
        <f>'Основні дані'!$B$1</f>
        <v>120124Б_3роки</v>
      </c>
    </row>
    <row r="426" spans="1:16" s="163" customFormat="1" ht="15.75" hidden="1">
      <c r="A426" s="358" t="str">
        <f>'План НП'!A429</f>
        <v>ВБ12.24</v>
      </c>
      <c r="B426" s="380">
        <f>'План НП'!B429</f>
        <v>0</v>
      </c>
      <c r="C426" s="353">
        <f>'План НП'!F429</f>
        <v>0</v>
      </c>
      <c r="D426" s="353">
        <f>'План НП'!G429</f>
        <v>0</v>
      </c>
      <c r="E426" s="359"/>
      <c r="F426" s="360"/>
      <c r="G426" s="360"/>
      <c r="H426" s="360"/>
      <c r="I426" s="360"/>
      <c r="J426" s="360"/>
      <c r="K426" s="360"/>
      <c r="L426" s="361"/>
      <c r="M426" s="370">
        <f>'План НП'!C429</f>
        <v>0</v>
      </c>
      <c r="N426" s="369">
        <f>'План НП'!D429</f>
        <v>0</v>
      </c>
      <c r="O426" s="357">
        <f>'План НП'!Y429</f>
        <v>0</v>
      </c>
      <c r="P426" s="341" t="str">
        <f>'Основні дані'!$B$1</f>
        <v>120124Б_3роки</v>
      </c>
    </row>
    <row r="427" spans="1:16" s="163" customFormat="1" ht="15.75" hidden="1">
      <c r="A427" s="358" t="str">
        <f>'План НП'!A430</f>
        <v>ВБ12.25</v>
      </c>
      <c r="B427" s="380">
        <f>'План НП'!B430</f>
        <v>0</v>
      </c>
      <c r="C427" s="353">
        <f>'План НП'!F430</f>
        <v>0</v>
      </c>
      <c r="D427" s="353">
        <f>'План НП'!G430</f>
        <v>0</v>
      </c>
      <c r="E427" s="359"/>
      <c r="F427" s="360"/>
      <c r="G427" s="360"/>
      <c r="H427" s="360"/>
      <c r="I427" s="360"/>
      <c r="J427" s="360"/>
      <c r="K427" s="360"/>
      <c r="L427" s="361"/>
      <c r="M427" s="370">
        <f>'План НП'!C430</f>
        <v>0</v>
      </c>
      <c r="N427" s="369">
        <f>'План НП'!D430</f>
        <v>0</v>
      </c>
      <c r="O427" s="357">
        <f>'План НП'!Y430</f>
        <v>0</v>
      </c>
      <c r="P427" s="341" t="str">
        <f>'Основні дані'!$B$1</f>
        <v>120124Б_3роки</v>
      </c>
    </row>
    <row r="428" spans="1:16" s="163" customFormat="1" ht="15.75" hidden="1">
      <c r="A428" s="358">
        <f>'План НП'!A431</f>
        <v>0</v>
      </c>
      <c r="B428" s="547" t="str">
        <f>'План НП'!B431</f>
        <v>Практика</v>
      </c>
      <c r="C428" s="353">
        <f>'План НП'!F431</f>
        <v>6</v>
      </c>
      <c r="D428" s="353">
        <f>'План НП'!G431</f>
        <v>180</v>
      </c>
      <c r="E428" s="359"/>
      <c r="F428" s="360"/>
      <c r="G428" s="360"/>
      <c r="H428" s="360"/>
      <c r="I428" s="360"/>
      <c r="J428" s="360"/>
      <c r="K428" s="360"/>
      <c r="L428" s="361"/>
      <c r="M428" s="370">
        <f>'План НП'!C431</f>
        <v>0</v>
      </c>
      <c r="N428" s="369" t="str">
        <f>'План НП'!D431</f>
        <v>6</v>
      </c>
      <c r="O428" s="357">
        <f>'План НП'!Y431</f>
        <v>0</v>
      </c>
      <c r="P428" s="341" t="str">
        <f>'Основні дані'!$B$1</f>
        <v>120124Б_3роки</v>
      </c>
    </row>
    <row r="429" spans="1:16" s="163" customFormat="1" ht="15.75" hidden="1">
      <c r="A429" s="358">
        <f>'План НП'!A432</f>
        <v>0</v>
      </c>
      <c r="B429" s="547" t="str">
        <f>'План НП'!B432</f>
        <v>Атестація</v>
      </c>
      <c r="C429" s="353">
        <f>'План НП'!F432</f>
        <v>6</v>
      </c>
      <c r="D429" s="353">
        <f>'План НП'!G432</f>
        <v>180</v>
      </c>
      <c r="E429" s="359"/>
      <c r="F429" s="360"/>
      <c r="G429" s="360"/>
      <c r="H429" s="360"/>
      <c r="I429" s="360"/>
      <c r="J429" s="360"/>
      <c r="K429" s="360"/>
      <c r="L429" s="361"/>
      <c r="M429" s="370">
        <f>'План НП'!C432</f>
        <v>0</v>
      </c>
      <c r="N429" s="369">
        <f>'План НП'!D432</f>
        <v>0</v>
      </c>
      <c r="O429" s="357">
        <f>'План НП'!Y432</f>
        <v>0</v>
      </c>
      <c r="P429" s="341" t="str">
        <f>'Основні дані'!$B$1</f>
        <v>120124Б_3роки</v>
      </c>
    </row>
    <row r="430" spans="1:16" s="163" customFormat="1" ht="15.75" hidden="1">
      <c r="A430" s="529" t="str">
        <f>'План НП'!A433</f>
        <v>3.1.13</v>
      </c>
      <c r="B430" s="530" t="str">
        <f>'План НП'!B433</f>
        <v>Блок дисциплін 13 "Назва блоку"</v>
      </c>
      <c r="C430" s="531" t="str">
        <f>'План НП'!F433</f>
        <v>ОШИБКА</v>
      </c>
      <c r="D430" s="531" t="str">
        <f>'План НП'!G433</f>
        <v>ОШИБКА</v>
      </c>
      <c r="E430" s="532"/>
      <c r="F430" s="533"/>
      <c r="G430" s="533"/>
      <c r="H430" s="533"/>
      <c r="I430" s="533"/>
      <c r="J430" s="533"/>
      <c r="K430" s="533"/>
      <c r="L430" s="534"/>
      <c r="M430" s="535"/>
      <c r="N430" s="536"/>
      <c r="O430" s="357">
        <f>'План НП'!Y433</f>
        <v>0</v>
      </c>
      <c r="P430" s="341" t="str">
        <f>'Основні дані'!$B$1</f>
        <v>120124Б_3роки</v>
      </c>
    </row>
    <row r="431" spans="1:16" s="163" customFormat="1" ht="15.75" hidden="1">
      <c r="A431" s="352" t="str">
        <f>'План НП'!A434</f>
        <v>ВБ13.1</v>
      </c>
      <c r="B431" s="380">
        <f>'План НП'!B434</f>
        <v>0</v>
      </c>
      <c r="C431" s="353">
        <f>'План НП'!F434</f>
        <v>0</v>
      </c>
      <c r="D431" s="353">
        <f>'План НП'!G434</f>
        <v>0</v>
      </c>
      <c r="E431" s="354"/>
      <c r="F431" s="355"/>
      <c r="G431" s="355"/>
      <c r="H431" s="355"/>
      <c r="I431" s="355"/>
      <c r="J431" s="355"/>
      <c r="K431" s="355"/>
      <c r="L431" s="356"/>
      <c r="M431" s="370">
        <f>'План НП'!C434</f>
        <v>0</v>
      </c>
      <c r="N431" s="369">
        <f>'План НП'!D434</f>
        <v>0</v>
      </c>
      <c r="O431" s="357">
        <f>'План НП'!Y434</f>
        <v>0</v>
      </c>
      <c r="P431" s="341" t="str">
        <f>'Основні дані'!$B$1</f>
        <v>120124Б_3роки</v>
      </c>
    </row>
    <row r="432" spans="1:16" s="163" customFormat="1" ht="15.75" hidden="1">
      <c r="A432" s="358" t="str">
        <f>'План НП'!A435</f>
        <v>ВБ13.2</v>
      </c>
      <c r="B432" s="380">
        <f>'План НП'!B435</f>
        <v>0</v>
      </c>
      <c r="C432" s="353">
        <f>'План НП'!F435</f>
        <v>0</v>
      </c>
      <c r="D432" s="353">
        <f>'План НП'!G435</f>
        <v>0</v>
      </c>
      <c r="E432" s="359"/>
      <c r="F432" s="360"/>
      <c r="G432" s="360"/>
      <c r="H432" s="360"/>
      <c r="I432" s="360"/>
      <c r="J432" s="360"/>
      <c r="K432" s="360"/>
      <c r="L432" s="361"/>
      <c r="M432" s="370">
        <f>'План НП'!C435</f>
        <v>0</v>
      </c>
      <c r="N432" s="369">
        <f>'План НП'!D435</f>
        <v>0</v>
      </c>
      <c r="O432" s="357">
        <f>'План НП'!Y435</f>
        <v>0</v>
      </c>
      <c r="P432" s="341" t="str">
        <f>'Основні дані'!$B$1</f>
        <v>120124Б_3роки</v>
      </c>
    </row>
    <row r="433" spans="1:16" s="163" customFormat="1" ht="15.75" hidden="1">
      <c r="A433" s="358" t="str">
        <f>'План НП'!A436</f>
        <v>ВБ13.3</v>
      </c>
      <c r="B433" s="380">
        <f>'План НП'!B436</f>
        <v>0</v>
      </c>
      <c r="C433" s="353">
        <f>'План НП'!F436</f>
        <v>0</v>
      </c>
      <c r="D433" s="353">
        <f>'План НП'!G436</f>
        <v>0</v>
      </c>
      <c r="E433" s="359"/>
      <c r="F433" s="360"/>
      <c r="G433" s="360"/>
      <c r="H433" s="360"/>
      <c r="I433" s="360"/>
      <c r="J433" s="360"/>
      <c r="K433" s="360"/>
      <c r="L433" s="361"/>
      <c r="M433" s="370">
        <f>'План НП'!C436</f>
        <v>0</v>
      </c>
      <c r="N433" s="369">
        <f>'План НП'!D436</f>
        <v>0</v>
      </c>
      <c r="O433" s="357">
        <f>'План НП'!Y436</f>
        <v>0</v>
      </c>
      <c r="P433" s="341" t="str">
        <f>'Основні дані'!$B$1</f>
        <v>120124Б_3роки</v>
      </c>
    </row>
    <row r="434" spans="1:16" s="163" customFormat="1" ht="15.75" hidden="1">
      <c r="A434" s="358" t="str">
        <f>'План НП'!A437</f>
        <v>ВБ13.4</v>
      </c>
      <c r="B434" s="380">
        <f>'План НП'!B437</f>
        <v>0</v>
      </c>
      <c r="C434" s="353">
        <f>'План НП'!F437</f>
        <v>0</v>
      </c>
      <c r="D434" s="353">
        <f>'План НП'!G437</f>
        <v>0</v>
      </c>
      <c r="E434" s="359"/>
      <c r="F434" s="360"/>
      <c r="G434" s="360"/>
      <c r="H434" s="360"/>
      <c r="I434" s="360"/>
      <c r="J434" s="360"/>
      <c r="K434" s="360"/>
      <c r="L434" s="361"/>
      <c r="M434" s="370">
        <f>'План НП'!C437</f>
        <v>0</v>
      </c>
      <c r="N434" s="369">
        <f>'План НП'!D437</f>
        <v>0</v>
      </c>
      <c r="O434" s="357">
        <f>'План НП'!Y437</f>
        <v>0</v>
      </c>
      <c r="P434" s="341" t="str">
        <f>'Основні дані'!$B$1</f>
        <v>120124Б_3роки</v>
      </c>
    </row>
    <row r="435" spans="1:16" s="163" customFormat="1" ht="15.75" hidden="1">
      <c r="A435" s="358" t="str">
        <f>'План НП'!A438</f>
        <v>ВБ13.5</v>
      </c>
      <c r="B435" s="380">
        <f>'План НП'!B438</f>
        <v>0</v>
      </c>
      <c r="C435" s="353">
        <f>'План НП'!F438</f>
        <v>0</v>
      </c>
      <c r="D435" s="353">
        <f>'План НП'!G438</f>
        <v>0</v>
      </c>
      <c r="E435" s="359"/>
      <c r="F435" s="360"/>
      <c r="G435" s="360"/>
      <c r="H435" s="360"/>
      <c r="I435" s="360"/>
      <c r="J435" s="360"/>
      <c r="K435" s="360"/>
      <c r="L435" s="361"/>
      <c r="M435" s="370">
        <f>'План НП'!C438</f>
        <v>0</v>
      </c>
      <c r="N435" s="369">
        <f>'План НП'!D438</f>
        <v>0</v>
      </c>
      <c r="O435" s="357">
        <f>'План НП'!Y438</f>
        <v>0</v>
      </c>
      <c r="P435" s="341" t="str">
        <f>'Основні дані'!$B$1</f>
        <v>120124Б_3роки</v>
      </c>
    </row>
    <row r="436" spans="1:16" s="163" customFormat="1" ht="15.75" hidden="1">
      <c r="A436" s="358" t="str">
        <f>'План НП'!A439</f>
        <v>ВБ13.6</v>
      </c>
      <c r="B436" s="380">
        <f>'План НП'!B439</f>
        <v>0</v>
      </c>
      <c r="C436" s="353">
        <f>'План НП'!F439</f>
        <v>0</v>
      </c>
      <c r="D436" s="353">
        <f>'План НП'!G439</f>
        <v>0</v>
      </c>
      <c r="E436" s="359"/>
      <c r="F436" s="360"/>
      <c r="G436" s="360"/>
      <c r="H436" s="360"/>
      <c r="I436" s="360"/>
      <c r="J436" s="360"/>
      <c r="K436" s="360"/>
      <c r="L436" s="361"/>
      <c r="M436" s="370">
        <f>'План НП'!C439</f>
        <v>0</v>
      </c>
      <c r="N436" s="369">
        <f>'План НП'!D439</f>
        <v>0</v>
      </c>
      <c r="O436" s="357">
        <f>'План НП'!Y439</f>
        <v>0</v>
      </c>
      <c r="P436" s="341" t="str">
        <f>'Основні дані'!$B$1</f>
        <v>120124Б_3роки</v>
      </c>
    </row>
    <row r="437" spans="1:16" s="163" customFormat="1" ht="15.75" hidden="1">
      <c r="A437" s="358" t="str">
        <f>'План НП'!A440</f>
        <v>ВБ13.7</v>
      </c>
      <c r="B437" s="380">
        <f>'План НП'!B440</f>
        <v>0</v>
      </c>
      <c r="C437" s="353">
        <f>'План НП'!F440</f>
        <v>0</v>
      </c>
      <c r="D437" s="353">
        <f>'План НП'!G440</f>
        <v>0</v>
      </c>
      <c r="E437" s="359"/>
      <c r="F437" s="360"/>
      <c r="G437" s="360"/>
      <c r="H437" s="360"/>
      <c r="I437" s="360"/>
      <c r="J437" s="360"/>
      <c r="K437" s="360"/>
      <c r="L437" s="361"/>
      <c r="M437" s="370">
        <f>'План НП'!C440</f>
        <v>0</v>
      </c>
      <c r="N437" s="369">
        <f>'План НП'!D440</f>
        <v>0</v>
      </c>
      <c r="O437" s="357">
        <f>'План НП'!Y440</f>
        <v>0</v>
      </c>
      <c r="P437" s="341" t="str">
        <f>'Основні дані'!$B$1</f>
        <v>120124Б_3роки</v>
      </c>
    </row>
    <row r="438" spans="1:16" s="163" customFormat="1" ht="15.75" hidden="1">
      <c r="A438" s="358" t="str">
        <f>'План НП'!A441</f>
        <v>ВБ13.8</v>
      </c>
      <c r="B438" s="380">
        <f>'План НП'!B441</f>
        <v>0</v>
      </c>
      <c r="C438" s="353">
        <f>'План НП'!F441</f>
        <v>0</v>
      </c>
      <c r="D438" s="353">
        <f>'План НП'!G441</f>
        <v>0</v>
      </c>
      <c r="E438" s="359"/>
      <c r="F438" s="360"/>
      <c r="G438" s="360"/>
      <c r="H438" s="360"/>
      <c r="I438" s="360"/>
      <c r="J438" s="360"/>
      <c r="K438" s="360"/>
      <c r="L438" s="361"/>
      <c r="M438" s="370">
        <f>'План НП'!C441</f>
        <v>0</v>
      </c>
      <c r="N438" s="369">
        <f>'План НП'!D441</f>
        <v>0</v>
      </c>
      <c r="O438" s="357">
        <f>'План НП'!Y441</f>
        <v>0</v>
      </c>
      <c r="P438" s="341" t="str">
        <f>'Основні дані'!$B$1</f>
        <v>120124Б_3роки</v>
      </c>
    </row>
    <row r="439" spans="1:16" s="163" customFormat="1" ht="15.75" hidden="1">
      <c r="A439" s="358" t="str">
        <f>'План НП'!A442</f>
        <v>ВБ13.9</v>
      </c>
      <c r="B439" s="380">
        <f>'План НП'!B442</f>
        <v>0</v>
      </c>
      <c r="C439" s="353">
        <f>'План НП'!F442</f>
        <v>0</v>
      </c>
      <c r="D439" s="353">
        <f>'План НП'!G442</f>
        <v>0</v>
      </c>
      <c r="E439" s="359"/>
      <c r="F439" s="360"/>
      <c r="G439" s="360"/>
      <c r="H439" s="360"/>
      <c r="I439" s="360"/>
      <c r="J439" s="360"/>
      <c r="K439" s="360"/>
      <c r="L439" s="361"/>
      <c r="M439" s="370">
        <f>'План НП'!C442</f>
        <v>0</v>
      </c>
      <c r="N439" s="369">
        <f>'План НП'!D442</f>
        <v>0</v>
      </c>
      <c r="O439" s="357">
        <f>'План НП'!Y442</f>
        <v>0</v>
      </c>
      <c r="P439" s="341" t="str">
        <f>'Основні дані'!$B$1</f>
        <v>120124Б_3роки</v>
      </c>
    </row>
    <row r="440" spans="1:16" s="163" customFormat="1" ht="15.75" hidden="1">
      <c r="A440" s="358" t="str">
        <f>'План НП'!A443</f>
        <v>ВБ13.10</v>
      </c>
      <c r="B440" s="380">
        <f>'План НП'!B443</f>
        <v>0</v>
      </c>
      <c r="C440" s="353">
        <f>'План НП'!F443</f>
        <v>0</v>
      </c>
      <c r="D440" s="353">
        <f>'План НП'!G443</f>
        <v>0</v>
      </c>
      <c r="E440" s="359"/>
      <c r="F440" s="360"/>
      <c r="G440" s="360"/>
      <c r="H440" s="360"/>
      <c r="I440" s="360"/>
      <c r="J440" s="360"/>
      <c r="K440" s="360"/>
      <c r="L440" s="361"/>
      <c r="M440" s="370">
        <f>'План НП'!C443</f>
        <v>0</v>
      </c>
      <c r="N440" s="369">
        <f>'План НП'!D443</f>
        <v>0</v>
      </c>
      <c r="O440" s="357">
        <f>'План НП'!Y443</f>
        <v>0</v>
      </c>
      <c r="P440" s="341" t="str">
        <f>'Основні дані'!$B$1</f>
        <v>120124Б_3роки</v>
      </c>
    </row>
    <row r="441" spans="1:16" s="163" customFormat="1" ht="15.75" hidden="1">
      <c r="A441" s="358" t="str">
        <f>'План НП'!A444</f>
        <v>ВБ13.11</v>
      </c>
      <c r="B441" s="380">
        <f>'План НП'!B444</f>
        <v>0</v>
      </c>
      <c r="C441" s="353">
        <f>'План НП'!F444</f>
        <v>0</v>
      </c>
      <c r="D441" s="353">
        <f>'План НП'!G444</f>
        <v>0</v>
      </c>
      <c r="E441" s="359"/>
      <c r="F441" s="360"/>
      <c r="G441" s="360"/>
      <c r="H441" s="360"/>
      <c r="I441" s="360"/>
      <c r="J441" s="360"/>
      <c r="K441" s="360"/>
      <c r="L441" s="361"/>
      <c r="M441" s="370">
        <f>'План НП'!C444</f>
        <v>0</v>
      </c>
      <c r="N441" s="369">
        <f>'План НП'!D444</f>
        <v>0</v>
      </c>
      <c r="O441" s="357">
        <f>'План НП'!Y444</f>
        <v>0</v>
      </c>
      <c r="P441" s="341" t="str">
        <f>'Основні дані'!$B$1</f>
        <v>120124Б_3роки</v>
      </c>
    </row>
    <row r="442" spans="1:16" s="163" customFormat="1" ht="15.75" hidden="1">
      <c r="A442" s="358" t="str">
        <f>'План НП'!A445</f>
        <v>ВБ13.12</v>
      </c>
      <c r="B442" s="380">
        <f>'План НП'!B445</f>
        <v>0</v>
      </c>
      <c r="C442" s="353">
        <f>'План НП'!F445</f>
        <v>0</v>
      </c>
      <c r="D442" s="353">
        <f>'План НП'!G445</f>
        <v>0</v>
      </c>
      <c r="E442" s="359"/>
      <c r="F442" s="360"/>
      <c r="G442" s="360"/>
      <c r="H442" s="360"/>
      <c r="I442" s="360"/>
      <c r="J442" s="360"/>
      <c r="K442" s="360"/>
      <c r="L442" s="361"/>
      <c r="M442" s="370">
        <f>'План НП'!C445</f>
        <v>0</v>
      </c>
      <c r="N442" s="369">
        <f>'План НП'!D445</f>
        <v>0</v>
      </c>
      <c r="O442" s="357">
        <f>'План НП'!Y445</f>
        <v>0</v>
      </c>
      <c r="P442" s="341" t="str">
        <f>'Основні дані'!$B$1</f>
        <v>120124Б_3роки</v>
      </c>
    </row>
    <row r="443" spans="1:16" s="163" customFormat="1" ht="15.75" hidden="1">
      <c r="A443" s="358" t="str">
        <f>'План НП'!A446</f>
        <v>ВБ13.13</v>
      </c>
      <c r="B443" s="380">
        <f>'План НП'!B446</f>
        <v>0</v>
      </c>
      <c r="C443" s="353">
        <f>'План НП'!F446</f>
        <v>0</v>
      </c>
      <c r="D443" s="353">
        <f>'План НП'!G446</f>
        <v>0</v>
      </c>
      <c r="E443" s="359"/>
      <c r="F443" s="360"/>
      <c r="G443" s="360"/>
      <c r="H443" s="360"/>
      <c r="I443" s="360"/>
      <c r="J443" s="360"/>
      <c r="K443" s="360"/>
      <c r="L443" s="361"/>
      <c r="M443" s="370">
        <f>'План НП'!C446</f>
        <v>0</v>
      </c>
      <c r="N443" s="369">
        <f>'План НП'!D446</f>
        <v>0</v>
      </c>
      <c r="O443" s="357">
        <f>'План НП'!Y446</f>
        <v>0</v>
      </c>
      <c r="P443" s="341" t="str">
        <f>'Основні дані'!$B$1</f>
        <v>120124Б_3роки</v>
      </c>
    </row>
    <row r="444" spans="1:16" s="163" customFormat="1" ht="15.75" hidden="1">
      <c r="A444" s="358" t="str">
        <f>'План НП'!A447</f>
        <v>ВБ13.14</v>
      </c>
      <c r="B444" s="380">
        <f>'План НП'!B447</f>
        <v>0</v>
      </c>
      <c r="C444" s="353">
        <f>'План НП'!F447</f>
        <v>0</v>
      </c>
      <c r="D444" s="353">
        <f>'План НП'!G447</f>
        <v>0</v>
      </c>
      <c r="E444" s="359"/>
      <c r="F444" s="360"/>
      <c r="G444" s="360"/>
      <c r="H444" s="360"/>
      <c r="I444" s="360"/>
      <c r="J444" s="360"/>
      <c r="K444" s="360"/>
      <c r="L444" s="361"/>
      <c r="M444" s="370">
        <f>'План НП'!C447</f>
        <v>0</v>
      </c>
      <c r="N444" s="369">
        <f>'План НП'!D447</f>
        <v>0</v>
      </c>
      <c r="O444" s="357">
        <f>'План НП'!Y447</f>
        <v>0</v>
      </c>
      <c r="P444" s="341" t="str">
        <f>'Основні дані'!$B$1</f>
        <v>120124Б_3роки</v>
      </c>
    </row>
    <row r="445" spans="1:16" s="163" customFormat="1" ht="15.75" hidden="1">
      <c r="A445" s="358" t="str">
        <f>'План НП'!A448</f>
        <v>ВБ13.15</v>
      </c>
      <c r="B445" s="380">
        <f>'План НП'!B448</f>
        <v>0</v>
      </c>
      <c r="C445" s="353">
        <f>'План НП'!F448</f>
        <v>0</v>
      </c>
      <c r="D445" s="353">
        <f>'План НП'!G448</f>
        <v>0</v>
      </c>
      <c r="E445" s="359"/>
      <c r="F445" s="360"/>
      <c r="G445" s="360"/>
      <c r="H445" s="360"/>
      <c r="I445" s="360"/>
      <c r="J445" s="360"/>
      <c r="K445" s="360"/>
      <c r="L445" s="361"/>
      <c r="M445" s="370">
        <f>'План НП'!C448</f>
        <v>0</v>
      </c>
      <c r="N445" s="369">
        <f>'План НП'!D448</f>
        <v>0</v>
      </c>
      <c r="O445" s="357">
        <f>'План НП'!Y448</f>
        <v>0</v>
      </c>
      <c r="P445" s="341" t="str">
        <f>'Основні дані'!$B$1</f>
        <v>120124Б_3роки</v>
      </c>
    </row>
    <row r="446" spans="1:16" s="163" customFormat="1" ht="15.75" hidden="1">
      <c r="A446" s="358" t="str">
        <f>'План НП'!A449</f>
        <v>ВБ13.16</v>
      </c>
      <c r="B446" s="380">
        <f>'План НП'!B449</f>
        <v>0</v>
      </c>
      <c r="C446" s="353">
        <f>'План НП'!F449</f>
        <v>0</v>
      </c>
      <c r="D446" s="353">
        <f>'План НП'!G449</f>
        <v>0</v>
      </c>
      <c r="E446" s="359"/>
      <c r="F446" s="360"/>
      <c r="G446" s="360"/>
      <c r="H446" s="360"/>
      <c r="I446" s="360"/>
      <c r="J446" s="360"/>
      <c r="K446" s="360"/>
      <c r="L446" s="361"/>
      <c r="M446" s="370">
        <f>'План НП'!C449</f>
        <v>0</v>
      </c>
      <c r="N446" s="369">
        <f>'План НП'!D449</f>
        <v>0</v>
      </c>
      <c r="O446" s="357">
        <f>'План НП'!Y449</f>
        <v>0</v>
      </c>
      <c r="P446" s="341" t="str">
        <f>'Основні дані'!$B$1</f>
        <v>120124Б_3роки</v>
      </c>
    </row>
    <row r="447" spans="1:16" s="163" customFormat="1" ht="15.75" hidden="1">
      <c r="A447" s="358" t="str">
        <f>'План НП'!A450</f>
        <v>ВБ13.17</v>
      </c>
      <c r="B447" s="380">
        <f>'План НП'!B450</f>
        <v>0</v>
      </c>
      <c r="C447" s="353">
        <f>'План НП'!F450</f>
        <v>0</v>
      </c>
      <c r="D447" s="353">
        <f>'План НП'!G450</f>
        <v>0</v>
      </c>
      <c r="E447" s="359"/>
      <c r="F447" s="360"/>
      <c r="G447" s="360"/>
      <c r="H447" s="360"/>
      <c r="I447" s="360"/>
      <c r="J447" s="360"/>
      <c r="K447" s="360"/>
      <c r="L447" s="361"/>
      <c r="M447" s="370">
        <f>'План НП'!C450</f>
        <v>0</v>
      </c>
      <c r="N447" s="369">
        <f>'План НП'!D450</f>
        <v>0</v>
      </c>
      <c r="O447" s="357">
        <f>'План НП'!Y450</f>
        <v>0</v>
      </c>
      <c r="P447" s="341" t="str">
        <f>'Основні дані'!$B$1</f>
        <v>120124Б_3роки</v>
      </c>
    </row>
    <row r="448" spans="1:16" s="163" customFormat="1" ht="15.75" hidden="1">
      <c r="A448" s="358" t="str">
        <f>'План НП'!A451</f>
        <v>ВБ13.18</v>
      </c>
      <c r="B448" s="380">
        <f>'План НП'!B451</f>
        <v>0</v>
      </c>
      <c r="C448" s="353">
        <f>'План НП'!F451</f>
        <v>0</v>
      </c>
      <c r="D448" s="353">
        <f>'План НП'!G451</f>
        <v>0</v>
      </c>
      <c r="E448" s="359"/>
      <c r="F448" s="360"/>
      <c r="G448" s="360"/>
      <c r="H448" s="360"/>
      <c r="I448" s="360"/>
      <c r="J448" s="360"/>
      <c r="K448" s="360"/>
      <c r="L448" s="361"/>
      <c r="M448" s="370">
        <f>'План НП'!C451</f>
        <v>0</v>
      </c>
      <c r="N448" s="369">
        <f>'План НП'!D451</f>
        <v>0</v>
      </c>
      <c r="O448" s="357">
        <f>'План НП'!Y451</f>
        <v>0</v>
      </c>
      <c r="P448" s="341" t="str">
        <f>'Основні дані'!$B$1</f>
        <v>120124Б_3роки</v>
      </c>
    </row>
    <row r="449" spans="1:16" s="163" customFormat="1" ht="15.75" hidden="1">
      <c r="A449" s="358" t="str">
        <f>'План НП'!A452</f>
        <v>ВБ13.19</v>
      </c>
      <c r="B449" s="380">
        <f>'План НП'!B452</f>
        <v>0</v>
      </c>
      <c r="C449" s="353">
        <f>'План НП'!F452</f>
        <v>0</v>
      </c>
      <c r="D449" s="353">
        <f>'План НП'!G452</f>
        <v>0</v>
      </c>
      <c r="E449" s="359"/>
      <c r="F449" s="360"/>
      <c r="G449" s="360"/>
      <c r="H449" s="360"/>
      <c r="I449" s="360"/>
      <c r="J449" s="360"/>
      <c r="K449" s="360"/>
      <c r="L449" s="361"/>
      <c r="M449" s="370">
        <f>'План НП'!C452</f>
        <v>0</v>
      </c>
      <c r="N449" s="369">
        <f>'План НП'!D452</f>
        <v>0</v>
      </c>
      <c r="O449" s="357">
        <f>'План НП'!Y452</f>
        <v>0</v>
      </c>
      <c r="P449" s="341" t="str">
        <f>'Основні дані'!$B$1</f>
        <v>120124Б_3роки</v>
      </c>
    </row>
    <row r="450" spans="1:16" s="163" customFormat="1" ht="15.75" hidden="1">
      <c r="A450" s="358" t="str">
        <f>'План НП'!A453</f>
        <v>ВБ13.20</v>
      </c>
      <c r="B450" s="380">
        <f>'План НП'!B453</f>
        <v>0</v>
      </c>
      <c r="C450" s="353">
        <f>'План НП'!F453</f>
        <v>0</v>
      </c>
      <c r="D450" s="353">
        <f>'План НП'!G453</f>
        <v>0</v>
      </c>
      <c r="E450" s="359"/>
      <c r="F450" s="360"/>
      <c r="G450" s="360"/>
      <c r="H450" s="360"/>
      <c r="I450" s="360"/>
      <c r="J450" s="360"/>
      <c r="K450" s="360"/>
      <c r="L450" s="361"/>
      <c r="M450" s="370">
        <f>'План НП'!C453</f>
        <v>0</v>
      </c>
      <c r="N450" s="369">
        <f>'План НП'!D453</f>
        <v>0</v>
      </c>
      <c r="O450" s="357">
        <f>'План НП'!Y453</f>
        <v>0</v>
      </c>
      <c r="P450" s="341" t="str">
        <f>'Основні дані'!$B$1</f>
        <v>120124Б_3роки</v>
      </c>
    </row>
    <row r="451" spans="1:16" s="163" customFormat="1" ht="15.75" hidden="1">
      <c r="A451" s="358" t="str">
        <f>'План НП'!A454</f>
        <v>ВБ13.21</v>
      </c>
      <c r="B451" s="380">
        <f>'План НП'!B454</f>
        <v>0</v>
      </c>
      <c r="C451" s="353">
        <f>'План НП'!F454</f>
        <v>0</v>
      </c>
      <c r="D451" s="353">
        <f>'План НП'!G454</f>
        <v>0</v>
      </c>
      <c r="E451" s="359"/>
      <c r="F451" s="360"/>
      <c r="G451" s="360"/>
      <c r="H451" s="360"/>
      <c r="I451" s="360"/>
      <c r="J451" s="360"/>
      <c r="K451" s="360"/>
      <c r="L451" s="361"/>
      <c r="M451" s="370">
        <f>'План НП'!C454</f>
        <v>0</v>
      </c>
      <c r="N451" s="369">
        <f>'План НП'!D454</f>
        <v>0</v>
      </c>
      <c r="O451" s="357">
        <f>'План НП'!Y454</f>
        <v>0</v>
      </c>
      <c r="P451" s="341" t="str">
        <f>'Основні дані'!$B$1</f>
        <v>120124Б_3роки</v>
      </c>
    </row>
    <row r="452" spans="1:16" s="163" customFormat="1" ht="15.75" hidden="1">
      <c r="A452" s="358" t="str">
        <f>'План НП'!A455</f>
        <v>ВБ13.22</v>
      </c>
      <c r="B452" s="380">
        <f>'План НП'!B455</f>
        <v>0</v>
      </c>
      <c r="C452" s="353">
        <f>'План НП'!F455</f>
        <v>0</v>
      </c>
      <c r="D452" s="353">
        <f>'План НП'!G455</f>
        <v>0</v>
      </c>
      <c r="E452" s="359"/>
      <c r="F452" s="360"/>
      <c r="G452" s="360"/>
      <c r="H452" s="360"/>
      <c r="I452" s="360"/>
      <c r="J452" s="360"/>
      <c r="K452" s="360"/>
      <c r="L452" s="361"/>
      <c r="M452" s="370">
        <f>'План НП'!C455</f>
        <v>0</v>
      </c>
      <c r="N452" s="369">
        <f>'План НП'!D455</f>
        <v>0</v>
      </c>
      <c r="O452" s="357">
        <f>'План НП'!Y455</f>
        <v>0</v>
      </c>
      <c r="P452" s="341" t="str">
        <f>'Основні дані'!$B$1</f>
        <v>120124Б_3роки</v>
      </c>
    </row>
    <row r="453" spans="1:16" s="163" customFormat="1" ht="15.75" hidden="1">
      <c r="A453" s="358" t="str">
        <f>'План НП'!A456</f>
        <v>ВБ13.23</v>
      </c>
      <c r="B453" s="380">
        <f>'План НП'!B456</f>
        <v>0</v>
      </c>
      <c r="C453" s="353">
        <f>'План НП'!F456</f>
        <v>0</v>
      </c>
      <c r="D453" s="353">
        <f>'План НП'!G456</f>
        <v>0</v>
      </c>
      <c r="E453" s="359"/>
      <c r="F453" s="360"/>
      <c r="G453" s="360"/>
      <c r="H453" s="360"/>
      <c r="I453" s="360"/>
      <c r="J453" s="360"/>
      <c r="K453" s="360"/>
      <c r="L453" s="361"/>
      <c r="M453" s="370">
        <f>'План НП'!C456</f>
        <v>0</v>
      </c>
      <c r="N453" s="369">
        <f>'План НП'!D456</f>
        <v>0</v>
      </c>
      <c r="O453" s="357">
        <f>'План НП'!Y456</f>
        <v>0</v>
      </c>
      <c r="P453" s="341" t="str">
        <f>'Основні дані'!$B$1</f>
        <v>120124Б_3роки</v>
      </c>
    </row>
    <row r="454" spans="1:16" s="163" customFormat="1" ht="15.75" hidden="1">
      <c r="A454" s="358" t="str">
        <f>'План НП'!A457</f>
        <v>ВБ13.24</v>
      </c>
      <c r="B454" s="380">
        <f>'План НП'!B457</f>
        <v>0</v>
      </c>
      <c r="C454" s="353">
        <f>'План НП'!F457</f>
        <v>0</v>
      </c>
      <c r="D454" s="353">
        <f>'План НП'!G457</f>
        <v>0</v>
      </c>
      <c r="E454" s="359"/>
      <c r="F454" s="360"/>
      <c r="G454" s="360"/>
      <c r="H454" s="360"/>
      <c r="I454" s="360"/>
      <c r="J454" s="360"/>
      <c r="K454" s="360"/>
      <c r="L454" s="361"/>
      <c r="M454" s="370">
        <f>'План НП'!C457</f>
        <v>0</v>
      </c>
      <c r="N454" s="369">
        <f>'План НП'!D457</f>
        <v>0</v>
      </c>
      <c r="O454" s="357">
        <f>'План НП'!Y457</f>
        <v>0</v>
      </c>
      <c r="P454" s="341" t="str">
        <f>'Основні дані'!$B$1</f>
        <v>120124Б_3роки</v>
      </c>
    </row>
    <row r="455" spans="1:16" s="163" customFormat="1" ht="15.75" hidden="1">
      <c r="A455" s="358" t="str">
        <f>'План НП'!A458</f>
        <v>ВБ13.25</v>
      </c>
      <c r="B455" s="380">
        <f>'План НП'!B458</f>
        <v>0</v>
      </c>
      <c r="C455" s="353">
        <f>'План НП'!F458</f>
        <v>0</v>
      </c>
      <c r="D455" s="353">
        <f>'План НП'!G458</f>
        <v>0</v>
      </c>
      <c r="E455" s="359"/>
      <c r="F455" s="360"/>
      <c r="G455" s="360"/>
      <c r="H455" s="360"/>
      <c r="I455" s="360"/>
      <c r="J455" s="360"/>
      <c r="K455" s="360"/>
      <c r="L455" s="361"/>
      <c r="M455" s="370">
        <f>'План НП'!C458</f>
        <v>0</v>
      </c>
      <c r="N455" s="369">
        <f>'План НП'!D458</f>
        <v>0</v>
      </c>
      <c r="O455" s="357">
        <f>'План НП'!Y458</f>
        <v>0</v>
      </c>
      <c r="P455" s="341" t="str">
        <f>'Основні дані'!$B$1</f>
        <v>120124Б_3роки</v>
      </c>
    </row>
    <row r="456" spans="1:16" s="163" customFormat="1" ht="15.75" hidden="1">
      <c r="A456" s="358">
        <f>'План НП'!A459</f>
        <v>0</v>
      </c>
      <c r="B456" s="547" t="str">
        <f>'План НП'!B459</f>
        <v>Практика</v>
      </c>
      <c r="C456" s="353">
        <f>'План НП'!F459</f>
        <v>6</v>
      </c>
      <c r="D456" s="353">
        <f>'План НП'!G459</f>
        <v>180</v>
      </c>
      <c r="E456" s="359"/>
      <c r="F456" s="360"/>
      <c r="G456" s="360"/>
      <c r="H456" s="360"/>
      <c r="I456" s="360"/>
      <c r="J456" s="360"/>
      <c r="K456" s="360"/>
      <c r="L456" s="361"/>
      <c r="M456" s="370">
        <f>'План НП'!C459</f>
        <v>0</v>
      </c>
      <c r="N456" s="369" t="str">
        <f>'План НП'!D459</f>
        <v>6</v>
      </c>
      <c r="O456" s="357">
        <f>'План НП'!Y459</f>
        <v>0</v>
      </c>
      <c r="P456" s="341" t="str">
        <f>'Основні дані'!$B$1</f>
        <v>120124Б_3роки</v>
      </c>
    </row>
    <row r="457" spans="1:16" s="163" customFormat="1" ht="15.75" hidden="1">
      <c r="A457" s="358">
        <f>'План НП'!A460</f>
        <v>0</v>
      </c>
      <c r="B457" s="547" t="str">
        <f>'План НП'!B460</f>
        <v>Атестація</v>
      </c>
      <c r="C457" s="353">
        <f>'План НП'!F460</f>
        <v>6</v>
      </c>
      <c r="D457" s="353">
        <f>'План НП'!G460</f>
        <v>180</v>
      </c>
      <c r="E457" s="359"/>
      <c r="F457" s="360"/>
      <c r="G457" s="360"/>
      <c r="H457" s="360"/>
      <c r="I457" s="360"/>
      <c r="J457" s="360"/>
      <c r="K457" s="360"/>
      <c r="L457" s="361"/>
      <c r="M457" s="370">
        <f>'План НП'!C460</f>
        <v>0</v>
      </c>
      <c r="N457" s="369">
        <f>'План НП'!D460</f>
        <v>0</v>
      </c>
      <c r="O457" s="357">
        <f>'План НП'!Y460</f>
        <v>0</v>
      </c>
      <c r="P457" s="341" t="str">
        <f>'Основні дані'!$B$1</f>
        <v>120124Б_3роки</v>
      </c>
    </row>
    <row r="458" spans="1:16" s="163" customFormat="1" ht="15.75" hidden="1">
      <c r="A458" s="529" t="str">
        <f>'План НП'!A461</f>
        <v>3.1.14</v>
      </c>
      <c r="B458" s="530" t="str">
        <f>'План НП'!B461</f>
        <v>Блок дисциплін 14 "Назва блоку"</v>
      </c>
      <c r="C458" s="531" t="str">
        <f>'План НП'!F461</f>
        <v>ОШИБКА</v>
      </c>
      <c r="D458" s="531" t="str">
        <f>'План НП'!G461</f>
        <v>ОШИБКА</v>
      </c>
      <c r="E458" s="532"/>
      <c r="F458" s="533"/>
      <c r="G458" s="533"/>
      <c r="H458" s="533"/>
      <c r="I458" s="533"/>
      <c r="J458" s="533"/>
      <c r="K458" s="533"/>
      <c r="L458" s="534"/>
      <c r="M458" s="535"/>
      <c r="N458" s="536"/>
      <c r="O458" s="357">
        <f>'План НП'!Y461</f>
        <v>0</v>
      </c>
      <c r="P458" s="341" t="str">
        <f>'Основні дані'!$B$1</f>
        <v>120124Б_3роки</v>
      </c>
    </row>
    <row r="459" spans="1:16" s="163" customFormat="1" ht="15.75" hidden="1">
      <c r="A459" s="352" t="str">
        <f>'План НП'!A462</f>
        <v>ВБ14.1</v>
      </c>
      <c r="B459" s="380">
        <f>'План НП'!B462</f>
        <v>0</v>
      </c>
      <c r="C459" s="353">
        <f>'План НП'!F462</f>
        <v>0</v>
      </c>
      <c r="D459" s="353">
        <f>'План НП'!G462</f>
        <v>0</v>
      </c>
      <c r="E459" s="354"/>
      <c r="F459" s="355"/>
      <c r="G459" s="355"/>
      <c r="H459" s="355"/>
      <c r="I459" s="355"/>
      <c r="J459" s="355"/>
      <c r="K459" s="355"/>
      <c r="L459" s="356"/>
      <c r="M459" s="370">
        <f>'План НП'!C462</f>
        <v>0</v>
      </c>
      <c r="N459" s="369">
        <f>'План НП'!D462</f>
        <v>0</v>
      </c>
      <c r="O459" s="357">
        <f>'План НП'!Y462</f>
        <v>0</v>
      </c>
      <c r="P459" s="341" t="str">
        <f>'Основні дані'!$B$1</f>
        <v>120124Б_3роки</v>
      </c>
    </row>
    <row r="460" spans="1:16" s="163" customFormat="1" ht="15.75" hidden="1">
      <c r="A460" s="358" t="str">
        <f>'План НП'!A463</f>
        <v>ВБ14.2</v>
      </c>
      <c r="B460" s="380">
        <f>'План НП'!B463</f>
        <v>0</v>
      </c>
      <c r="C460" s="353">
        <f>'План НП'!F463</f>
        <v>0</v>
      </c>
      <c r="D460" s="353">
        <f>'План НП'!G463</f>
        <v>0</v>
      </c>
      <c r="E460" s="359"/>
      <c r="F460" s="360"/>
      <c r="G460" s="360"/>
      <c r="H460" s="360"/>
      <c r="I460" s="360"/>
      <c r="J460" s="360"/>
      <c r="K460" s="360"/>
      <c r="L460" s="361"/>
      <c r="M460" s="370">
        <f>'План НП'!C463</f>
        <v>0</v>
      </c>
      <c r="N460" s="369">
        <f>'План НП'!D463</f>
        <v>0</v>
      </c>
      <c r="O460" s="357">
        <f>'План НП'!Y463</f>
        <v>0</v>
      </c>
      <c r="P460" s="341" t="str">
        <f>'Основні дані'!$B$1</f>
        <v>120124Б_3роки</v>
      </c>
    </row>
    <row r="461" spans="1:16" s="163" customFormat="1" ht="15.75" hidden="1">
      <c r="A461" s="358" t="str">
        <f>'План НП'!A464</f>
        <v>ВБ14.3</v>
      </c>
      <c r="B461" s="380">
        <f>'План НП'!B464</f>
        <v>0</v>
      </c>
      <c r="C461" s="353">
        <f>'План НП'!F464</f>
        <v>0</v>
      </c>
      <c r="D461" s="353">
        <f>'План НП'!G464</f>
        <v>0</v>
      </c>
      <c r="E461" s="359"/>
      <c r="F461" s="360"/>
      <c r="G461" s="360"/>
      <c r="H461" s="360"/>
      <c r="I461" s="360"/>
      <c r="J461" s="360"/>
      <c r="K461" s="360"/>
      <c r="L461" s="361"/>
      <c r="M461" s="370">
        <f>'План НП'!C464</f>
        <v>0</v>
      </c>
      <c r="N461" s="369">
        <f>'План НП'!D464</f>
        <v>0</v>
      </c>
      <c r="O461" s="357">
        <f>'План НП'!Y464</f>
        <v>0</v>
      </c>
      <c r="P461" s="341" t="str">
        <f>'Основні дані'!$B$1</f>
        <v>120124Б_3роки</v>
      </c>
    </row>
    <row r="462" spans="1:16" s="163" customFormat="1" ht="15.75" hidden="1">
      <c r="A462" s="358" t="str">
        <f>'План НП'!A465</f>
        <v>ВБ14.4</v>
      </c>
      <c r="B462" s="380">
        <f>'План НП'!B465</f>
        <v>0</v>
      </c>
      <c r="C462" s="353">
        <f>'План НП'!F465</f>
        <v>0</v>
      </c>
      <c r="D462" s="353">
        <f>'План НП'!G465</f>
        <v>0</v>
      </c>
      <c r="E462" s="359"/>
      <c r="F462" s="360"/>
      <c r="G462" s="360"/>
      <c r="H462" s="360"/>
      <c r="I462" s="360"/>
      <c r="J462" s="360"/>
      <c r="K462" s="360"/>
      <c r="L462" s="361"/>
      <c r="M462" s="370">
        <f>'План НП'!C465</f>
        <v>0</v>
      </c>
      <c r="N462" s="369">
        <f>'План НП'!D465</f>
        <v>0</v>
      </c>
      <c r="O462" s="357">
        <f>'План НП'!Y465</f>
        <v>0</v>
      </c>
      <c r="P462" s="341" t="str">
        <f>'Основні дані'!$B$1</f>
        <v>120124Б_3роки</v>
      </c>
    </row>
    <row r="463" spans="1:16" s="163" customFormat="1" ht="15.75" hidden="1">
      <c r="A463" s="358" t="str">
        <f>'План НП'!A466</f>
        <v>ВБ14.5</v>
      </c>
      <c r="B463" s="380">
        <f>'План НП'!B466</f>
        <v>0</v>
      </c>
      <c r="C463" s="353">
        <f>'План НП'!F466</f>
        <v>0</v>
      </c>
      <c r="D463" s="353">
        <f>'План НП'!G466</f>
        <v>0</v>
      </c>
      <c r="E463" s="359"/>
      <c r="F463" s="360"/>
      <c r="G463" s="360"/>
      <c r="H463" s="360"/>
      <c r="I463" s="360"/>
      <c r="J463" s="360"/>
      <c r="K463" s="360"/>
      <c r="L463" s="361"/>
      <c r="M463" s="370">
        <f>'План НП'!C466</f>
        <v>0</v>
      </c>
      <c r="N463" s="369">
        <f>'План НП'!D466</f>
        <v>0</v>
      </c>
      <c r="O463" s="357">
        <f>'План НП'!Y466</f>
        <v>0</v>
      </c>
      <c r="P463" s="341" t="str">
        <f>'Основні дані'!$B$1</f>
        <v>120124Б_3роки</v>
      </c>
    </row>
    <row r="464" spans="1:16" s="163" customFormat="1" ht="15.75" hidden="1">
      <c r="A464" s="358" t="str">
        <f>'План НП'!A467</f>
        <v>ВБ14.6</v>
      </c>
      <c r="B464" s="380">
        <f>'План НП'!B467</f>
        <v>0</v>
      </c>
      <c r="C464" s="353">
        <f>'План НП'!F467</f>
        <v>0</v>
      </c>
      <c r="D464" s="353">
        <f>'План НП'!G467</f>
        <v>0</v>
      </c>
      <c r="E464" s="359"/>
      <c r="F464" s="360"/>
      <c r="G464" s="360"/>
      <c r="H464" s="360"/>
      <c r="I464" s="360"/>
      <c r="J464" s="360"/>
      <c r="K464" s="360"/>
      <c r="L464" s="361"/>
      <c r="M464" s="370">
        <f>'План НП'!C467</f>
        <v>0</v>
      </c>
      <c r="N464" s="369">
        <f>'План НП'!D467</f>
        <v>0</v>
      </c>
      <c r="O464" s="357">
        <f>'План НП'!Y467</f>
        <v>0</v>
      </c>
      <c r="P464" s="341" t="str">
        <f>'Основні дані'!$B$1</f>
        <v>120124Б_3роки</v>
      </c>
    </row>
    <row r="465" spans="1:16" s="163" customFormat="1" ht="15.75" hidden="1">
      <c r="A465" s="358" t="str">
        <f>'План НП'!A468</f>
        <v>ВБ14.7</v>
      </c>
      <c r="B465" s="380">
        <f>'План НП'!B468</f>
        <v>0</v>
      </c>
      <c r="C465" s="353">
        <f>'План НП'!F468</f>
        <v>0</v>
      </c>
      <c r="D465" s="353">
        <f>'План НП'!G468</f>
        <v>0</v>
      </c>
      <c r="E465" s="359"/>
      <c r="F465" s="360"/>
      <c r="G465" s="360"/>
      <c r="H465" s="360"/>
      <c r="I465" s="360"/>
      <c r="J465" s="360"/>
      <c r="K465" s="360"/>
      <c r="L465" s="361"/>
      <c r="M465" s="370">
        <f>'План НП'!C468</f>
        <v>0</v>
      </c>
      <c r="N465" s="369">
        <f>'План НП'!D468</f>
        <v>0</v>
      </c>
      <c r="O465" s="357">
        <f>'План НП'!Y468</f>
        <v>0</v>
      </c>
      <c r="P465" s="341" t="str">
        <f>'Основні дані'!$B$1</f>
        <v>120124Б_3роки</v>
      </c>
    </row>
    <row r="466" spans="1:16" s="163" customFormat="1" ht="15.75" hidden="1">
      <c r="A466" s="358" t="str">
        <f>'План НП'!A469</f>
        <v>ВБ14.8</v>
      </c>
      <c r="B466" s="380">
        <f>'План НП'!B469</f>
        <v>0</v>
      </c>
      <c r="C466" s="353">
        <f>'План НП'!F469</f>
        <v>0</v>
      </c>
      <c r="D466" s="353">
        <f>'План НП'!G469</f>
        <v>0</v>
      </c>
      <c r="E466" s="359"/>
      <c r="F466" s="360"/>
      <c r="G466" s="360"/>
      <c r="H466" s="360"/>
      <c r="I466" s="360"/>
      <c r="J466" s="360"/>
      <c r="K466" s="360"/>
      <c r="L466" s="361"/>
      <c r="M466" s="370">
        <f>'План НП'!C469</f>
        <v>0</v>
      </c>
      <c r="N466" s="369">
        <f>'План НП'!D469</f>
        <v>0</v>
      </c>
      <c r="O466" s="357">
        <f>'План НП'!Y469</f>
        <v>0</v>
      </c>
      <c r="P466" s="341" t="str">
        <f>'Основні дані'!$B$1</f>
        <v>120124Б_3роки</v>
      </c>
    </row>
    <row r="467" spans="1:16" s="163" customFormat="1" ht="15.75" hidden="1">
      <c r="A467" s="358" t="str">
        <f>'План НП'!A470</f>
        <v>ВБ14.9</v>
      </c>
      <c r="B467" s="380">
        <f>'План НП'!B470</f>
        <v>0</v>
      </c>
      <c r="C467" s="353">
        <f>'План НП'!F470</f>
        <v>0</v>
      </c>
      <c r="D467" s="353">
        <f>'План НП'!G470</f>
        <v>0</v>
      </c>
      <c r="E467" s="359"/>
      <c r="F467" s="360"/>
      <c r="G467" s="360"/>
      <c r="H467" s="360"/>
      <c r="I467" s="360"/>
      <c r="J467" s="360"/>
      <c r="K467" s="360"/>
      <c r="L467" s="361"/>
      <c r="M467" s="370">
        <f>'План НП'!C470</f>
        <v>0</v>
      </c>
      <c r="N467" s="369">
        <f>'План НП'!D470</f>
        <v>0</v>
      </c>
      <c r="O467" s="357">
        <f>'План НП'!Y470</f>
        <v>0</v>
      </c>
      <c r="P467" s="341" t="str">
        <f>'Основні дані'!$B$1</f>
        <v>120124Б_3роки</v>
      </c>
    </row>
    <row r="468" spans="1:16" s="163" customFormat="1" ht="15.75" hidden="1">
      <c r="A468" s="358" t="str">
        <f>'План НП'!A471</f>
        <v>ВБ14.10</v>
      </c>
      <c r="B468" s="380">
        <f>'План НП'!B471</f>
        <v>0</v>
      </c>
      <c r="C468" s="353">
        <f>'План НП'!F471</f>
        <v>0</v>
      </c>
      <c r="D468" s="353">
        <f>'План НП'!G471</f>
        <v>0</v>
      </c>
      <c r="E468" s="359"/>
      <c r="F468" s="360"/>
      <c r="G468" s="360"/>
      <c r="H468" s="360"/>
      <c r="I468" s="360"/>
      <c r="J468" s="360"/>
      <c r="K468" s="360"/>
      <c r="L468" s="361"/>
      <c r="M468" s="370">
        <f>'План НП'!C471</f>
        <v>0</v>
      </c>
      <c r="N468" s="369">
        <f>'План НП'!D471</f>
        <v>0</v>
      </c>
      <c r="O468" s="357">
        <f>'План НП'!Y471</f>
        <v>0</v>
      </c>
      <c r="P468" s="341" t="str">
        <f>'Основні дані'!$B$1</f>
        <v>120124Б_3роки</v>
      </c>
    </row>
    <row r="469" spans="1:16" s="163" customFormat="1" ht="15.75" hidden="1">
      <c r="A469" s="358" t="str">
        <f>'План НП'!A472</f>
        <v>ВБ14.11</v>
      </c>
      <c r="B469" s="380">
        <f>'План НП'!B472</f>
        <v>0</v>
      </c>
      <c r="C469" s="353">
        <f>'План НП'!F472</f>
        <v>0</v>
      </c>
      <c r="D469" s="353">
        <f>'План НП'!G472</f>
        <v>0</v>
      </c>
      <c r="E469" s="359"/>
      <c r="F469" s="360"/>
      <c r="G469" s="360"/>
      <c r="H469" s="360"/>
      <c r="I469" s="360"/>
      <c r="J469" s="360"/>
      <c r="K469" s="360"/>
      <c r="L469" s="361"/>
      <c r="M469" s="370">
        <f>'План НП'!C472</f>
        <v>0</v>
      </c>
      <c r="N469" s="369">
        <f>'План НП'!D472</f>
        <v>0</v>
      </c>
      <c r="O469" s="357">
        <f>'План НП'!Y472</f>
        <v>0</v>
      </c>
      <c r="P469" s="341" t="str">
        <f>'Основні дані'!$B$1</f>
        <v>120124Б_3роки</v>
      </c>
    </row>
    <row r="470" spans="1:16" s="163" customFormat="1" ht="15.75" hidden="1">
      <c r="A470" s="358" t="str">
        <f>'План НП'!A473</f>
        <v>ВБ14.12</v>
      </c>
      <c r="B470" s="380">
        <f>'План НП'!B473</f>
        <v>0</v>
      </c>
      <c r="C470" s="353">
        <f>'План НП'!F473</f>
        <v>0</v>
      </c>
      <c r="D470" s="353">
        <f>'План НП'!G473</f>
        <v>0</v>
      </c>
      <c r="E470" s="359"/>
      <c r="F470" s="360"/>
      <c r="G470" s="360"/>
      <c r="H470" s="360"/>
      <c r="I470" s="360"/>
      <c r="J470" s="360"/>
      <c r="K470" s="360"/>
      <c r="L470" s="361"/>
      <c r="M470" s="370">
        <f>'План НП'!C473</f>
        <v>0</v>
      </c>
      <c r="N470" s="369">
        <f>'План НП'!D473</f>
        <v>0</v>
      </c>
      <c r="O470" s="357">
        <f>'План НП'!Y473</f>
        <v>0</v>
      </c>
      <c r="P470" s="341" t="str">
        <f>'Основні дані'!$B$1</f>
        <v>120124Б_3роки</v>
      </c>
    </row>
    <row r="471" spans="1:16" s="163" customFormat="1" ht="15.75" hidden="1">
      <c r="A471" s="358" t="str">
        <f>'План НП'!A474</f>
        <v>ВБ14.13</v>
      </c>
      <c r="B471" s="380">
        <f>'План НП'!B474</f>
        <v>0</v>
      </c>
      <c r="C471" s="353">
        <f>'План НП'!F474</f>
        <v>0</v>
      </c>
      <c r="D471" s="353">
        <f>'План НП'!G474</f>
        <v>0</v>
      </c>
      <c r="E471" s="359"/>
      <c r="F471" s="360"/>
      <c r="G471" s="360"/>
      <c r="H471" s="360"/>
      <c r="I471" s="360"/>
      <c r="J471" s="360"/>
      <c r="K471" s="360"/>
      <c r="L471" s="361"/>
      <c r="M471" s="370">
        <f>'План НП'!C474</f>
        <v>0</v>
      </c>
      <c r="N471" s="369">
        <f>'План НП'!D474</f>
        <v>0</v>
      </c>
      <c r="O471" s="357">
        <f>'План НП'!Y474</f>
        <v>0</v>
      </c>
      <c r="P471" s="341" t="str">
        <f>'Основні дані'!$B$1</f>
        <v>120124Б_3роки</v>
      </c>
    </row>
    <row r="472" spans="1:16" s="163" customFormat="1" ht="15.75" hidden="1">
      <c r="A472" s="358" t="str">
        <f>'План НП'!A475</f>
        <v>ВБ14.14</v>
      </c>
      <c r="B472" s="380">
        <f>'План НП'!B475</f>
        <v>0</v>
      </c>
      <c r="C472" s="353">
        <f>'План НП'!F475</f>
        <v>0</v>
      </c>
      <c r="D472" s="353">
        <f>'План НП'!G475</f>
        <v>0</v>
      </c>
      <c r="E472" s="359"/>
      <c r="F472" s="360"/>
      <c r="G472" s="360"/>
      <c r="H472" s="360"/>
      <c r="I472" s="360"/>
      <c r="J472" s="360"/>
      <c r="K472" s="360"/>
      <c r="L472" s="361"/>
      <c r="M472" s="370">
        <f>'План НП'!C475</f>
        <v>0</v>
      </c>
      <c r="N472" s="369">
        <f>'План НП'!D475</f>
        <v>0</v>
      </c>
      <c r="O472" s="357">
        <f>'План НП'!Y475</f>
        <v>0</v>
      </c>
      <c r="P472" s="341" t="str">
        <f>'Основні дані'!$B$1</f>
        <v>120124Б_3роки</v>
      </c>
    </row>
    <row r="473" spans="1:16" s="163" customFormat="1" ht="15.75" hidden="1">
      <c r="A473" s="358" t="str">
        <f>'План НП'!A476</f>
        <v>ВБ14.15</v>
      </c>
      <c r="B473" s="380">
        <f>'План НП'!B476</f>
        <v>0</v>
      </c>
      <c r="C473" s="353">
        <f>'План НП'!F476</f>
        <v>0</v>
      </c>
      <c r="D473" s="353">
        <f>'План НП'!G476</f>
        <v>0</v>
      </c>
      <c r="E473" s="359"/>
      <c r="F473" s="360"/>
      <c r="G473" s="360"/>
      <c r="H473" s="360"/>
      <c r="I473" s="360"/>
      <c r="J473" s="360"/>
      <c r="K473" s="360"/>
      <c r="L473" s="361"/>
      <c r="M473" s="370">
        <f>'План НП'!C476</f>
        <v>0</v>
      </c>
      <c r="N473" s="369">
        <f>'План НП'!D476</f>
        <v>0</v>
      </c>
      <c r="O473" s="357">
        <f>'План НП'!Y476</f>
        <v>0</v>
      </c>
      <c r="P473" s="341" t="str">
        <f>'Основні дані'!$B$1</f>
        <v>120124Б_3роки</v>
      </c>
    </row>
    <row r="474" spans="1:16" s="163" customFormat="1" ht="15.75" hidden="1">
      <c r="A474" s="358" t="str">
        <f>'План НП'!A477</f>
        <v>ВБ14.16</v>
      </c>
      <c r="B474" s="380">
        <f>'План НП'!B477</f>
        <v>0</v>
      </c>
      <c r="C474" s="353">
        <f>'План НП'!F477</f>
        <v>0</v>
      </c>
      <c r="D474" s="353">
        <f>'План НП'!G477</f>
        <v>0</v>
      </c>
      <c r="E474" s="359"/>
      <c r="F474" s="360"/>
      <c r="G474" s="360"/>
      <c r="H474" s="360"/>
      <c r="I474" s="360"/>
      <c r="J474" s="360"/>
      <c r="K474" s="360"/>
      <c r="L474" s="361"/>
      <c r="M474" s="370">
        <f>'План НП'!C477</f>
        <v>0</v>
      </c>
      <c r="N474" s="369">
        <f>'План НП'!D477</f>
        <v>0</v>
      </c>
      <c r="O474" s="357">
        <f>'План НП'!Y477</f>
        <v>0</v>
      </c>
      <c r="P474" s="341" t="str">
        <f>'Основні дані'!$B$1</f>
        <v>120124Б_3роки</v>
      </c>
    </row>
    <row r="475" spans="1:16" s="163" customFormat="1" ht="15.75" hidden="1">
      <c r="A475" s="358" t="str">
        <f>'План НП'!A478</f>
        <v>ВБ14.17</v>
      </c>
      <c r="B475" s="380">
        <f>'План НП'!B478</f>
        <v>0</v>
      </c>
      <c r="C475" s="353">
        <f>'План НП'!F478</f>
        <v>0</v>
      </c>
      <c r="D475" s="353">
        <f>'План НП'!G478</f>
        <v>0</v>
      </c>
      <c r="E475" s="359"/>
      <c r="F475" s="360"/>
      <c r="G475" s="360"/>
      <c r="H475" s="360"/>
      <c r="I475" s="360"/>
      <c r="J475" s="360"/>
      <c r="K475" s="360"/>
      <c r="L475" s="361"/>
      <c r="M475" s="370">
        <f>'План НП'!C478</f>
        <v>0</v>
      </c>
      <c r="N475" s="369">
        <f>'План НП'!D478</f>
        <v>0</v>
      </c>
      <c r="O475" s="357">
        <f>'План НП'!Y478</f>
        <v>0</v>
      </c>
      <c r="P475" s="341" t="str">
        <f>'Основні дані'!$B$1</f>
        <v>120124Б_3роки</v>
      </c>
    </row>
    <row r="476" spans="1:16" s="163" customFormat="1" ht="15.75" hidden="1">
      <c r="A476" s="358" t="str">
        <f>'План НП'!A479</f>
        <v>ВБ14.18</v>
      </c>
      <c r="B476" s="380">
        <f>'План НП'!B479</f>
        <v>0</v>
      </c>
      <c r="C476" s="353">
        <f>'План НП'!F479</f>
        <v>0</v>
      </c>
      <c r="D476" s="353">
        <f>'План НП'!G479</f>
        <v>0</v>
      </c>
      <c r="E476" s="359"/>
      <c r="F476" s="360"/>
      <c r="G476" s="360"/>
      <c r="H476" s="360"/>
      <c r="I476" s="360"/>
      <c r="J476" s="360"/>
      <c r="K476" s="360"/>
      <c r="L476" s="361"/>
      <c r="M476" s="370">
        <f>'План НП'!C479</f>
        <v>0</v>
      </c>
      <c r="N476" s="369">
        <f>'План НП'!D479</f>
        <v>0</v>
      </c>
      <c r="O476" s="357">
        <f>'План НП'!Y479</f>
        <v>0</v>
      </c>
      <c r="P476" s="341" t="str">
        <f>'Основні дані'!$B$1</f>
        <v>120124Б_3роки</v>
      </c>
    </row>
    <row r="477" spans="1:16" s="163" customFormat="1" ht="15.75" hidden="1">
      <c r="A477" s="358" t="str">
        <f>'План НП'!A480</f>
        <v>ВБ14.19</v>
      </c>
      <c r="B477" s="380">
        <f>'План НП'!B480</f>
        <v>0</v>
      </c>
      <c r="C477" s="353">
        <f>'План НП'!F480</f>
        <v>0</v>
      </c>
      <c r="D477" s="353">
        <f>'План НП'!G480</f>
        <v>0</v>
      </c>
      <c r="E477" s="359"/>
      <c r="F477" s="360"/>
      <c r="G477" s="360"/>
      <c r="H477" s="360"/>
      <c r="I477" s="360"/>
      <c r="J477" s="360"/>
      <c r="K477" s="360"/>
      <c r="L477" s="361"/>
      <c r="M477" s="370">
        <f>'План НП'!C480</f>
        <v>0</v>
      </c>
      <c r="N477" s="369">
        <f>'План НП'!D480</f>
        <v>0</v>
      </c>
      <c r="O477" s="357">
        <f>'План НП'!Y480</f>
        <v>0</v>
      </c>
      <c r="P477" s="341" t="str">
        <f>'Основні дані'!$B$1</f>
        <v>120124Б_3роки</v>
      </c>
    </row>
    <row r="478" spans="1:16" s="163" customFormat="1" ht="15.75" hidden="1">
      <c r="A478" s="358" t="str">
        <f>'План НП'!A481</f>
        <v>ВБ14.20</v>
      </c>
      <c r="B478" s="380">
        <f>'План НП'!B481</f>
        <v>0</v>
      </c>
      <c r="C478" s="353">
        <f>'План НП'!F481</f>
        <v>0</v>
      </c>
      <c r="D478" s="353">
        <f>'План НП'!G481</f>
        <v>0</v>
      </c>
      <c r="E478" s="359"/>
      <c r="F478" s="360"/>
      <c r="G478" s="360"/>
      <c r="H478" s="360"/>
      <c r="I478" s="360"/>
      <c r="J478" s="360"/>
      <c r="K478" s="360"/>
      <c r="L478" s="361"/>
      <c r="M478" s="370">
        <f>'План НП'!C481</f>
        <v>0</v>
      </c>
      <c r="N478" s="369">
        <f>'План НП'!D481</f>
        <v>0</v>
      </c>
      <c r="O478" s="357">
        <f>'План НП'!Y481</f>
        <v>0</v>
      </c>
      <c r="P478" s="341" t="str">
        <f>'Основні дані'!$B$1</f>
        <v>120124Б_3роки</v>
      </c>
    </row>
    <row r="479" spans="1:16" s="163" customFormat="1" ht="15.75" hidden="1">
      <c r="A479" s="358" t="str">
        <f>'План НП'!A482</f>
        <v>ВБ14.21</v>
      </c>
      <c r="B479" s="380">
        <f>'План НП'!B482</f>
        <v>0</v>
      </c>
      <c r="C479" s="353">
        <f>'План НП'!F482</f>
        <v>0</v>
      </c>
      <c r="D479" s="353">
        <f>'План НП'!G482</f>
        <v>0</v>
      </c>
      <c r="E479" s="359"/>
      <c r="F479" s="360"/>
      <c r="G479" s="360"/>
      <c r="H479" s="360"/>
      <c r="I479" s="360"/>
      <c r="J479" s="360"/>
      <c r="K479" s="360"/>
      <c r="L479" s="361"/>
      <c r="M479" s="370">
        <f>'План НП'!C482</f>
        <v>0</v>
      </c>
      <c r="N479" s="369">
        <f>'План НП'!D482</f>
        <v>0</v>
      </c>
      <c r="O479" s="357">
        <f>'План НП'!Y482</f>
        <v>0</v>
      </c>
      <c r="P479" s="341" t="str">
        <f>'Основні дані'!$B$1</f>
        <v>120124Б_3роки</v>
      </c>
    </row>
    <row r="480" spans="1:16" s="163" customFormat="1" ht="15.75" hidden="1">
      <c r="A480" s="358" t="str">
        <f>'План НП'!A483</f>
        <v>ВБ14.22</v>
      </c>
      <c r="B480" s="380">
        <f>'План НП'!B483</f>
        <v>0</v>
      </c>
      <c r="C480" s="353">
        <f>'План НП'!F483</f>
        <v>0</v>
      </c>
      <c r="D480" s="353">
        <f>'План НП'!G483</f>
        <v>0</v>
      </c>
      <c r="E480" s="359"/>
      <c r="F480" s="360"/>
      <c r="G480" s="360"/>
      <c r="H480" s="360"/>
      <c r="I480" s="360"/>
      <c r="J480" s="360"/>
      <c r="K480" s="360"/>
      <c r="L480" s="361"/>
      <c r="M480" s="370">
        <f>'План НП'!C483</f>
        <v>0</v>
      </c>
      <c r="N480" s="369">
        <f>'План НП'!D483</f>
        <v>0</v>
      </c>
      <c r="O480" s="357">
        <f>'План НП'!Y483</f>
        <v>0</v>
      </c>
      <c r="P480" s="341" t="str">
        <f>'Основні дані'!$B$1</f>
        <v>120124Б_3роки</v>
      </c>
    </row>
    <row r="481" spans="1:16" s="163" customFormat="1" ht="15.75" hidden="1">
      <c r="A481" s="358" t="str">
        <f>'План НП'!A484</f>
        <v>ВБ14.23</v>
      </c>
      <c r="B481" s="380">
        <f>'План НП'!B484</f>
        <v>0</v>
      </c>
      <c r="C481" s="353">
        <f>'План НП'!F484</f>
        <v>0</v>
      </c>
      <c r="D481" s="353">
        <f>'План НП'!G484</f>
        <v>0</v>
      </c>
      <c r="E481" s="359"/>
      <c r="F481" s="360"/>
      <c r="G481" s="360"/>
      <c r="H481" s="360"/>
      <c r="I481" s="360"/>
      <c r="J481" s="360"/>
      <c r="K481" s="360"/>
      <c r="L481" s="361"/>
      <c r="M481" s="370">
        <f>'План НП'!C484</f>
        <v>0</v>
      </c>
      <c r="N481" s="369">
        <f>'План НП'!D484</f>
        <v>0</v>
      </c>
      <c r="O481" s="357">
        <f>'План НП'!Y484</f>
        <v>0</v>
      </c>
      <c r="P481" s="341" t="str">
        <f>'Основні дані'!$B$1</f>
        <v>120124Б_3роки</v>
      </c>
    </row>
    <row r="482" spans="1:16" s="163" customFormat="1" ht="15.75" hidden="1">
      <c r="A482" s="358" t="str">
        <f>'План НП'!A485</f>
        <v>ВБ14.24</v>
      </c>
      <c r="B482" s="380">
        <f>'План НП'!B485</f>
        <v>0</v>
      </c>
      <c r="C482" s="353">
        <f>'План НП'!F485</f>
        <v>0</v>
      </c>
      <c r="D482" s="353">
        <f>'План НП'!G485</f>
        <v>0</v>
      </c>
      <c r="E482" s="359"/>
      <c r="F482" s="360"/>
      <c r="G482" s="360"/>
      <c r="H482" s="360"/>
      <c r="I482" s="360"/>
      <c r="J482" s="360"/>
      <c r="K482" s="360"/>
      <c r="L482" s="361"/>
      <c r="M482" s="370">
        <f>'План НП'!C485</f>
        <v>0</v>
      </c>
      <c r="N482" s="369">
        <f>'План НП'!D485</f>
        <v>0</v>
      </c>
      <c r="O482" s="357">
        <f>'План НП'!Y485</f>
        <v>0</v>
      </c>
      <c r="P482" s="341" t="str">
        <f>'Основні дані'!$B$1</f>
        <v>120124Б_3роки</v>
      </c>
    </row>
    <row r="483" spans="1:16" s="163" customFormat="1" ht="15.75" hidden="1">
      <c r="A483" s="358" t="str">
        <f>'План НП'!A486</f>
        <v>ВБ14.25</v>
      </c>
      <c r="B483" s="380">
        <f>'План НП'!B486</f>
        <v>0</v>
      </c>
      <c r="C483" s="353">
        <f>'План НП'!F486</f>
        <v>0</v>
      </c>
      <c r="D483" s="353">
        <f>'План НП'!G486</f>
        <v>0</v>
      </c>
      <c r="E483" s="359"/>
      <c r="F483" s="360"/>
      <c r="G483" s="360"/>
      <c r="H483" s="360"/>
      <c r="I483" s="360"/>
      <c r="J483" s="360"/>
      <c r="K483" s="360"/>
      <c r="L483" s="361"/>
      <c r="M483" s="370">
        <f>'План НП'!C486</f>
        <v>0</v>
      </c>
      <c r="N483" s="369">
        <f>'План НП'!D486</f>
        <v>0</v>
      </c>
      <c r="O483" s="357">
        <f>'План НП'!Y486</f>
        <v>0</v>
      </c>
      <c r="P483" s="341" t="str">
        <f>'Основні дані'!$B$1</f>
        <v>120124Б_3роки</v>
      </c>
    </row>
    <row r="484" spans="1:16" s="163" customFormat="1" ht="15.75" hidden="1">
      <c r="A484" s="358">
        <f>'План НП'!A487</f>
        <v>0</v>
      </c>
      <c r="B484" s="547" t="str">
        <f>'План НП'!B487</f>
        <v>Практика</v>
      </c>
      <c r="C484" s="353">
        <f>'План НП'!F487</f>
        <v>6</v>
      </c>
      <c r="D484" s="353">
        <f>'План НП'!G487</f>
        <v>180</v>
      </c>
      <c r="E484" s="359"/>
      <c r="F484" s="360"/>
      <c r="G484" s="360"/>
      <c r="H484" s="360"/>
      <c r="I484" s="360"/>
      <c r="J484" s="360"/>
      <c r="K484" s="360"/>
      <c r="L484" s="361"/>
      <c r="M484" s="370">
        <f>'План НП'!C487</f>
        <v>0</v>
      </c>
      <c r="N484" s="369" t="str">
        <f>'План НП'!D487</f>
        <v>6</v>
      </c>
      <c r="O484" s="357">
        <f>'План НП'!Y487</f>
        <v>0</v>
      </c>
      <c r="P484" s="341" t="str">
        <f>'Основні дані'!$B$1</f>
        <v>120124Б_3роки</v>
      </c>
    </row>
    <row r="485" spans="1:16" s="163" customFormat="1" ht="15.75" hidden="1">
      <c r="A485" s="358">
        <f>'План НП'!A488</f>
        <v>0</v>
      </c>
      <c r="B485" s="547" t="str">
        <f>'План НП'!B488</f>
        <v>Атестація</v>
      </c>
      <c r="C485" s="353">
        <f>'План НП'!F488</f>
        <v>6</v>
      </c>
      <c r="D485" s="353">
        <f>'План НП'!G488</f>
        <v>180</v>
      </c>
      <c r="E485" s="359"/>
      <c r="F485" s="360"/>
      <c r="G485" s="360"/>
      <c r="H485" s="360"/>
      <c r="I485" s="360"/>
      <c r="J485" s="360"/>
      <c r="K485" s="360"/>
      <c r="L485" s="361"/>
      <c r="M485" s="370">
        <f>'План НП'!C488</f>
        <v>0</v>
      </c>
      <c r="N485" s="369">
        <f>'План НП'!D488</f>
        <v>0</v>
      </c>
      <c r="O485" s="357">
        <f>'План НП'!Y488</f>
        <v>0</v>
      </c>
      <c r="P485" s="341" t="str">
        <f>'Основні дані'!$B$1</f>
        <v>120124Б_3роки</v>
      </c>
    </row>
    <row r="486" spans="1:16" s="163" customFormat="1" ht="15.75" hidden="1">
      <c r="A486" s="529" t="str">
        <f>'План НП'!A489</f>
        <v>3.1.15</v>
      </c>
      <c r="B486" s="530" t="str">
        <f>'План НП'!B489</f>
        <v>Блок дисциплін 15 "Назва блоку"</v>
      </c>
      <c r="C486" s="531" t="str">
        <f>'План НП'!F489</f>
        <v>ОШИБКА</v>
      </c>
      <c r="D486" s="531" t="str">
        <f>'План НП'!G489</f>
        <v>ОШИБКА</v>
      </c>
      <c r="E486" s="532"/>
      <c r="F486" s="533"/>
      <c r="G486" s="533"/>
      <c r="H486" s="533"/>
      <c r="I486" s="533"/>
      <c r="J486" s="533"/>
      <c r="K486" s="533"/>
      <c r="L486" s="534"/>
      <c r="M486" s="535"/>
      <c r="N486" s="536"/>
      <c r="O486" s="357">
        <f>'План НП'!Y489</f>
        <v>0</v>
      </c>
      <c r="P486" s="341" t="str">
        <f>'Основні дані'!$B$1</f>
        <v>120124Б_3роки</v>
      </c>
    </row>
    <row r="487" spans="1:16" s="163" customFormat="1" ht="15.75" hidden="1">
      <c r="A487" s="352" t="str">
        <f>'План НП'!A490</f>
        <v>ВБ15.1</v>
      </c>
      <c r="B487" s="380">
        <f>'План НП'!B490</f>
        <v>0</v>
      </c>
      <c r="C487" s="353">
        <f>'План НП'!F490</f>
        <v>0</v>
      </c>
      <c r="D487" s="353">
        <f>'План НП'!G490</f>
        <v>0</v>
      </c>
      <c r="E487" s="354"/>
      <c r="F487" s="355"/>
      <c r="G487" s="355"/>
      <c r="H487" s="355"/>
      <c r="I487" s="355"/>
      <c r="J487" s="355"/>
      <c r="K487" s="355"/>
      <c r="L487" s="356"/>
      <c r="M487" s="370">
        <f>'План НП'!C490</f>
        <v>0</v>
      </c>
      <c r="N487" s="369">
        <f>'План НП'!D490</f>
        <v>0</v>
      </c>
      <c r="O487" s="357">
        <f>'План НП'!Y490</f>
        <v>0</v>
      </c>
      <c r="P487" s="341" t="str">
        <f>'Основні дані'!$B$1</f>
        <v>120124Б_3роки</v>
      </c>
    </row>
    <row r="488" spans="1:16" s="163" customFormat="1" ht="15.75" hidden="1">
      <c r="A488" s="358" t="str">
        <f>'План НП'!A491</f>
        <v>ВБ15.2</v>
      </c>
      <c r="B488" s="380">
        <f>'План НП'!B491</f>
        <v>0</v>
      </c>
      <c r="C488" s="353">
        <f>'План НП'!F491</f>
        <v>0</v>
      </c>
      <c r="D488" s="353">
        <f>'План НП'!G491</f>
        <v>0</v>
      </c>
      <c r="E488" s="359"/>
      <c r="F488" s="360"/>
      <c r="G488" s="360"/>
      <c r="H488" s="360"/>
      <c r="I488" s="360"/>
      <c r="J488" s="360"/>
      <c r="K488" s="360"/>
      <c r="L488" s="361"/>
      <c r="M488" s="370">
        <f>'План НП'!C491</f>
        <v>0</v>
      </c>
      <c r="N488" s="369">
        <f>'План НП'!D491</f>
        <v>0</v>
      </c>
      <c r="O488" s="357">
        <f>'План НП'!Y491</f>
        <v>0</v>
      </c>
      <c r="P488" s="341" t="str">
        <f>'Основні дані'!$B$1</f>
        <v>120124Б_3роки</v>
      </c>
    </row>
    <row r="489" spans="1:16" s="163" customFormat="1" ht="15.75" hidden="1">
      <c r="A489" s="358" t="str">
        <f>'План НП'!A492</f>
        <v>ВБ15.3</v>
      </c>
      <c r="B489" s="380">
        <f>'План НП'!B492</f>
        <v>0</v>
      </c>
      <c r="C489" s="353">
        <f>'План НП'!F492</f>
        <v>0</v>
      </c>
      <c r="D489" s="353">
        <f>'План НП'!G492</f>
        <v>0</v>
      </c>
      <c r="E489" s="359"/>
      <c r="F489" s="360"/>
      <c r="G489" s="360"/>
      <c r="H489" s="360"/>
      <c r="I489" s="360"/>
      <c r="J489" s="360"/>
      <c r="K489" s="360"/>
      <c r="L489" s="361"/>
      <c r="M489" s="370">
        <f>'План НП'!C492</f>
        <v>0</v>
      </c>
      <c r="N489" s="369">
        <f>'План НП'!D492</f>
        <v>0</v>
      </c>
      <c r="O489" s="357">
        <f>'План НП'!Y492</f>
        <v>0</v>
      </c>
      <c r="P489" s="341" t="str">
        <f>'Основні дані'!$B$1</f>
        <v>120124Б_3роки</v>
      </c>
    </row>
    <row r="490" spans="1:16" s="163" customFormat="1" ht="15.75" hidden="1">
      <c r="A490" s="358" t="str">
        <f>'План НП'!A493</f>
        <v>ВБ15.4</v>
      </c>
      <c r="B490" s="380">
        <f>'План НП'!B493</f>
        <v>0</v>
      </c>
      <c r="C490" s="353">
        <f>'План НП'!F493</f>
        <v>0</v>
      </c>
      <c r="D490" s="353">
        <f>'План НП'!G493</f>
        <v>0</v>
      </c>
      <c r="E490" s="359"/>
      <c r="F490" s="360"/>
      <c r="G490" s="360"/>
      <c r="H490" s="360"/>
      <c r="I490" s="360"/>
      <c r="J490" s="360"/>
      <c r="K490" s="360"/>
      <c r="L490" s="361"/>
      <c r="M490" s="370">
        <f>'План НП'!C493</f>
        <v>0</v>
      </c>
      <c r="N490" s="369">
        <f>'План НП'!D493</f>
        <v>0</v>
      </c>
      <c r="O490" s="357">
        <f>'План НП'!Y493</f>
        <v>0</v>
      </c>
      <c r="P490" s="341" t="str">
        <f>'Основні дані'!$B$1</f>
        <v>120124Б_3роки</v>
      </c>
    </row>
    <row r="491" spans="1:16" s="163" customFormat="1" ht="15.75" hidden="1">
      <c r="A491" s="358" t="str">
        <f>'План НП'!A494</f>
        <v>ВБ15.5</v>
      </c>
      <c r="B491" s="380">
        <f>'План НП'!B494</f>
        <v>0</v>
      </c>
      <c r="C491" s="353">
        <f>'План НП'!F494</f>
        <v>0</v>
      </c>
      <c r="D491" s="353">
        <f>'План НП'!G494</f>
        <v>0</v>
      </c>
      <c r="E491" s="359"/>
      <c r="F491" s="360"/>
      <c r="G491" s="360"/>
      <c r="H491" s="360"/>
      <c r="I491" s="360"/>
      <c r="J491" s="360"/>
      <c r="K491" s="360"/>
      <c r="L491" s="361"/>
      <c r="M491" s="370">
        <f>'План НП'!C494</f>
        <v>0</v>
      </c>
      <c r="N491" s="369">
        <f>'План НП'!D494</f>
        <v>0</v>
      </c>
      <c r="O491" s="357">
        <f>'План НП'!Y494</f>
        <v>0</v>
      </c>
      <c r="P491" s="341" t="str">
        <f>'Основні дані'!$B$1</f>
        <v>120124Б_3роки</v>
      </c>
    </row>
    <row r="492" spans="1:16" s="163" customFormat="1" ht="15.75" hidden="1">
      <c r="A492" s="358" t="str">
        <f>'План НП'!A495</f>
        <v>ВБ15.6</v>
      </c>
      <c r="B492" s="380">
        <f>'План НП'!B495</f>
        <v>0</v>
      </c>
      <c r="C492" s="353">
        <f>'План НП'!F495</f>
        <v>0</v>
      </c>
      <c r="D492" s="353">
        <f>'План НП'!G495</f>
        <v>0</v>
      </c>
      <c r="E492" s="359"/>
      <c r="F492" s="360"/>
      <c r="G492" s="360"/>
      <c r="H492" s="360"/>
      <c r="I492" s="360"/>
      <c r="J492" s="360"/>
      <c r="K492" s="360"/>
      <c r="L492" s="361"/>
      <c r="M492" s="370">
        <f>'План НП'!C495</f>
        <v>0</v>
      </c>
      <c r="N492" s="369">
        <f>'План НП'!D495</f>
        <v>0</v>
      </c>
      <c r="O492" s="357">
        <f>'План НП'!Y495</f>
        <v>0</v>
      </c>
      <c r="P492" s="341" t="str">
        <f>'Основні дані'!$B$1</f>
        <v>120124Б_3роки</v>
      </c>
    </row>
    <row r="493" spans="1:16" s="163" customFormat="1" ht="15.75" hidden="1">
      <c r="A493" s="358" t="str">
        <f>'План НП'!A496</f>
        <v>ВБ15.7</v>
      </c>
      <c r="B493" s="380">
        <f>'План НП'!B496</f>
        <v>0</v>
      </c>
      <c r="C493" s="353">
        <f>'План НП'!F496</f>
        <v>0</v>
      </c>
      <c r="D493" s="353">
        <f>'План НП'!G496</f>
        <v>0</v>
      </c>
      <c r="E493" s="359"/>
      <c r="F493" s="360"/>
      <c r="G493" s="360"/>
      <c r="H493" s="360"/>
      <c r="I493" s="360"/>
      <c r="J493" s="360"/>
      <c r="K493" s="360"/>
      <c r="L493" s="361"/>
      <c r="M493" s="370">
        <f>'План НП'!C496</f>
        <v>0</v>
      </c>
      <c r="N493" s="369">
        <f>'План НП'!D496</f>
        <v>0</v>
      </c>
      <c r="O493" s="357">
        <f>'План НП'!Y496</f>
        <v>0</v>
      </c>
      <c r="P493" s="341" t="str">
        <f>'Основні дані'!$B$1</f>
        <v>120124Б_3роки</v>
      </c>
    </row>
    <row r="494" spans="1:16" s="163" customFormat="1" ht="15.75" hidden="1">
      <c r="A494" s="358" t="str">
        <f>'План НП'!A497</f>
        <v>ВБ15.8</v>
      </c>
      <c r="B494" s="380">
        <f>'План НП'!B497</f>
        <v>0</v>
      </c>
      <c r="C494" s="353">
        <f>'План НП'!F497</f>
        <v>0</v>
      </c>
      <c r="D494" s="353">
        <f>'План НП'!G497</f>
        <v>0</v>
      </c>
      <c r="E494" s="359"/>
      <c r="F494" s="360"/>
      <c r="G494" s="360"/>
      <c r="H494" s="360"/>
      <c r="I494" s="360"/>
      <c r="J494" s="360"/>
      <c r="K494" s="360"/>
      <c r="L494" s="361"/>
      <c r="M494" s="370">
        <f>'План НП'!C497</f>
        <v>0</v>
      </c>
      <c r="N494" s="369">
        <f>'План НП'!D497</f>
        <v>0</v>
      </c>
      <c r="O494" s="357">
        <f>'План НП'!Y497</f>
        <v>0</v>
      </c>
      <c r="P494" s="341" t="str">
        <f>'Основні дані'!$B$1</f>
        <v>120124Б_3роки</v>
      </c>
    </row>
    <row r="495" spans="1:16" s="163" customFormat="1" ht="15.75" hidden="1">
      <c r="A495" s="358" t="str">
        <f>'План НП'!A498</f>
        <v>ВБ15.9</v>
      </c>
      <c r="B495" s="380">
        <f>'План НП'!B498</f>
        <v>0</v>
      </c>
      <c r="C495" s="353">
        <f>'План НП'!F498</f>
        <v>0</v>
      </c>
      <c r="D495" s="353">
        <f>'План НП'!G498</f>
        <v>0</v>
      </c>
      <c r="E495" s="359"/>
      <c r="F495" s="360"/>
      <c r="G495" s="360"/>
      <c r="H495" s="360"/>
      <c r="I495" s="360"/>
      <c r="J495" s="360"/>
      <c r="K495" s="360"/>
      <c r="L495" s="361"/>
      <c r="M495" s="370">
        <f>'План НП'!C498</f>
        <v>0</v>
      </c>
      <c r="N495" s="369">
        <f>'План НП'!D498</f>
        <v>0</v>
      </c>
      <c r="O495" s="357">
        <f>'План НП'!Y498</f>
        <v>0</v>
      </c>
      <c r="P495" s="341" t="str">
        <f>'Основні дані'!$B$1</f>
        <v>120124Б_3роки</v>
      </c>
    </row>
    <row r="496" spans="1:16" s="163" customFormat="1" ht="15.75" hidden="1">
      <c r="A496" s="358" t="str">
        <f>'План НП'!A499</f>
        <v>ВБ15.10</v>
      </c>
      <c r="B496" s="380">
        <f>'План НП'!B499</f>
        <v>0</v>
      </c>
      <c r="C496" s="353">
        <f>'План НП'!F499</f>
        <v>0</v>
      </c>
      <c r="D496" s="353">
        <f>'План НП'!G499</f>
        <v>0</v>
      </c>
      <c r="E496" s="359"/>
      <c r="F496" s="360"/>
      <c r="G496" s="360"/>
      <c r="H496" s="360"/>
      <c r="I496" s="360"/>
      <c r="J496" s="360"/>
      <c r="K496" s="360"/>
      <c r="L496" s="361"/>
      <c r="M496" s="370">
        <f>'План НП'!C499</f>
        <v>0</v>
      </c>
      <c r="N496" s="369">
        <f>'План НП'!D499</f>
        <v>0</v>
      </c>
      <c r="O496" s="357">
        <f>'План НП'!Y499</f>
        <v>0</v>
      </c>
      <c r="P496" s="341" t="str">
        <f>'Основні дані'!$B$1</f>
        <v>120124Б_3роки</v>
      </c>
    </row>
    <row r="497" spans="1:16" s="163" customFormat="1" ht="15.75" hidden="1">
      <c r="A497" s="358" t="str">
        <f>'План НП'!A500</f>
        <v>ВБ15.11</v>
      </c>
      <c r="B497" s="380">
        <f>'План НП'!B500</f>
        <v>0</v>
      </c>
      <c r="C497" s="353">
        <f>'План НП'!F500</f>
        <v>0</v>
      </c>
      <c r="D497" s="353">
        <f>'План НП'!G500</f>
        <v>0</v>
      </c>
      <c r="E497" s="359"/>
      <c r="F497" s="360"/>
      <c r="G497" s="360"/>
      <c r="H497" s="360"/>
      <c r="I497" s="360"/>
      <c r="J497" s="360"/>
      <c r="K497" s="360"/>
      <c r="L497" s="361"/>
      <c r="M497" s="370">
        <f>'План НП'!C500</f>
        <v>0</v>
      </c>
      <c r="N497" s="369">
        <f>'План НП'!D500</f>
        <v>0</v>
      </c>
      <c r="O497" s="357">
        <f>'План НП'!Y500</f>
        <v>0</v>
      </c>
      <c r="P497" s="341" t="str">
        <f>'Основні дані'!$B$1</f>
        <v>120124Б_3роки</v>
      </c>
    </row>
    <row r="498" spans="1:16" s="163" customFormat="1" ht="15.75" hidden="1">
      <c r="A498" s="358" t="str">
        <f>'План НП'!A501</f>
        <v>ВБ15.12</v>
      </c>
      <c r="B498" s="380">
        <f>'План НП'!B501</f>
        <v>0</v>
      </c>
      <c r="C498" s="353">
        <f>'План НП'!F501</f>
        <v>0</v>
      </c>
      <c r="D498" s="353">
        <f>'План НП'!G501</f>
        <v>0</v>
      </c>
      <c r="E498" s="359"/>
      <c r="F498" s="360"/>
      <c r="G498" s="360"/>
      <c r="H498" s="360"/>
      <c r="I498" s="360"/>
      <c r="J498" s="360"/>
      <c r="K498" s="360"/>
      <c r="L498" s="361"/>
      <c r="M498" s="370">
        <f>'План НП'!C501</f>
        <v>0</v>
      </c>
      <c r="N498" s="369">
        <f>'План НП'!D501</f>
        <v>0</v>
      </c>
      <c r="O498" s="357">
        <f>'План НП'!Y501</f>
        <v>0</v>
      </c>
      <c r="P498" s="341" t="str">
        <f>'Основні дані'!$B$1</f>
        <v>120124Б_3роки</v>
      </c>
    </row>
    <row r="499" spans="1:16" s="163" customFormat="1" ht="15.75" hidden="1">
      <c r="A499" s="358" t="str">
        <f>'План НП'!A502</f>
        <v>ВБ15.13</v>
      </c>
      <c r="B499" s="380">
        <f>'План НП'!B502</f>
        <v>0</v>
      </c>
      <c r="C499" s="353">
        <f>'План НП'!F502</f>
        <v>0</v>
      </c>
      <c r="D499" s="353">
        <f>'План НП'!G502</f>
        <v>0</v>
      </c>
      <c r="E499" s="359"/>
      <c r="F499" s="360"/>
      <c r="G499" s="360"/>
      <c r="H499" s="360"/>
      <c r="I499" s="360"/>
      <c r="J499" s="360"/>
      <c r="K499" s="360"/>
      <c r="L499" s="361"/>
      <c r="M499" s="370">
        <f>'План НП'!C502</f>
        <v>0</v>
      </c>
      <c r="N499" s="369">
        <f>'План НП'!D502</f>
        <v>0</v>
      </c>
      <c r="O499" s="357">
        <f>'План НП'!Y502</f>
        <v>0</v>
      </c>
      <c r="P499" s="341" t="str">
        <f>'Основні дані'!$B$1</f>
        <v>120124Б_3роки</v>
      </c>
    </row>
    <row r="500" spans="1:16" s="163" customFormat="1" ht="15.75" hidden="1">
      <c r="A500" s="358" t="str">
        <f>'План НП'!A503</f>
        <v>ВБ15.14</v>
      </c>
      <c r="B500" s="380">
        <f>'План НП'!B503</f>
        <v>0</v>
      </c>
      <c r="C500" s="353">
        <f>'План НП'!F503</f>
        <v>0</v>
      </c>
      <c r="D500" s="353">
        <f>'План НП'!G503</f>
        <v>0</v>
      </c>
      <c r="E500" s="359"/>
      <c r="F500" s="360"/>
      <c r="G500" s="360"/>
      <c r="H500" s="360"/>
      <c r="I500" s="360"/>
      <c r="J500" s="360"/>
      <c r="K500" s="360"/>
      <c r="L500" s="361"/>
      <c r="M500" s="370">
        <f>'План НП'!C503</f>
        <v>0</v>
      </c>
      <c r="N500" s="369">
        <f>'План НП'!D503</f>
        <v>0</v>
      </c>
      <c r="O500" s="357">
        <f>'План НП'!Y503</f>
        <v>0</v>
      </c>
      <c r="P500" s="341" t="str">
        <f>'Основні дані'!$B$1</f>
        <v>120124Б_3роки</v>
      </c>
    </row>
    <row r="501" spans="1:16" s="163" customFormat="1" ht="15.75" hidden="1">
      <c r="A501" s="358" t="str">
        <f>'План НП'!A504</f>
        <v>ВБ15.15</v>
      </c>
      <c r="B501" s="380">
        <f>'План НП'!B504</f>
        <v>0</v>
      </c>
      <c r="C501" s="353">
        <f>'План НП'!F504</f>
        <v>0</v>
      </c>
      <c r="D501" s="353">
        <f>'План НП'!G504</f>
        <v>0</v>
      </c>
      <c r="E501" s="359"/>
      <c r="F501" s="360"/>
      <c r="G501" s="360"/>
      <c r="H501" s="360"/>
      <c r="I501" s="360"/>
      <c r="J501" s="360"/>
      <c r="K501" s="360"/>
      <c r="L501" s="361"/>
      <c r="M501" s="370">
        <f>'План НП'!C504</f>
        <v>0</v>
      </c>
      <c r="N501" s="369">
        <f>'План НП'!D504</f>
        <v>0</v>
      </c>
      <c r="O501" s="357">
        <f>'План НП'!Y504</f>
        <v>0</v>
      </c>
      <c r="P501" s="341" t="str">
        <f>'Основні дані'!$B$1</f>
        <v>120124Б_3роки</v>
      </c>
    </row>
    <row r="502" spans="1:16" s="163" customFormat="1" ht="15.75" hidden="1">
      <c r="A502" s="358" t="str">
        <f>'План НП'!A505</f>
        <v>ВБ15.16</v>
      </c>
      <c r="B502" s="380">
        <f>'План НП'!B505</f>
        <v>0</v>
      </c>
      <c r="C502" s="353">
        <f>'План НП'!F505</f>
        <v>0</v>
      </c>
      <c r="D502" s="353">
        <f>'План НП'!G505</f>
        <v>0</v>
      </c>
      <c r="E502" s="359"/>
      <c r="F502" s="360"/>
      <c r="G502" s="360"/>
      <c r="H502" s="360"/>
      <c r="I502" s="360"/>
      <c r="J502" s="360"/>
      <c r="K502" s="360"/>
      <c r="L502" s="361"/>
      <c r="M502" s="370">
        <f>'План НП'!C505</f>
        <v>0</v>
      </c>
      <c r="N502" s="369">
        <f>'План НП'!D505</f>
        <v>0</v>
      </c>
      <c r="O502" s="357">
        <f>'План НП'!Y505</f>
        <v>0</v>
      </c>
      <c r="P502" s="341" t="str">
        <f>'Основні дані'!$B$1</f>
        <v>120124Б_3роки</v>
      </c>
    </row>
    <row r="503" spans="1:16" s="163" customFormat="1" ht="15.75" hidden="1">
      <c r="A503" s="358" t="str">
        <f>'План НП'!A506</f>
        <v>ВБ15.17</v>
      </c>
      <c r="B503" s="380">
        <f>'План НП'!B506</f>
        <v>0</v>
      </c>
      <c r="C503" s="353">
        <f>'План НП'!F506</f>
        <v>0</v>
      </c>
      <c r="D503" s="353">
        <f>'План НП'!G506</f>
        <v>0</v>
      </c>
      <c r="E503" s="359"/>
      <c r="F503" s="360"/>
      <c r="G503" s="360"/>
      <c r="H503" s="360"/>
      <c r="I503" s="360"/>
      <c r="J503" s="360"/>
      <c r="K503" s="360"/>
      <c r="L503" s="361"/>
      <c r="M503" s="370">
        <f>'План НП'!C506</f>
        <v>0</v>
      </c>
      <c r="N503" s="369">
        <f>'План НП'!D506</f>
        <v>0</v>
      </c>
      <c r="O503" s="357">
        <f>'План НП'!Y506</f>
        <v>0</v>
      </c>
      <c r="P503" s="341" t="str">
        <f>'Основні дані'!$B$1</f>
        <v>120124Б_3роки</v>
      </c>
    </row>
    <row r="504" spans="1:16" s="163" customFormat="1" ht="15.75" hidden="1">
      <c r="A504" s="358" t="str">
        <f>'План НП'!A507</f>
        <v>ВБ15.18</v>
      </c>
      <c r="B504" s="380">
        <f>'План НП'!B507</f>
        <v>0</v>
      </c>
      <c r="C504" s="353">
        <f>'План НП'!F507</f>
        <v>0</v>
      </c>
      <c r="D504" s="353">
        <f>'План НП'!G507</f>
        <v>0</v>
      </c>
      <c r="E504" s="359"/>
      <c r="F504" s="360"/>
      <c r="G504" s="360"/>
      <c r="H504" s="360"/>
      <c r="I504" s="360"/>
      <c r="J504" s="360"/>
      <c r="K504" s="360"/>
      <c r="L504" s="361"/>
      <c r="M504" s="370">
        <f>'План НП'!C507</f>
        <v>0</v>
      </c>
      <c r="N504" s="369">
        <f>'План НП'!D507</f>
        <v>0</v>
      </c>
      <c r="O504" s="357">
        <f>'План НП'!Y507</f>
        <v>0</v>
      </c>
      <c r="P504" s="341" t="str">
        <f>'Основні дані'!$B$1</f>
        <v>120124Б_3роки</v>
      </c>
    </row>
    <row r="505" spans="1:16" s="163" customFormat="1" ht="15.75" hidden="1">
      <c r="A505" s="358" t="str">
        <f>'План НП'!A508</f>
        <v>ВБ15.19</v>
      </c>
      <c r="B505" s="380">
        <f>'План НП'!B508</f>
        <v>0</v>
      </c>
      <c r="C505" s="353">
        <f>'План НП'!F508</f>
        <v>0</v>
      </c>
      <c r="D505" s="353">
        <f>'План НП'!G508</f>
        <v>0</v>
      </c>
      <c r="E505" s="359"/>
      <c r="F505" s="360"/>
      <c r="G505" s="360"/>
      <c r="H505" s="360"/>
      <c r="I505" s="360"/>
      <c r="J505" s="360"/>
      <c r="K505" s="360"/>
      <c r="L505" s="361"/>
      <c r="M505" s="370">
        <f>'План НП'!C508</f>
        <v>0</v>
      </c>
      <c r="N505" s="369">
        <f>'План НП'!D508</f>
        <v>0</v>
      </c>
      <c r="O505" s="357">
        <f>'План НП'!Y508</f>
        <v>0</v>
      </c>
      <c r="P505" s="341" t="str">
        <f>'Основні дані'!$B$1</f>
        <v>120124Б_3роки</v>
      </c>
    </row>
    <row r="506" spans="1:16" s="163" customFormat="1" ht="15.75" hidden="1">
      <c r="A506" s="358" t="str">
        <f>'План НП'!A509</f>
        <v>ВБ15.20</v>
      </c>
      <c r="B506" s="380">
        <f>'План НП'!B509</f>
        <v>0</v>
      </c>
      <c r="C506" s="353">
        <f>'План НП'!F509</f>
        <v>0</v>
      </c>
      <c r="D506" s="353">
        <f>'План НП'!G509</f>
        <v>0</v>
      </c>
      <c r="E506" s="359"/>
      <c r="F506" s="360"/>
      <c r="G506" s="360"/>
      <c r="H506" s="360"/>
      <c r="I506" s="360"/>
      <c r="J506" s="360"/>
      <c r="K506" s="360"/>
      <c r="L506" s="361"/>
      <c r="M506" s="370">
        <f>'План НП'!C509</f>
        <v>0</v>
      </c>
      <c r="N506" s="369">
        <f>'План НП'!D509</f>
        <v>0</v>
      </c>
      <c r="O506" s="357">
        <f>'План НП'!Y509</f>
        <v>0</v>
      </c>
      <c r="P506" s="341" t="str">
        <f>'Основні дані'!$B$1</f>
        <v>120124Б_3роки</v>
      </c>
    </row>
    <row r="507" spans="1:16" s="163" customFormat="1" ht="15.75" hidden="1">
      <c r="A507" s="358" t="str">
        <f>'План НП'!A510</f>
        <v>ВБ15.21</v>
      </c>
      <c r="B507" s="380">
        <f>'План НП'!B510</f>
        <v>0</v>
      </c>
      <c r="C507" s="353">
        <f>'План НП'!F510</f>
        <v>0</v>
      </c>
      <c r="D507" s="353">
        <f>'План НП'!G510</f>
        <v>0</v>
      </c>
      <c r="E507" s="359"/>
      <c r="F507" s="360"/>
      <c r="G507" s="360"/>
      <c r="H507" s="360"/>
      <c r="I507" s="360"/>
      <c r="J507" s="360"/>
      <c r="K507" s="360"/>
      <c r="L507" s="361"/>
      <c r="M507" s="370">
        <f>'План НП'!C510</f>
        <v>0</v>
      </c>
      <c r="N507" s="369">
        <f>'План НП'!D510</f>
        <v>0</v>
      </c>
      <c r="O507" s="357">
        <f>'План НП'!Y510</f>
        <v>0</v>
      </c>
      <c r="P507" s="341" t="str">
        <f>'Основні дані'!$B$1</f>
        <v>120124Б_3роки</v>
      </c>
    </row>
    <row r="508" spans="1:16" s="163" customFormat="1" ht="15.75" hidden="1">
      <c r="A508" s="358" t="str">
        <f>'План НП'!A511</f>
        <v>ВБ15.22</v>
      </c>
      <c r="B508" s="380">
        <f>'План НП'!B511</f>
        <v>0</v>
      </c>
      <c r="C508" s="353">
        <f>'План НП'!F511</f>
        <v>0</v>
      </c>
      <c r="D508" s="353">
        <f>'План НП'!G511</f>
        <v>0</v>
      </c>
      <c r="E508" s="359"/>
      <c r="F508" s="360"/>
      <c r="G508" s="360"/>
      <c r="H508" s="360"/>
      <c r="I508" s="360"/>
      <c r="J508" s="360"/>
      <c r="K508" s="360"/>
      <c r="L508" s="361"/>
      <c r="M508" s="370">
        <f>'План НП'!C511</f>
        <v>0</v>
      </c>
      <c r="N508" s="369">
        <f>'План НП'!D511</f>
        <v>0</v>
      </c>
      <c r="O508" s="357">
        <f>'План НП'!Y511</f>
        <v>0</v>
      </c>
      <c r="P508" s="341" t="str">
        <f>'Основні дані'!$B$1</f>
        <v>120124Б_3роки</v>
      </c>
    </row>
    <row r="509" spans="1:16" s="163" customFormat="1" ht="15.75" hidden="1">
      <c r="A509" s="358" t="str">
        <f>'План НП'!A512</f>
        <v>ВБ15.23</v>
      </c>
      <c r="B509" s="380">
        <f>'План НП'!B512</f>
        <v>0</v>
      </c>
      <c r="C509" s="353">
        <f>'План НП'!F512</f>
        <v>0</v>
      </c>
      <c r="D509" s="353">
        <f>'План НП'!G512</f>
        <v>0</v>
      </c>
      <c r="E509" s="359"/>
      <c r="F509" s="360"/>
      <c r="G509" s="360"/>
      <c r="H509" s="360"/>
      <c r="I509" s="360"/>
      <c r="J509" s="360"/>
      <c r="K509" s="360"/>
      <c r="L509" s="361"/>
      <c r="M509" s="370">
        <f>'План НП'!C512</f>
        <v>0</v>
      </c>
      <c r="N509" s="369">
        <f>'План НП'!D512</f>
        <v>0</v>
      </c>
      <c r="O509" s="357">
        <f>'План НП'!Y512</f>
        <v>0</v>
      </c>
      <c r="P509" s="341" t="str">
        <f>'Основні дані'!$B$1</f>
        <v>120124Б_3роки</v>
      </c>
    </row>
    <row r="510" spans="1:16" s="163" customFormat="1" ht="15.75" hidden="1">
      <c r="A510" s="358" t="str">
        <f>'План НП'!A513</f>
        <v>ВБ15.24</v>
      </c>
      <c r="B510" s="380">
        <f>'План НП'!B513</f>
        <v>0</v>
      </c>
      <c r="C510" s="353">
        <f>'План НП'!F513</f>
        <v>0</v>
      </c>
      <c r="D510" s="353">
        <f>'План НП'!G513</f>
        <v>0</v>
      </c>
      <c r="E510" s="359"/>
      <c r="F510" s="360"/>
      <c r="G510" s="360"/>
      <c r="H510" s="360"/>
      <c r="I510" s="360"/>
      <c r="J510" s="360"/>
      <c r="K510" s="360"/>
      <c r="L510" s="361"/>
      <c r="M510" s="370">
        <f>'План НП'!C513</f>
        <v>0</v>
      </c>
      <c r="N510" s="369">
        <f>'План НП'!D513</f>
        <v>0</v>
      </c>
      <c r="O510" s="357">
        <f>'План НП'!Y513</f>
        <v>0</v>
      </c>
      <c r="P510" s="341" t="str">
        <f>'Основні дані'!$B$1</f>
        <v>120124Б_3роки</v>
      </c>
    </row>
    <row r="511" spans="1:16" s="163" customFormat="1" ht="15.75" hidden="1">
      <c r="A511" s="358" t="str">
        <f>'План НП'!A514</f>
        <v>ВБ15.25</v>
      </c>
      <c r="B511" s="380">
        <f>'План НП'!B514</f>
        <v>0</v>
      </c>
      <c r="C511" s="353">
        <f>'План НП'!F514</f>
        <v>0</v>
      </c>
      <c r="D511" s="353">
        <f>'План НП'!G514</f>
        <v>0</v>
      </c>
      <c r="E511" s="359"/>
      <c r="F511" s="360"/>
      <c r="G511" s="360"/>
      <c r="H511" s="360"/>
      <c r="I511" s="360"/>
      <c r="J511" s="360"/>
      <c r="K511" s="360"/>
      <c r="L511" s="361"/>
      <c r="M511" s="370">
        <f>'План НП'!C514</f>
        <v>0</v>
      </c>
      <c r="N511" s="369">
        <f>'План НП'!D514</f>
        <v>0</v>
      </c>
      <c r="O511" s="357">
        <f>'План НП'!Y514</f>
        <v>0</v>
      </c>
      <c r="P511" s="341" t="str">
        <f>'Основні дані'!$B$1</f>
        <v>120124Б_3роки</v>
      </c>
    </row>
    <row r="512" spans="1:16" s="163" customFormat="1" ht="15.75" hidden="1">
      <c r="A512" s="358">
        <f>'План НП'!A515</f>
        <v>0</v>
      </c>
      <c r="B512" s="547" t="str">
        <f>'План НП'!B515</f>
        <v>Практика</v>
      </c>
      <c r="C512" s="353">
        <f>'План НП'!F515</f>
        <v>6</v>
      </c>
      <c r="D512" s="353">
        <f>'План НП'!G515</f>
        <v>180</v>
      </c>
      <c r="E512" s="359"/>
      <c r="F512" s="360"/>
      <c r="G512" s="360"/>
      <c r="H512" s="360"/>
      <c r="I512" s="360"/>
      <c r="J512" s="360"/>
      <c r="K512" s="360"/>
      <c r="L512" s="361"/>
      <c r="M512" s="370">
        <f>'План НП'!C515</f>
        <v>0</v>
      </c>
      <c r="N512" s="369" t="str">
        <f>'План НП'!D515</f>
        <v>6</v>
      </c>
      <c r="O512" s="357">
        <f>'План НП'!Y515</f>
        <v>0</v>
      </c>
      <c r="P512" s="341" t="str">
        <f>'Основні дані'!$B$1</f>
        <v>120124Б_3роки</v>
      </c>
    </row>
    <row r="513" spans="1:16" s="163" customFormat="1" ht="15.75" hidden="1">
      <c r="A513" s="358">
        <f>'План НП'!A516</f>
        <v>0</v>
      </c>
      <c r="B513" s="547" t="str">
        <f>'План НП'!B516</f>
        <v>Атестація</v>
      </c>
      <c r="C513" s="353">
        <f>'План НП'!F516</f>
        <v>6</v>
      </c>
      <c r="D513" s="353">
        <f>'План НП'!G516</f>
        <v>180</v>
      </c>
      <c r="E513" s="359"/>
      <c r="F513" s="360"/>
      <c r="G513" s="360"/>
      <c r="H513" s="360"/>
      <c r="I513" s="360"/>
      <c r="J513" s="360"/>
      <c r="K513" s="360"/>
      <c r="L513" s="361"/>
      <c r="M513" s="370">
        <f>'План НП'!C516</f>
        <v>0</v>
      </c>
      <c r="N513" s="369">
        <f>'План НП'!D516</f>
        <v>0</v>
      </c>
      <c r="O513" s="357">
        <f>'План НП'!Y516</f>
        <v>0</v>
      </c>
      <c r="P513" s="341" t="str">
        <f>'Основні дані'!$B$1</f>
        <v>120124Б_3роки</v>
      </c>
    </row>
    <row r="514" spans="1:16" s="163" customFormat="1" ht="15.75" hidden="1">
      <c r="A514" s="529" t="str">
        <f>'План НП'!A517</f>
        <v>3.1.16</v>
      </c>
      <c r="B514" s="530" t="str">
        <f>'План НП'!B517</f>
        <v>Блок дисциплін 16 "Назва блоку"</v>
      </c>
      <c r="C514" s="531" t="str">
        <f>'План НП'!F517</f>
        <v>ОШИБКА</v>
      </c>
      <c r="D514" s="531" t="str">
        <f>'План НП'!G517</f>
        <v>ОШИБКА</v>
      </c>
      <c r="E514" s="532"/>
      <c r="F514" s="533"/>
      <c r="G514" s="533"/>
      <c r="H514" s="533"/>
      <c r="I514" s="533"/>
      <c r="J514" s="533"/>
      <c r="K514" s="533"/>
      <c r="L514" s="534"/>
      <c r="M514" s="535"/>
      <c r="N514" s="536"/>
      <c r="O514" s="357">
        <f>'План НП'!Y517</f>
        <v>0</v>
      </c>
      <c r="P514" s="341" t="str">
        <f>'Основні дані'!$B$1</f>
        <v>120124Б_3роки</v>
      </c>
    </row>
    <row r="515" spans="1:16" s="163" customFormat="1" ht="15.75" hidden="1">
      <c r="A515" s="352" t="str">
        <f>'План НП'!A518</f>
        <v>ВБ16.1</v>
      </c>
      <c r="B515" s="380">
        <f>'План НП'!B518</f>
        <v>0</v>
      </c>
      <c r="C515" s="353">
        <f>'План НП'!F518</f>
        <v>0</v>
      </c>
      <c r="D515" s="353">
        <f>'План НП'!G518</f>
        <v>0</v>
      </c>
      <c r="E515" s="354"/>
      <c r="F515" s="355"/>
      <c r="G515" s="355"/>
      <c r="H515" s="355"/>
      <c r="I515" s="355"/>
      <c r="J515" s="355"/>
      <c r="K515" s="355"/>
      <c r="L515" s="356"/>
      <c r="M515" s="370">
        <f>'План НП'!C518</f>
        <v>0</v>
      </c>
      <c r="N515" s="369">
        <f>'План НП'!D518</f>
        <v>0</v>
      </c>
      <c r="O515" s="357">
        <f>'План НП'!Y518</f>
        <v>0</v>
      </c>
      <c r="P515" s="341" t="str">
        <f>'Основні дані'!$B$1</f>
        <v>120124Б_3роки</v>
      </c>
    </row>
    <row r="516" spans="1:16" s="163" customFormat="1" ht="15.75" hidden="1">
      <c r="A516" s="358" t="str">
        <f>'План НП'!A519</f>
        <v>ВБ16.2</v>
      </c>
      <c r="B516" s="380">
        <f>'План НП'!B519</f>
        <v>0</v>
      </c>
      <c r="C516" s="353">
        <f>'План НП'!F519</f>
        <v>0</v>
      </c>
      <c r="D516" s="353">
        <f>'План НП'!G519</f>
        <v>0</v>
      </c>
      <c r="E516" s="359"/>
      <c r="F516" s="360"/>
      <c r="G516" s="360"/>
      <c r="H516" s="360"/>
      <c r="I516" s="360"/>
      <c r="J516" s="360"/>
      <c r="K516" s="360"/>
      <c r="L516" s="361"/>
      <c r="M516" s="370">
        <f>'План НП'!C519</f>
        <v>0</v>
      </c>
      <c r="N516" s="369">
        <f>'План НП'!D519</f>
        <v>0</v>
      </c>
      <c r="O516" s="357">
        <f>'План НП'!Y519</f>
        <v>0</v>
      </c>
      <c r="P516" s="341" t="str">
        <f>'Основні дані'!$B$1</f>
        <v>120124Б_3роки</v>
      </c>
    </row>
    <row r="517" spans="1:16" s="163" customFormat="1" ht="15.75" hidden="1">
      <c r="A517" s="358" t="str">
        <f>'План НП'!A520</f>
        <v>ВБ16.3</v>
      </c>
      <c r="B517" s="380">
        <f>'План НП'!B520</f>
        <v>0</v>
      </c>
      <c r="C517" s="353">
        <f>'План НП'!F520</f>
        <v>0</v>
      </c>
      <c r="D517" s="353">
        <f>'План НП'!G520</f>
        <v>0</v>
      </c>
      <c r="E517" s="359"/>
      <c r="F517" s="360"/>
      <c r="G517" s="360"/>
      <c r="H517" s="360"/>
      <c r="I517" s="360"/>
      <c r="J517" s="360"/>
      <c r="K517" s="360"/>
      <c r="L517" s="361"/>
      <c r="M517" s="370">
        <f>'План НП'!C520</f>
        <v>0</v>
      </c>
      <c r="N517" s="369">
        <f>'План НП'!D520</f>
        <v>0</v>
      </c>
      <c r="O517" s="357">
        <f>'План НП'!Y520</f>
        <v>0</v>
      </c>
      <c r="P517" s="341" t="str">
        <f>'Основні дані'!$B$1</f>
        <v>120124Б_3роки</v>
      </c>
    </row>
    <row r="518" spans="1:16" s="163" customFormat="1" ht="15.75" hidden="1">
      <c r="A518" s="358" t="str">
        <f>'План НП'!A521</f>
        <v>ВБ16.4</v>
      </c>
      <c r="B518" s="380">
        <f>'План НП'!B521</f>
        <v>0</v>
      </c>
      <c r="C518" s="353">
        <f>'План НП'!F521</f>
        <v>0</v>
      </c>
      <c r="D518" s="353">
        <f>'План НП'!G521</f>
        <v>0</v>
      </c>
      <c r="E518" s="359"/>
      <c r="F518" s="360"/>
      <c r="G518" s="360"/>
      <c r="H518" s="360"/>
      <c r="I518" s="360"/>
      <c r="J518" s="360"/>
      <c r="K518" s="360"/>
      <c r="L518" s="361"/>
      <c r="M518" s="370">
        <f>'План НП'!C521</f>
        <v>0</v>
      </c>
      <c r="N518" s="369">
        <f>'План НП'!D521</f>
        <v>0</v>
      </c>
      <c r="O518" s="357">
        <f>'План НП'!Y521</f>
        <v>0</v>
      </c>
      <c r="P518" s="341" t="str">
        <f>'Основні дані'!$B$1</f>
        <v>120124Б_3роки</v>
      </c>
    </row>
    <row r="519" spans="1:16" s="163" customFormat="1" ht="15.75" hidden="1">
      <c r="A519" s="358" t="str">
        <f>'План НП'!A522</f>
        <v>ВБ16.5</v>
      </c>
      <c r="B519" s="380">
        <f>'План НП'!B522</f>
        <v>0</v>
      </c>
      <c r="C519" s="353">
        <f>'План НП'!F522</f>
        <v>0</v>
      </c>
      <c r="D519" s="353">
        <f>'План НП'!G522</f>
        <v>0</v>
      </c>
      <c r="E519" s="359"/>
      <c r="F519" s="360"/>
      <c r="G519" s="360"/>
      <c r="H519" s="360"/>
      <c r="I519" s="360"/>
      <c r="J519" s="360"/>
      <c r="K519" s="360"/>
      <c r="L519" s="361"/>
      <c r="M519" s="370">
        <f>'План НП'!C522</f>
        <v>0</v>
      </c>
      <c r="N519" s="369">
        <f>'План НП'!D522</f>
        <v>0</v>
      </c>
      <c r="O519" s="357">
        <f>'План НП'!Y522</f>
        <v>0</v>
      </c>
      <c r="P519" s="341" t="str">
        <f>'Основні дані'!$B$1</f>
        <v>120124Б_3роки</v>
      </c>
    </row>
    <row r="520" spans="1:16" s="163" customFormat="1" ht="15.75" hidden="1">
      <c r="A520" s="358" t="str">
        <f>'План НП'!A523</f>
        <v>ВБ16.6</v>
      </c>
      <c r="B520" s="380">
        <f>'План НП'!B523</f>
        <v>0</v>
      </c>
      <c r="C520" s="353">
        <f>'План НП'!F523</f>
        <v>0</v>
      </c>
      <c r="D520" s="353">
        <f>'План НП'!G523</f>
        <v>0</v>
      </c>
      <c r="E520" s="359"/>
      <c r="F520" s="360"/>
      <c r="G520" s="360"/>
      <c r="H520" s="360"/>
      <c r="I520" s="360"/>
      <c r="J520" s="360"/>
      <c r="K520" s="360"/>
      <c r="L520" s="361"/>
      <c r="M520" s="370">
        <f>'План НП'!C523</f>
        <v>0</v>
      </c>
      <c r="N520" s="369">
        <f>'План НП'!D523</f>
        <v>0</v>
      </c>
      <c r="O520" s="357">
        <f>'План НП'!Y523</f>
        <v>0</v>
      </c>
      <c r="P520" s="341" t="str">
        <f>'Основні дані'!$B$1</f>
        <v>120124Б_3роки</v>
      </c>
    </row>
    <row r="521" spans="1:16" s="163" customFormat="1" ht="15.75" hidden="1">
      <c r="A521" s="358" t="str">
        <f>'План НП'!A524</f>
        <v>ВБ16.7</v>
      </c>
      <c r="B521" s="380">
        <f>'План НП'!B524</f>
        <v>0</v>
      </c>
      <c r="C521" s="353">
        <f>'План НП'!F524</f>
        <v>0</v>
      </c>
      <c r="D521" s="353">
        <f>'План НП'!G524</f>
        <v>0</v>
      </c>
      <c r="E521" s="359"/>
      <c r="F521" s="360"/>
      <c r="G521" s="360"/>
      <c r="H521" s="360"/>
      <c r="I521" s="360"/>
      <c r="J521" s="360"/>
      <c r="K521" s="360"/>
      <c r="L521" s="361"/>
      <c r="M521" s="370">
        <f>'План НП'!C524</f>
        <v>0</v>
      </c>
      <c r="N521" s="369">
        <f>'План НП'!D524</f>
        <v>0</v>
      </c>
      <c r="O521" s="357">
        <f>'План НП'!Y524</f>
        <v>0</v>
      </c>
      <c r="P521" s="341" t="str">
        <f>'Основні дані'!$B$1</f>
        <v>120124Б_3роки</v>
      </c>
    </row>
    <row r="522" spans="1:16" s="163" customFormat="1" ht="15.75" hidden="1">
      <c r="A522" s="358" t="str">
        <f>'План НП'!A525</f>
        <v>ВБ16.8</v>
      </c>
      <c r="B522" s="380">
        <f>'План НП'!B525</f>
        <v>0</v>
      </c>
      <c r="C522" s="353">
        <f>'План НП'!F525</f>
        <v>0</v>
      </c>
      <c r="D522" s="353">
        <f>'План НП'!G525</f>
        <v>0</v>
      </c>
      <c r="E522" s="359"/>
      <c r="F522" s="360"/>
      <c r="G522" s="360"/>
      <c r="H522" s="360"/>
      <c r="I522" s="360"/>
      <c r="J522" s="360"/>
      <c r="K522" s="360"/>
      <c r="L522" s="361"/>
      <c r="M522" s="370">
        <f>'План НП'!C525</f>
        <v>0</v>
      </c>
      <c r="N522" s="369">
        <f>'План НП'!D525</f>
        <v>0</v>
      </c>
      <c r="O522" s="357">
        <f>'План НП'!Y525</f>
        <v>0</v>
      </c>
      <c r="P522" s="341" t="str">
        <f>'Основні дані'!$B$1</f>
        <v>120124Б_3роки</v>
      </c>
    </row>
    <row r="523" spans="1:16" s="163" customFormat="1" ht="15.75" hidden="1">
      <c r="A523" s="358" t="str">
        <f>'План НП'!A526</f>
        <v>ВБ16.9</v>
      </c>
      <c r="B523" s="380">
        <f>'План НП'!B526</f>
        <v>0</v>
      </c>
      <c r="C523" s="353">
        <f>'План НП'!F526</f>
        <v>0</v>
      </c>
      <c r="D523" s="353">
        <f>'План НП'!G526</f>
        <v>0</v>
      </c>
      <c r="E523" s="359"/>
      <c r="F523" s="360"/>
      <c r="G523" s="360"/>
      <c r="H523" s="360"/>
      <c r="I523" s="360"/>
      <c r="J523" s="360"/>
      <c r="K523" s="360"/>
      <c r="L523" s="361"/>
      <c r="M523" s="370">
        <f>'План НП'!C526</f>
        <v>0</v>
      </c>
      <c r="N523" s="369">
        <f>'План НП'!D526</f>
        <v>0</v>
      </c>
      <c r="O523" s="357">
        <f>'План НП'!Y526</f>
        <v>0</v>
      </c>
      <c r="P523" s="341" t="str">
        <f>'Основні дані'!$B$1</f>
        <v>120124Б_3роки</v>
      </c>
    </row>
    <row r="524" spans="1:16" s="163" customFormat="1" ht="15.75" hidden="1">
      <c r="A524" s="358" t="str">
        <f>'План НП'!A527</f>
        <v>ВБ16.10</v>
      </c>
      <c r="B524" s="380">
        <f>'План НП'!B527</f>
        <v>0</v>
      </c>
      <c r="C524" s="353">
        <f>'План НП'!F527</f>
        <v>0</v>
      </c>
      <c r="D524" s="353">
        <f>'План НП'!G527</f>
        <v>0</v>
      </c>
      <c r="E524" s="359"/>
      <c r="F524" s="360"/>
      <c r="G524" s="360"/>
      <c r="H524" s="360"/>
      <c r="I524" s="360"/>
      <c r="J524" s="360"/>
      <c r="K524" s="360"/>
      <c r="L524" s="361"/>
      <c r="M524" s="370">
        <f>'План НП'!C527</f>
        <v>0</v>
      </c>
      <c r="N524" s="369">
        <f>'План НП'!D527</f>
        <v>0</v>
      </c>
      <c r="O524" s="357">
        <f>'План НП'!Y527</f>
        <v>0</v>
      </c>
      <c r="P524" s="341" t="str">
        <f>'Основні дані'!$B$1</f>
        <v>120124Б_3роки</v>
      </c>
    </row>
    <row r="525" spans="1:16" s="163" customFormat="1" ht="15.75" hidden="1">
      <c r="A525" s="358" t="str">
        <f>'План НП'!A528</f>
        <v>ВБ16.11</v>
      </c>
      <c r="B525" s="380">
        <f>'План НП'!B528</f>
        <v>0</v>
      </c>
      <c r="C525" s="353">
        <f>'План НП'!F528</f>
        <v>0</v>
      </c>
      <c r="D525" s="353">
        <f>'План НП'!G528</f>
        <v>0</v>
      </c>
      <c r="E525" s="359"/>
      <c r="F525" s="360"/>
      <c r="G525" s="360"/>
      <c r="H525" s="360"/>
      <c r="I525" s="360"/>
      <c r="J525" s="360"/>
      <c r="K525" s="360"/>
      <c r="L525" s="361"/>
      <c r="M525" s="370">
        <f>'План НП'!C528</f>
        <v>0</v>
      </c>
      <c r="N525" s="369">
        <f>'План НП'!D528</f>
        <v>0</v>
      </c>
      <c r="O525" s="357">
        <f>'План НП'!Y528</f>
        <v>0</v>
      </c>
      <c r="P525" s="341" t="str">
        <f>'Основні дані'!$B$1</f>
        <v>120124Б_3роки</v>
      </c>
    </row>
    <row r="526" spans="1:16" s="163" customFormat="1" ht="15.75" hidden="1">
      <c r="A526" s="358" t="str">
        <f>'План НП'!A529</f>
        <v>ВБ16.12</v>
      </c>
      <c r="B526" s="380">
        <f>'План НП'!B529</f>
        <v>0</v>
      </c>
      <c r="C526" s="353">
        <f>'План НП'!F529</f>
        <v>0</v>
      </c>
      <c r="D526" s="353">
        <f>'План НП'!G529</f>
        <v>0</v>
      </c>
      <c r="E526" s="359"/>
      <c r="F526" s="360"/>
      <c r="G526" s="360"/>
      <c r="H526" s="360"/>
      <c r="I526" s="360"/>
      <c r="J526" s="360"/>
      <c r="K526" s="360"/>
      <c r="L526" s="361"/>
      <c r="M526" s="370">
        <f>'План НП'!C529</f>
        <v>0</v>
      </c>
      <c r="N526" s="369">
        <f>'План НП'!D529</f>
        <v>0</v>
      </c>
      <c r="O526" s="357">
        <f>'План НП'!Y529</f>
        <v>0</v>
      </c>
      <c r="P526" s="341" t="str">
        <f>'Основні дані'!$B$1</f>
        <v>120124Б_3роки</v>
      </c>
    </row>
    <row r="527" spans="1:16" s="163" customFormat="1" ht="15.75" hidden="1">
      <c r="A527" s="358" t="str">
        <f>'План НП'!A530</f>
        <v>ВБ16.13</v>
      </c>
      <c r="B527" s="380">
        <f>'План НП'!B530</f>
        <v>0</v>
      </c>
      <c r="C527" s="353">
        <f>'План НП'!F530</f>
        <v>0</v>
      </c>
      <c r="D527" s="353">
        <f>'План НП'!G530</f>
        <v>0</v>
      </c>
      <c r="E527" s="359"/>
      <c r="F527" s="360"/>
      <c r="G527" s="360"/>
      <c r="H527" s="360"/>
      <c r="I527" s="360"/>
      <c r="J527" s="360"/>
      <c r="K527" s="360"/>
      <c r="L527" s="361"/>
      <c r="M527" s="370">
        <f>'План НП'!C530</f>
        <v>0</v>
      </c>
      <c r="N527" s="369">
        <f>'План НП'!D530</f>
        <v>0</v>
      </c>
      <c r="O527" s="357">
        <f>'План НП'!Y530</f>
        <v>0</v>
      </c>
      <c r="P527" s="341" t="str">
        <f>'Основні дані'!$B$1</f>
        <v>120124Б_3роки</v>
      </c>
    </row>
    <row r="528" spans="1:16" s="163" customFormat="1" ht="15.75" hidden="1">
      <c r="A528" s="358" t="str">
        <f>'План НП'!A531</f>
        <v>ВБ16.14</v>
      </c>
      <c r="B528" s="380">
        <f>'План НП'!B531</f>
        <v>0</v>
      </c>
      <c r="C528" s="353">
        <f>'План НП'!F531</f>
        <v>0</v>
      </c>
      <c r="D528" s="353">
        <f>'План НП'!G531</f>
        <v>0</v>
      </c>
      <c r="E528" s="359"/>
      <c r="F528" s="360"/>
      <c r="G528" s="360"/>
      <c r="H528" s="360"/>
      <c r="I528" s="360"/>
      <c r="J528" s="360"/>
      <c r="K528" s="360"/>
      <c r="L528" s="361"/>
      <c r="M528" s="370">
        <f>'План НП'!C531</f>
        <v>0</v>
      </c>
      <c r="N528" s="369">
        <f>'План НП'!D531</f>
        <v>0</v>
      </c>
      <c r="O528" s="357">
        <f>'План НП'!Y531</f>
        <v>0</v>
      </c>
      <c r="P528" s="341" t="str">
        <f>'Основні дані'!$B$1</f>
        <v>120124Б_3роки</v>
      </c>
    </row>
    <row r="529" spans="1:16" s="163" customFormat="1" ht="15.75" hidden="1">
      <c r="A529" s="358" t="str">
        <f>'План НП'!A532</f>
        <v>ВБ16.15</v>
      </c>
      <c r="B529" s="380">
        <f>'План НП'!B532</f>
        <v>0</v>
      </c>
      <c r="C529" s="353">
        <f>'План НП'!F532</f>
        <v>0</v>
      </c>
      <c r="D529" s="353">
        <f>'План НП'!G532</f>
        <v>0</v>
      </c>
      <c r="E529" s="359"/>
      <c r="F529" s="360"/>
      <c r="G529" s="360"/>
      <c r="H529" s="360"/>
      <c r="I529" s="360"/>
      <c r="J529" s="360"/>
      <c r="K529" s="360"/>
      <c r="L529" s="361"/>
      <c r="M529" s="370">
        <f>'План НП'!C532</f>
        <v>0</v>
      </c>
      <c r="N529" s="369">
        <f>'План НП'!D532</f>
        <v>0</v>
      </c>
      <c r="O529" s="357">
        <f>'План НП'!Y532</f>
        <v>0</v>
      </c>
      <c r="P529" s="341" t="str">
        <f>'Основні дані'!$B$1</f>
        <v>120124Б_3роки</v>
      </c>
    </row>
    <row r="530" spans="1:16" s="163" customFormat="1" ht="15.75" hidden="1">
      <c r="A530" s="358" t="str">
        <f>'План НП'!A533</f>
        <v>ВБ16.16</v>
      </c>
      <c r="B530" s="380">
        <f>'План НП'!B533</f>
        <v>0</v>
      </c>
      <c r="C530" s="353">
        <f>'План НП'!F533</f>
        <v>0</v>
      </c>
      <c r="D530" s="353">
        <f>'План НП'!G533</f>
        <v>0</v>
      </c>
      <c r="E530" s="359"/>
      <c r="F530" s="360"/>
      <c r="G530" s="360"/>
      <c r="H530" s="360"/>
      <c r="I530" s="360"/>
      <c r="J530" s="360"/>
      <c r="K530" s="360"/>
      <c r="L530" s="361"/>
      <c r="M530" s="370">
        <f>'План НП'!C533</f>
        <v>0</v>
      </c>
      <c r="N530" s="369">
        <f>'План НП'!D533</f>
        <v>0</v>
      </c>
      <c r="O530" s="357">
        <f>'План НП'!Y533</f>
        <v>0</v>
      </c>
      <c r="P530" s="341" t="str">
        <f>'Основні дані'!$B$1</f>
        <v>120124Б_3роки</v>
      </c>
    </row>
    <row r="531" spans="1:16" s="163" customFormat="1" ht="15.75" hidden="1">
      <c r="A531" s="358" t="str">
        <f>'План НП'!A534</f>
        <v>ВБ16.17</v>
      </c>
      <c r="B531" s="380">
        <f>'План НП'!B534</f>
        <v>0</v>
      </c>
      <c r="C531" s="353">
        <f>'План НП'!F534</f>
        <v>0</v>
      </c>
      <c r="D531" s="353">
        <f>'План НП'!G534</f>
        <v>0</v>
      </c>
      <c r="E531" s="359"/>
      <c r="F531" s="360"/>
      <c r="G531" s="360"/>
      <c r="H531" s="360"/>
      <c r="I531" s="360"/>
      <c r="J531" s="360"/>
      <c r="K531" s="360"/>
      <c r="L531" s="361"/>
      <c r="M531" s="370">
        <f>'План НП'!C534</f>
        <v>0</v>
      </c>
      <c r="N531" s="369">
        <f>'План НП'!D534</f>
        <v>0</v>
      </c>
      <c r="O531" s="357">
        <f>'План НП'!Y534</f>
        <v>0</v>
      </c>
      <c r="P531" s="341" t="str">
        <f>'Основні дані'!$B$1</f>
        <v>120124Б_3роки</v>
      </c>
    </row>
    <row r="532" spans="1:16" s="163" customFormat="1" ht="15.75" hidden="1">
      <c r="A532" s="358" t="str">
        <f>'План НП'!A535</f>
        <v>ВБ16.18</v>
      </c>
      <c r="B532" s="380">
        <f>'План НП'!B535</f>
        <v>0</v>
      </c>
      <c r="C532" s="353">
        <f>'План НП'!F535</f>
        <v>0</v>
      </c>
      <c r="D532" s="353">
        <f>'План НП'!G535</f>
        <v>0</v>
      </c>
      <c r="E532" s="359"/>
      <c r="F532" s="360"/>
      <c r="G532" s="360"/>
      <c r="H532" s="360"/>
      <c r="I532" s="360"/>
      <c r="J532" s="360"/>
      <c r="K532" s="360"/>
      <c r="L532" s="361"/>
      <c r="M532" s="370">
        <f>'План НП'!C535</f>
        <v>0</v>
      </c>
      <c r="N532" s="369">
        <f>'План НП'!D535</f>
        <v>0</v>
      </c>
      <c r="O532" s="357">
        <f>'План НП'!Y535</f>
        <v>0</v>
      </c>
      <c r="P532" s="341" t="str">
        <f>'Основні дані'!$B$1</f>
        <v>120124Б_3роки</v>
      </c>
    </row>
    <row r="533" spans="1:16" s="163" customFormat="1" ht="15.75" hidden="1">
      <c r="A533" s="358" t="str">
        <f>'План НП'!A536</f>
        <v>ВБ16.19</v>
      </c>
      <c r="B533" s="380">
        <f>'План НП'!B536</f>
        <v>0</v>
      </c>
      <c r="C533" s="353">
        <f>'План НП'!F536</f>
        <v>0</v>
      </c>
      <c r="D533" s="353">
        <f>'План НП'!G536</f>
        <v>0</v>
      </c>
      <c r="E533" s="359"/>
      <c r="F533" s="360"/>
      <c r="G533" s="360"/>
      <c r="H533" s="360"/>
      <c r="I533" s="360"/>
      <c r="J533" s="360"/>
      <c r="K533" s="360"/>
      <c r="L533" s="361"/>
      <c r="M533" s="370">
        <f>'План НП'!C536</f>
        <v>0</v>
      </c>
      <c r="N533" s="369">
        <f>'План НП'!D536</f>
        <v>0</v>
      </c>
      <c r="O533" s="357">
        <f>'План НП'!Y536</f>
        <v>0</v>
      </c>
      <c r="P533" s="341" t="str">
        <f>'Основні дані'!$B$1</f>
        <v>120124Б_3роки</v>
      </c>
    </row>
    <row r="534" spans="1:16" s="163" customFormat="1" ht="15.75" hidden="1">
      <c r="A534" s="358" t="str">
        <f>'План НП'!A537</f>
        <v>ВБ16.20</v>
      </c>
      <c r="B534" s="380">
        <f>'План НП'!B537</f>
        <v>0</v>
      </c>
      <c r="C534" s="353">
        <f>'План НП'!F537</f>
        <v>0</v>
      </c>
      <c r="D534" s="353">
        <f>'План НП'!G537</f>
        <v>0</v>
      </c>
      <c r="E534" s="359"/>
      <c r="F534" s="360"/>
      <c r="G534" s="360"/>
      <c r="H534" s="360"/>
      <c r="I534" s="360"/>
      <c r="J534" s="360"/>
      <c r="K534" s="360"/>
      <c r="L534" s="361"/>
      <c r="M534" s="370">
        <f>'План НП'!C537</f>
        <v>0</v>
      </c>
      <c r="N534" s="369">
        <f>'План НП'!D537</f>
        <v>0</v>
      </c>
      <c r="O534" s="357">
        <f>'План НП'!Y537</f>
        <v>0</v>
      </c>
      <c r="P534" s="341" t="str">
        <f>'Основні дані'!$B$1</f>
        <v>120124Б_3роки</v>
      </c>
    </row>
    <row r="535" spans="1:16" s="163" customFormat="1" ht="15.75" hidden="1">
      <c r="A535" s="358" t="str">
        <f>'План НП'!A538</f>
        <v>ВБ16.21</v>
      </c>
      <c r="B535" s="380">
        <f>'План НП'!B538</f>
        <v>0</v>
      </c>
      <c r="C535" s="353">
        <f>'План НП'!F538</f>
        <v>0</v>
      </c>
      <c r="D535" s="353">
        <f>'План НП'!G538</f>
        <v>0</v>
      </c>
      <c r="E535" s="359"/>
      <c r="F535" s="360"/>
      <c r="G535" s="360"/>
      <c r="H535" s="360"/>
      <c r="I535" s="360"/>
      <c r="J535" s="360"/>
      <c r="K535" s="360"/>
      <c r="L535" s="361"/>
      <c r="M535" s="370">
        <f>'План НП'!C538</f>
        <v>0</v>
      </c>
      <c r="N535" s="369">
        <f>'План НП'!D538</f>
        <v>0</v>
      </c>
      <c r="O535" s="357">
        <f>'План НП'!Y538</f>
        <v>0</v>
      </c>
      <c r="P535" s="341" t="str">
        <f>'Основні дані'!$B$1</f>
        <v>120124Б_3роки</v>
      </c>
    </row>
    <row r="536" spans="1:16" s="163" customFormat="1" ht="15.75" hidden="1">
      <c r="A536" s="358" t="str">
        <f>'План НП'!A539</f>
        <v>ВБ16.22</v>
      </c>
      <c r="B536" s="380">
        <f>'План НП'!B539</f>
        <v>0</v>
      </c>
      <c r="C536" s="353">
        <f>'План НП'!F539</f>
        <v>0</v>
      </c>
      <c r="D536" s="353">
        <f>'План НП'!G539</f>
        <v>0</v>
      </c>
      <c r="E536" s="359"/>
      <c r="F536" s="360"/>
      <c r="G536" s="360"/>
      <c r="H536" s="360"/>
      <c r="I536" s="360"/>
      <c r="J536" s="360"/>
      <c r="K536" s="360"/>
      <c r="L536" s="361"/>
      <c r="M536" s="370">
        <f>'План НП'!C539</f>
        <v>0</v>
      </c>
      <c r="N536" s="369">
        <f>'План НП'!D539</f>
        <v>0</v>
      </c>
      <c r="O536" s="357">
        <f>'План НП'!Y539</f>
        <v>0</v>
      </c>
      <c r="P536" s="341" t="str">
        <f>'Основні дані'!$B$1</f>
        <v>120124Б_3роки</v>
      </c>
    </row>
    <row r="537" spans="1:16" s="163" customFormat="1" ht="15.75" hidden="1">
      <c r="A537" s="358" t="str">
        <f>'План НП'!A540</f>
        <v>ВБ16.23</v>
      </c>
      <c r="B537" s="380">
        <f>'План НП'!B540</f>
        <v>0</v>
      </c>
      <c r="C537" s="353">
        <f>'План НП'!F540</f>
        <v>0</v>
      </c>
      <c r="D537" s="353">
        <f>'План НП'!G540</f>
        <v>0</v>
      </c>
      <c r="E537" s="359"/>
      <c r="F537" s="360"/>
      <c r="G537" s="360"/>
      <c r="H537" s="360"/>
      <c r="I537" s="360"/>
      <c r="J537" s="360"/>
      <c r="K537" s="360"/>
      <c r="L537" s="361"/>
      <c r="M537" s="370">
        <f>'План НП'!C540</f>
        <v>0</v>
      </c>
      <c r="N537" s="369">
        <f>'План НП'!D540</f>
        <v>0</v>
      </c>
      <c r="O537" s="357">
        <f>'План НП'!Y540</f>
        <v>0</v>
      </c>
      <c r="P537" s="341" t="str">
        <f>'Основні дані'!$B$1</f>
        <v>120124Б_3роки</v>
      </c>
    </row>
    <row r="538" spans="1:16" s="163" customFormat="1" ht="15.75" hidden="1">
      <c r="A538" s="358" t="str">
        <f>'План НП'!A541</f>
        <v>ВБ16.24</v>
      </c>
      <c r="B538" s="380">
        <f>'План НП'!B541</f>
        <v>0</v>
      </c>
      <c r="C538" s="353">
        <f>'План НП'!F541</f>
        <v>0</v>
      </c>
      <c r="D538" s="353">
        <f>'План НП'!G541</f>
        <v>0</v>
      </c>
      <c r="E538" s="359"/>
      <c r="F538" s="360"/>
      <c r="G538" s="360"/>
      <c r="H538" s="360"/>
      <c r="I538" s="360"/>
      <c r="J538" s="360"/>
      <c r="K538" s="360"/>
      <c r="L538" s="361"/>
      <c r="M538" s="370">
        <f>'План НП'!C541</f>
        <v>0</v>
      </c>
      <c r="N538" s="369">
        <f>'План НП'!D541</f>
        <v>0</v>
      </c>
      <c r="O538" s="357">
        <f>'План НП'!Y541</f>
        <v>0</v>
      </c>
      <c r="P538" s="341" t="str">
        <f>'Основні дані'!$B$1</f>
        <v>120124Б_3роки</v>
      </c>
    </row>
    <row r="539" spans="1:16" s="163" customFormat="1" ht="15.75" hidden="1">
      <c r="A539" s="358" t="str">
        <f>'План НП'!A542</f>
        <v>ВБ16.25</v>
      </c>
      <c r="B539" s="380">
        <f>'План НП'!B542</f>
        <v>0</v>
      </c>
      <c r="C539" s="353">
        <f>'План НП'!F542</f>
        <v>0</v>
      </c>
      <c r="D539" s="353">
        <f>'План НП'!G542</f>
        <v>0</v>
      </c>
      <c r="E539" s="359"/>
      <c r="F539" s="360"/>
      <c r="G539" s="360"/>
      <c r="H539" s="360"/>
      <c r="I539" s="360"/>
      <c r="J539" s="360"/>
      <c r="K539" s="360"/>
      <c r="L539" s="361"/>
      <c r="M539" s="370">
        <f>'План НП'!C542</f>
        <v>0</v>
      </c>
      <c r="N539" s="369">
        <f>'План НП'!D542</f>
        <v>0</v>
      </c>
      <c r="O539" s="357">
        <f>'План НП'!Y542</f>
        <v>0</v>
      </c>
      <c r="P539" s="341" t="str">
        <f>'Основні дані'!$B$1</f>
        <v>120124Б_3роки</v>
      </c>
    </row>
    <row r="540" spans="1:16" s="163" customFormat="1" ht="15.75" hidden="1">
      <c r="A540" s="358">
        <f>'План НП'!A543</f>
        <v>0</v>
      </c>
      <c r="B540" s="547" t="str">
        <f>'План НП'!B543</f>
        <v>Практика</v>
      </c>
      <c r="C540" s="353">
        <f>'План НП'!F543</f>
        <v>6</v>
      </c>
      <c r="D540" s="353">
        <f>'План НП'!G543</f>
        <v>180</v>
      </c>
      <c r="E540" s="359"/>
      <c r="F540" s="360"/>
      <c r="G540" s="360"/>
      <c r="H540" s="360"/>
      <c r="I540" s="360"/>
      <c r="J540" s="360"/>
      <c r="K540" s="360"/>
      <c r="L540" s="361"/>
      <c r="M540" s="370">
        <f>'План НП'!C543</f>
        <v>0</v>
      </c>
      <c r="N540" s="369" t="str">
        <f>'План НП'!D543</f>
        <v>6</v>
      </c>
      <c r="O540" s="357">
        <f>'План НП'!Y543</f>
        <v>0</v>
      </c>
      <c r="P540" s="341" t="str">
        <f>'Основні дані'!$B$1</f>
        <v>120124Б_3роки</v>
      </c>
    </row>
    <row r="541" spans="1:16" s="163" customFormat="1" ht="16.5" hidden="1" thickBot="1">
      <c r="A541" s="358">
        <f>'План НП'!A544</f>
        <v>0</v>
      </c>
      <c r="B541" s="547" t="str">
        <f>'План НП'!B544</f>
        <v>Атестація</v>
      </c>
      <c r="C541" s="353">
        <f>'План НП'!F544</f>
        <v>6</v>
      </c>
      <c r="D541" s="353">
        <f>'План НП'!G544</f>
        <v>180</v>
      </c>
      <c r="E541" s="359"/>
      <c r="F541" s="360"/>
      <c r="G541" s="360"/>
      <c r="H541" s="360"/>
      <c r="I541" s="360"/>
      <c r="J541" s="360"/>
      <c r="K541" s="360"/>
      <c r="L541" s="361"/>
      <c r="M541" s="370">
        <f>'План НП'!C544</f>
        <v>0</v>
      </c>
      <c r="N541" s="369">
        <f>'План НП'!D544</f>
        <v>0</v>
      </c>
      <c r="O541" s="357">
        <f>'План НП'!Y544</f>
        <v>0</v>
      </c>
      <c r="P541" s="341" t="str">
        <f>'Основні дані'!$B$1</f>
        <v>120124Б_3роки</v>
      </c>
    </row>
    <row r="542" spans="1:16" s="162" customFormat="1" ht="18" customHeight="1" thickBot="1">
      <c r="A542" s="554" t="str">
        <f>'План НП'!A545</f>
        <v>3.2</v>
      </c>
      <c r="B542" s="555" t="str">
        <f>'План НП'!B545</f>
        <v>Дисципліни вільного вибору студента   </v>
      </c>
      <c r="C542" s="556">
        <f>'План НП'!F545</f>
        <v>12</v>
      </c>
      <c r="D542" s="556">
        <f>'План НП'!G545</f>
        <v>360</v>
      </c>
      <c r="E542" s="557"/>
      <c r="F542" s="558"/>
      <c r="G542" s="558"/>
      <c r="H542" s="558"/>
      <c r="I542" s="558"/>
      <c r="J542" s="558"/>
      <c r="K542" s="558"/>
      <c r="L542" s="559"/>
      <c r="M542" s="560">
        <f>'План НП'!C545</f>
        <v>0</v>
      </c>
      <c r="N542" s="561">
        <f>'План НП'!D545</f>
        <v>0</v>
      </c>
      <c r="O542" s="562" t="str">
        <f>IF(C542=0,"0%",CONCATENATE(ROUND(C542*100/C92,2),"%"))</f>
        <v>10,81%</v>
      </c>
      <c r="P542" s="341" t="str">
        <f>'Основні дані'!$B$1</f>
        <v>120124Б_3роки</v>
      </c>
    </row>
    <row r="543" spans="1:16" s="163" customFormat="1" ht="15.75">
      <c r="A543" s="358" t="str">
        <f>'План НП'!A546</f>
        <v>ВC1</v>
      </c>
      <c r="B543" s="563" t="str">
        <f>'План НП'!B546</f>
        <v>Дисципліна 1</v>
      </c>
      <c r="C543" s="353">
        <f>'План НП'!F546</f>
        <v>4</v>
      </c>
      <c r="D543" s="353">
        <f>'План НП'!G546</f>
        <v>120</v>
      </c>
      <c r="E543" s="359"/>
      <c r="F543" s="360"/>
      <c r="G543" s="360"/>
      <c r="H543" s="360"/>
      <c r="I543" s="360"/>
      <c r="J543" s="360"/>
      <c r="K543" s="360"/>
      <c r="L543" s="361"/>
      <c r="M543" s="370">
        <f>'План НП'!C546</f>
        <v>0</v>
      </c>
      <c r="N543" s="369" t="str">
        <f>'План НП'!D546</f>
        <v>3</v>
      </c>
      <c r="O543" s="357">
        <f>'План НП'!Y546</f>
        <v>0</v>
      </c>
      <c r="P543" s="341" t="str">
        <f>'Основні дані'!$B$1</f>
        <v>120124Б_3роки</v>
      </c>
    </row>
    <row r="544" spans="1:16" s="163" customFormat="1" ht="15.75">
      <c r="A544" s="358" t="str">
        <f>'План НП'!A547</f>
        <v>ВC2</v>
      </c>
      <c r="B544" s="563" t="str">
        <f>'План НП'!B547</f>
        <v>Дисципліна 2</v>
      </c>
      <c r="C544" s="353">
        <f>'План НП'!F547</f>
        <v>4</v>
      </c>
      <c r="D544" s="353">
        <f>'План НП'!G547</f>
        <v>120</v>
      </c>
      <c r="E544" s="359"/>
      <c r="F544" s="360"/>
      <c r="G544" s="360"/>
      <c r="H544" s="360"/>
      <c r="I544" s="360"/>
      <c r="J544" s="360"/>
      <c r="K544" s="360"/>
      <c r="L544" s="361"/>
      <c r="M544" s="370">
        <f>'План НП'!C547</f>
        <v>0</v>
      </c>
      <c r="N544" s="369" t="str">
        <f>'План НП'!D547</f>
        <v>4</v>
      </c>
      <c r="O544" s="357">
        <f>'План НП'!Y547</f>
        <v>0</v>
      </c>
      <c r="P544" s="341" t="str">
        <f>'Основні дані'!$B$1</f>
        <v>120124Б_3роки</v>
      </c>
    </row>
    <row r="545" spans="1:16" s="163" customFormat="1" ht="16.5" thickBot="1">
      <c r="A545" s="358" t="str">
        <f>'План НП'!A548</f>
        <v>ВC3</v>
      </c>
      <c r="B545" s="563" t="str">
        <f>'План НП'!B548</f>
        <v>Дисципліна 3</v>
      </c>
      <c r="C545" s="353">
        <f>'План НП'!F548</f>
        <v>4</v>
      </c>
      <c r="D545" s="353">
        <f>'План НП'!G548</f>
        <v>120</v>
      </c>
      <c r="E545" s="359"/>
      <c r="F545" s="360"/>
      <c r="G545" s="360"/>
      <c r="H545" s="360"/>
      <c r="I545" s="360"/>
      <c r="J545" s="360"/>
      <c r="K545" s="360"/>
      <c r="L545" s="361"/>
      <c r="M545" s="370">
        <f>'План НП'!C548</f>
        <v>0</v>
      </c>
      <c r="N545" s="369" t="str">
        <f>'План НП'!D548</f>
        <v>5</v>
      </c>
      <c r="O545" s="357">
        <f>'План НП'!Y548</f>
        <v>0</v>
      </c>
      <c r="P545" s="341" t="str">
        <f>'Основні дані'!$B$1</f>
        <v>120124Б_3роки</v>
      </c>
    </row>
    <row r="546" spans="1:16" s="162" customFormat="1" ht="19.5" thickBot="1">
      <c r="A546" s="172">
        <f>'План НП'!A549</f>
        <v>0</v>
      </c>
      <c r="B546" s="437" t="str">
        <f>'План НП'!B549</f>
        <v>Загальна кількість за термін підготовки</v>
      </c>
      <c r="C546" s="173">
        <f>'План НП'!F549</f>
        <v>180</v>
      </c>
      <c r="D546" s="173">
        <f>'План НП'!G549</f>
        <v>5400</v>
      </c>
      <c r="E546" s="174"/>
      <c r="F546" s="175"/>
      <c r="G546" s="175"/>
      <c r="H546" s="175"/>
      <c r="I546" s="175"/>
      <c r="J546" s="175"/>
      <c r="K546" s="175"/>
      <c r="L546" s="176"/>
      <c r="M546" s="373">
        <f>'План НП'!C549</f>
        <v>0</v>
      </c>
      <c r="N546" s="374">
        <f>'План НП'!D549</f>
        <v>0</v>
      </c>
      <c r="O546" s="177">
        <f>'План НП'!Y549</f>
        <v>0</v>
      </c>
      <c r="P546" s="341" t="str">
        <f>'Основні дані'!$B$1</f>
        <v>120124Б_3роки</v>
      </c>
    </row>
    <row r="547" spans="1:16" s="162" customFormat="1" ht="19.5" thickBot="1">
      <c r="A547" s="413">
        <f>'План НП'!A550</f>
        <v>0</v>
      </c>
      <c r="B547" s="438" t="str">
        <f>'План НП'!B550</f>
        <v>Військова підготовка</v>
      </c>
      <c r="C547" s="414">
        <f>'План НП'!F550</f>
        <v>19</v>
      </c>
      <c r="D547" s="414">
        <f>'План НП'!G550</f>
        <v>570</v>
      </c>
      <c r="E547" s="415"/>
      <c r="F547" s="416"/>
      <c r="G547" s="416"/>
      <c r="H547" s="416"/>
      <c r="I547" s="416"/>
      <c r="J547" s="416"/>
      <c r="K547" s="416"/>
      <c r="L547" s="417"/>
      <c r="M547" s="418">
        <f>'План НП'!C550</f>
        <v>0</v>
      </c>
      <c r="N547" s="419" t="str">
        <f>'План НП'!D550</f>
        <v>3. - 6.</v>
      </c>
      <c r="O547" s="420">
        <f>'План НП'!Y550</f>
        <v>110</v>
      </c>
      <c r="P547" s="341" t="str">
        <f>'Основні дані'!$B$1</f>
        <v>120124Б_3роки</v>
      </c>
    </row>
  </sheetData>
  <sheetProtection password="CC79" sheet="1" formatCells="0" formatColumns="0" formatRows="0" insertRows="0" insertHyperlinks="0" deleteRows="0" sort="0" autoFilter="0" pivotTables="0"/>
  <mergeCells count="14"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  <mergeCell ref="C1:O1"/>
    <mergeCell ref="M3:O3"/>
    <mergeCell ref="C3:D3"/>
    <mergeCell ref="M4:O4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SheetLayoutView="100" zoomScalePageLayoutView="0" workbookViewId="0" topLeftCell="A1">
      <selection activeCell="A17" sqref="A17:P17"/>
    </sheetView>
  </sheetViews>
  <sheetFormatPr defaultColWidth="9.00390625" defaultRowHeight="12.75"/>
  <sheetData>
    <row r="1" spans="1:16" ht="13.5">
      <c r="A1" s="864" t="s">
        <v>145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</row>
    <row r="2" ht="15.75">
      <c r="A2" s="163"/>
    </row>
    <row r="3" ht="15.75">
      <c r="A3" s="163" t="s">
        <v>124</v>
      </c>
    </row>
    <row r="4" ht="15.75">
      <c r="A4" s="190" t="s">
        <v>125</v>
      </c>
    </row>
    <row r="5" ht="15.75">
      <c r="A5" s="191" t="s">
        <v>126</v>
      </c>
    </row>
    <row r="6" spans="1:3" ht="15.75">
      <c r="A6" s="190" t="s">
        <v>127</v>
      </c>
      <c r="B6" s="423" t="s">
        <v>178</v>
      </c>
      <c r="C6" s="422"/>
    </row>
    <row r="7" spans="1:3" ht="15.75">
      <c r="A7" s="190" t="s">
        <v>128</v>
      </c>
      <c r="B7" s="424" t="s">
        <v>179</v>
      </c>
      <c r="C7" s="422"/>
    </row>
    <row r="8" spans="1:3" ht="15.75">
      <c r="A8" s="190" t="s">
        <v>129</v>
      </c>
      <c r="B8" s="424" t="s">
        <v>180</v>
      </c>
      <c r="C8" s="422"/>
    </row>
    <row r="9" spans="1:3" ht="15.75">
      <c r="A9" s="190" t="s">
        <v>130</v>
      </c>
      <c r="B9" s="424" t="s">
        <v>181</v>
      </c>
      <c r="C9" s="422"/>
    </row>
    <row r="10" spans="1:3" ht="15.75">
      <c r="A10" s="190" t="s">
        <v>131</v>
      </c>
      <c r="B10" s="424" t="s">
        <v>183</v>
      </c>
      <c r="C10" s="422"/>
    </row>
    <row r="11" spans="1:3" ht="15.75">
      <c r="A11" s="190" t="s">
        <v>132</v>
      </c>
      <c r="B11" s="424" t="s">
        <v>184</v>
      </c>
      <c r="C11" s="422"/>
    </row>
    <row r="12" spans="1:3" ht="15.75">
      <c r="A12" s="190" t="s">
        <v>133</v>
      </c>
      <c r="B12" s="424" t="s">
        <v>187</v>
      </c>
      <c r="C12" s="422"/>
    </row>
    <row r="13" spans="1:3" ht="15.75">
      <c r="A13" s="190" t="s">
        <v>134</v>
      </c>
      <c r="B13" s="424" t="s">
        <v>182</v>
      </c>
      <c r="C13" s="422"/>
    </row>
    <row r="14" spans="1:3" ht="15.75">
      <c r="A14" s="190" t="s">
        <v>135</v>
      </c>
      <c r="B14" s="424" t="s">
        <v>185</v>
      </c>
      <c r="C14" s="422"/>
    </row>
    <row r="15" spans="1:3" ht="15.75">
      <c r="A15" s="190" t="s">
        <v>136</v>
      </c>
      <c r="B15" s="424" t="s">
        <v>186</v>
      </c>
      <c r="C15" s="422"/>
    </row>
    <row r="16" ht="15.75">
      <c r="A16" s="192" t="s">
        <v>137</v>
      </c>
    </row>
    <row r="17" spans="1:16" ht="30.75" customHeight="1">
      <c r="A17" s="862" t="s">
        <v>761</v>
      </c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863"/>
    </row>
    <row r="18" ht="15.75">
      <c r="A18" s="191" t="s">
        <v>138</v>
      </c>
    </row>
    <row r="19" ht="15.75">
      <c r="A19" s="191" t="s">
        <v>139</v>
      </c>
    </row>
    <row r="20" spans="1:16" ht="29.25" customHeight="1">
      <c r="A20" s="862" t="s">
        <v>188</v>
      </c>
      <c r="B20" s="863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863"/>
    </row>
    <row r="21" ht="15.75">
      <c r="A21" s="191" t="s">
        <v>140</v>
      </c>
    </row>
    <row r="22" ht="15.75" customHeight="1">
      <c r="A22" s="191" t="s">
        <v>141</v>
      </c>
    </row>
    <row r="23" ht="15.75">
      <c r="A23" s="191" t="s">
        <v>142</v>
      </c>
    </row>
    <row r="24" ht="15.75">
      <c r="A24" s="191" t="s">
        <v>147</v>
      </c>
    </row>
    <row r="25" ht="15.75">
      <c r="A25" s="191" t="s">
        <v>148</v>
      </c>
    </row>
    <row r="26" ht="15.75">
      <c r="A26" s="191" t="s">
        <v>161</v>
      </c>
    </row>
    <row r="27" ht="15.75">
      <c r="A27" s="191" t="s">
        <v>149</v>
      </c>
    </row>
    <row r="28" ht="15.75">
      <c r="A28" s="191" t="s">
        <v>150</v>
      </c>
    </row>
    <row r="29" ht="15.75">
      <c r="A29" s="191" t="s">
        <v>151</v>
      </c>
    </row>
    <row r="30" ht="15.75">
      <c r="A30" s="191" t="s">
        <v>152</v>
      </c>
    </row>
    <row r="31" spans="1:16" ht="29.25" customHeight="1">
      <c r="A31" s="866" t="s">
        <v>153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</row>
    <row r="32" spans="1:16" ht="13.5">
      <c r="A32" s="868" t="s">
        <v>162</v>
      </c>
      <c r="B32" s="869"/>
      <c r="C32" s="869"/>
      <c r="D32" s="869"/>
      <c r="E32" s="869"/>
      <c r="F32" s="869"/>
      <c r="G32" s="869"/>
      <c r="H32" s="869"/>
      <c r="I32" s="869"/>
      <c r="J32" s="869"/>
      <c r="K32" s="869"/>
      <c r="L32" s="869"/>
      <c r="M32" s="869"/>
      <c r="N32" s="869"/>
      <c r="O32" s="869"/>
      <c r="P32" s="869"/>
    </row>
    <row r="33" spans="1:16" ht="28.5" customHeight="1">
      <c r="A33" s="860" t="s">
        <v>154</v>
      </c>
      <c r="B33" s="861"/>
      <c r="C33" s="861"/>
      <c r="D33" s="861"/>
      <c r="E33" s="861"/>
      <c r="F33" s="861"/>
      <c r="G33" s="861"/>
      <c r="H33" s="861"/>
      <c r="I33" s="861"/>
      <c r="J33" s="861"/>
      <c r="K33" s="861"/>
      <c r="L33" s="861"/>
      <c r="M33" s="861"/>
      <c r="N33" s="861"/>
      <c r="O33" s="861"/>
      <c r="P33" s="861"/>
    </row>
    <row r="34" ht="15.75">
      <c r="A34" s="191" t="s">
        <v>155</v>
      </c>
    </row>
    <row r="35" ht="15.75">
      <c r="A35" s="191" t="s">
        <v>156</v>
      </c>
    </row>
    <row r="36" ht="15.75">
      <c r="A36" s="191" t="s">
        <v>157</v>
      </c>
    </row>
    <row r="37" ht="15.75">
      <c r="A37" s="191" t="s">
        <v>158</v>
      </c>
    </row>
    <row r="38" ht="15.75">
      <c r="A38" s="191" t="s">
        <v>159</v>
      </c>
    </row>
    <row r="39" ht="15.75">
      <c r="A39" s="191" t="s">
        <v>160</v>
      </c>
    </row>
    <row r="40" ht="15.75">
      <c r="A40" s="191"/>
    </row>
    <row r="41" ht="15.75">
      <c r="A41" s="191"/>
    </row>
    <row r="42" ht="15.75">
      <c r="A42" s="191"/>
    </row>
    <row r="43" ht="15.75">
      <c r="A43" s="191"/>
    </row>
    <row r="44" ht="15.75">
      <c r="A44" s="191"/>
    </row>
    <row r="45" ht="15.75">
      <c r="A45" s="191"/>
    </row>
    <row r="46" ht="15.75">
      <c r="A46" s="191"/>
    </row>
    <row r="47" ht="15.75">
      <c r="A47" s="191"/>
    </row>
    <row r="48" ht="15.75">
      <c r="A48" s="191"/>
    </row>
    <row r="49" ht="15.75">
      <c r="A49" s="191"/>
    </row>
    <row r="50" ht="15.75">
      <c r="A50" s="191"/>
    </row>
    <row r="51" ht="15.75">
      <c r="A51" s="191"/>
    </row>
    <row r="52" ht="15.75">
      <c r="A52" s="191"/>
    </row>
    <row r="53" ht="15.75">
      <c r="A53" s="191"/>
    </row>
    <row r="54" ht="15.75">
      <c r="A54" s="191"/>
    </row>
    <row r="55" ht="15.75">
      <c r="A55" s="191"/>
    </row>
    <row r="56" ht="15.75">
      <c r="A56" s="191"/>
    </row>
    <row r="57" ht="15.75">
      <c r="A57" s="191"/>
    </row>
    <row r="58" ht="15.75">
      <c r="A58" s="191"/>
    </row>
    <row r="59" ht="15.75">
      <c r="A59" s="191"/>
    </row>
    <row r="60" ht="15.75">
      <c r="A60" s="191"/>
    </row>
    <row r="61" ht="15.75">
      <c r="A61" s="191"/>
    </row>
    <row r="62" ht="15.75">
      <c r="A62" s="191"/>
    </row>
    <row r="63" ht="15.75">
      <c r="A63" s="191"/>
    </row>
    <row r="64" ht="15.75">
      <c r="A64" s="191"/>
    </row>
    <row r="65" ht="15.75">
      <c r="A65" s="191"/>
    </row>
    <row r="66" ht="15.75">
      <c r="A66" s="191"/>
    </row>
    <row r="67" ht="15.75">
      <c r="A67" s="191"/>
    </row>
    <row r="68" ht="15.75">
      <c r="A68" s="191"/>
    </row>
    <row r="69" ht="15.75">
      <c r="A69" s="191"/>
    </row>
    <row r="70" ht="15.75">
      <c r="A70" s="191"/>
    </row>
    <row r="71" ht="15.75">
      <c r="A71" s="191"/>
    </row>
    <row r="72" ht="15.75">
      <c r="A72" s="191"/>
    </row>
    <row r="73" ht="15.75">
      <c r="A73" s="191"/>
    </row>
    <row r="74" ht="15.75">
      <c r="A74" s="191"/>
    </row>
    <row r="75" ht="15.75">
      <c r="A75" s="191"/>
    </row>
    <row r="76" ht="15.75">
      <c r="A76" s="191"/>
    </row>
    <row r="77" ht="15.75">
      <c r="A77" s="191"/>
    </row>
    <row r="78" ht="15.75">
      <c r="A78" s="191"/>
    </row>
    <row r="79" spans="1:8" ht="15.75">
      <c r="A79" s="284"/>
      <c r="B79" s="285"/>
      <c r="C79" s="285"/>
      <c r="D79" s="285"/>
      <c r="E79" s="285"/>
      <c r="F79" s="285"/>
      <c r="G79" s="285"/>
      <c r="H79" s="285"/>
    </row>
    <row r="80" ht="15.75">
      <c r="A80" s="191"/>
    </row>
    <row r="81" spans="1:14" ht="15.75">
      <c r="A81" s="208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</row>
    <row r="82" ht="15.75">
      <c r="A82" s="191"/>
    </row>
  </sheetData>
  <sheetProtection/>
  <mergeCells count="6">
    <mergeCell ref="A33:P33"/>
    <mergeCell ref="A17:P17"/>
    <mergeCell ref="A20:P20"/>
    <mergeCell ref="A1:P1"/>
    <mergeCell ref="A31:P31"/>
    <mergeCell ref="A32:P32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tkf-s</cp:lastModifiedBy>
  <cp:lastPrinted>2018-11-16T08:59:01Z</cp:lastPrinted>
  <dcterms:created xsi:type="dcterms:W3CDTF">2002-01-25T08:51:42Z</dcterms:created>
  <dcterms:modified xsi:type="dcterms:W3CDTF">2019-01-21T11:01:51Z</dcterms:modified>
  <cp:category/>
  <cp:version/>
  <cp:contentType/>
  <cp:contentStatus/>
</cp:coreProperties>
</file>