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465" windowWidth="11955" windowHeight="2805" tabRatio="598" activeTab="5"/>
  </bookViews>
  <sheets>
    <sheet name="Довідник" sheetId="1" r:id="rId1"/>
    <sheet name="Основні дані" sheetId="2" r:id="rId2"/>
    <sheet name="Титул" sheetId="3" r:id="rId3"/>
    <sheet name="План НП" sheetId="4" r:id="rId4"/>
    <sheet name="перелік ДВВ" sheetId="5" r:id="rId5"/>
    <sheet name="Зміст" sheetId="6" r:id="rId6"/>
    <sheet name="Інструкція" sheetId="7" r:id="rId7"/>
  </sheets>
  <definedNames>
    <definedName name="_xlnm._FilterDatabase" localSheetId="5" hidden="1">'Зміст'!$A$12:$P$241</definedName>
    <definedName name="_xlnm._FilterDatabase" localSheetId="4" hidden="1">'перелік ДВВ'!$A$11:$V$30</definedName>
    <definedName name="_xlnm._FilterDatabase" localSheetId="3" hidden="1">'План НП'!$A$11:$V$266</definedName>
    <definedName name="_xlnm.Print_Titles" localSheetId="5">'Зміст'!$12:$12</definedName>
    <definedName name="_xlnm.Print_Titles" localSheetId="4">'перелік ДВВ'!$11:$11</definedName>
    <definedName name="_xlnm.Print_Titles" localSheetId="3">'План НП'!$11:$11</definedName>
    <definedName name="_xlnm.Print_Area" localSheetId="5">'Зміст'!$A$4:$O$242</definedName>
    <definedName name="_xlnm.Print_Area" localSheetId="6">'Інструкція'!$A$1:$Q$40</definedName>
    <definedName name="_xlnm.Print_Area" localSheetId="1">'Основні дані'!$A$1:$B$21</definedName>
    <definedName name="_xlnm.Print_Area" localSheetId="4">'перелік ДВВ'!$A$1:$U$31</definedName>
    <definedName name="_xlnm.Print_Area" localSheetId="3">'План НП'!$A$1:$U$316</definedName>
    <definedName name="_xlnm.Print_Area" localSheetId="2">'Титул'!$A$1:$BA$38</definedName>
  </definedNames>
  <calcPr fullCalcOnLoad="1"/>
</workbook>
</file>

<file path=xl/sharedStrings.xml><?xml version="1.0" encoding="utf-8"?>
<sst xmlns="http://schemas.openxmlformats.org/spreadsheetml/2006/main" count="973" uniqueCount="625">
  <si>
    <t>Т</t>
  </si>
  <si>
    <t>сум</t>
  </si>
  <si>
    <t>Т теор.навчання</t>
  </si>
  <si>
    <t>буквы укр</t>
  </si>
  <si>
    <t>Сокол Є.І.</t>
  </si>
  <si>
    <t>ЗАТВЕРДЖУЮ</t>
  </si>
  <si>
    <t>Всього</t>
  </si>
  <si>
    <t>Вид практики</t>
  </si>
  <si>
    <t>Семестр</t>
  </si>
  <si>
    <t xml:space="preserve">Форма навчання </t>
  </si>
  <si>
    <t>денна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</si>
  <si>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</si>
  <si>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</si>
  <si>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</si>
  <si>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</si>
  <si>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</si>
  <si>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</si>
  <si>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</si>
  <si>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</si>
  <si>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</si>
  <si>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</si>
  <si>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</si>
  <si>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</si>
  <si>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</si>
  <si>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_______________________________________</t>
  </si>
  <si>
    <t>НАВЧАЛЬНИЙ   ПЛАН</t>
  </si>
  <si>
    <t>І. Графік навчального процесу</t>
  </si>
  <si>
    <t>Позначення:</t>
  </si>
  <si>
    <t>Канікули</t>
  </si>
  <si>
    <t>К</t>
  </si>
  <si>
    <t>П</t>
  </si>
  <si>
    <t>Тривалість      (у тижнях)</t>
  </si>
  <si>
    <t>-</t>
  </si>
  <si>
    <t>НАЦІОНАЛЬНИЙ ТЕХНІЧНИЙ УНІВЕРСИТЕТ "ХАРКІВСЬКИЙ ПОЛІТЕХНІЧНИЙ ІНСТИТУТ"</t>
  </si>
  <si>
    <t>Ректор НТУ "ХПІ"</t>
  </si>
  <si>
    <t>С</t>
  </si>
  <si>
    <t>Д</t>
  </si>
  <si>
    <t>Практика</t>
  </si>
  <si>
    <t>Екзамен. сесія</t>
  </si>
  <si>
    <t>практичні</t>
  </si>
  <si>
    <t xml:space="preserve">підготовки </t>
  </si>
  <si>
    <t>(шифр і назва галузі знань)</t>
  </si>
  <si>
    <t>Строк навчання</t>
  </si>
  <si>
    <t>на основі</t>
  </si>
  <si>
    <t>ІІ. Зведені бюджети часу (у тижнях)</t>
  </si>
  <si>
    <t>Назва навчальної дисципліни</t>
  </si>
  <si>
    <t>Розподіл за семестрами</t>
  </si>
  <si>
    <t>Екзамени</t>
  </si>
  <si>
    <t>Заліки</t>
  </si>
  <si>
    <t>Кількість  кредитів ЕCTS</t>
  </si>
  <si>
    <t>Кількість годин</t>
  </si>
  <si>
    <t>Загальний обсяг</t>
  </si>
  <si>
    <t>Аудиторних</t>
  </si>
  <si>
    <t>у тому числі</t>
  </si>
  <si>
    <t>Самостійна робота</t>
  </si>
  <si>
    <t>С е м е с т р и</t>
  </si>
  <si>
    <t>Кількість тижнів в семестрі</t>
  </si>
  <si>
    <t>лекції</t>
  </si>
  <si>
    <t>лабораторні</t>
  </si>
  <si>
    <t>Індивідуальні завдання</t>
  </si>
  <si>
    <t>Теоретичне навчання</t>
  </si>
  <si>
    <t>Екзаменаційна сесія</t>
  </si>
  <si>
    <t>Дипломний проект</t>
  </si>
  <si>
    <t>III. Практика</t>
  </si>
  <si>
    <t>Виконання дипломного проекту (роботи)</t>
  </si>
  <si>
    <t>Кількість кредитів ECTS</t>
  </si>
  <si>
    <t>Разом</t>
  </si>
  <si>
    <t>Кафедра</t>
  </si>
  <si>
    <t>Загальна кількість за термін підготовки</t>
  </si>
  <si>
    <t>Кількість годин на тиждень</t>
  </si>
  <si>
    <t>Кількість екзаменів</t>
  </si>
  <si>
    <t>Кількість заліків</t>
  </si>
  <si>
    <t>РЕ</t>
  </si>
  <si>
    <t>Р</t>
  </si>
  <si>
    <t>А</t>
  </si>
  <si>
    <t xml:space="preserve">V. ПЛАН НАВЧАЛЬНОГО ПРОЦЕСУ </t>
  </si>
  <si>
    <t>Розрахункове завдання</t>
  </si>
  <si>
    <t>РГ</t>
  </si>
  <si>
    <t>Розрахунково-графічне завдання</t>
  </si>
  <si>
    <t>Реферат</t>
  </si>
  <si>
    <t>КП</t>
  </si>
  <si>
    <t>КР</t>
  </si>
  <si>
    <t>Аудиторні години</t>
  </si>
  <si>
    <t>Кредити ECTS</t>
  </si>
  <si>
    <t>Кількість курсових проектів (робіт)</t>
  </si>
  <si>
    <t>Курсовий проект</t>
  </si>
  <si>
    <t>Курсова робота</t>
  </si>
  <si>
    <t>2</t>
  </si>
  <si>
    <t>Переддипломна</t>
  </si>
  <si>
    <t>ЗМІСТ НАВЧАЛЬНОГО ПЛАНУ</t>
  </si>
  <si>
    <t>Назва дисципліни</t>
  </si>
  <si>
    <t>Загальна кількість</t>
  </si>
  <si>
    <t xml:space="preserve"> Код кафедри</t>
  </si>
  <si>
    <t>Годин</t>
  </si>
  <si>
    <t>Кредитів ECTS</t>
  </si>
  <si>
    <t>Семестри</t>
  </si>
  <si>
    <t>Екз</t>
  </si>
  <si>
    <t>Зал</t>
  </si>
  <si>
    <t>З</t>
  </si>
  <si>
    <t>Заліковий тиждень</t>
  </si>
  <si>
    <t>НАВЧАЛЬНИЙ ПЛАН №</t>
  </si>
  <si>
    <t>Форма навчання</t>
  </si>
  <si>
    <t>Рік</t>
  </si>
  <si>
    <t>Відповідальний за інформацію, телефон</t>
  </si>
  <si>
    <t xml:space="preserve">Розподіл аудиторних годин на тиждень та  кредитів ECTS за семестрами </t>
  </si>
  <si>
    <t>Шифр галузі знань</t>
  </si>
  <si>
    <t>Назва галузі</t>
  </si>
  <si>
    <t>Кваліфікація:</t>
  </si>
  <si>
    <t>IV. Атестація</t>
  </si>
  <si>
    <t>Атестація</t>
  </si>
  <si>
    <t>Заходи</t>
  </si>
  <si>
    <t>1. Дипломне проектування</t>
  </si>
  <si>
    <t>2. Форми атестації</t>
  </si>
  <si>
    <t>- захист дипломного проекту</t>
  </si>
  <si>
    <t>- екзамени</t>
  </si>
  <si>
    <r>
      <t xml:space="preserve">Починати формування навчального плану необхідно з заповнення </t>
    </r>
    <r>
      <rPr>
        <u val="single"/>
        <sz val="12"/>
        <rFont val="Times New Roman"/>
        <family val="1"/>
      </rPr>
      <t>другого рядка</t>
    </r>
    <r>
      <rPr>
        <sz val="12"/>
        <rFont val="Times New Roman"/>
        <family val="1"/>
      </rPr>
      <t xml:space="preserve"> листа «Основні дані» , а саме: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</si>
  <si>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2"/>
        <rFont val="Times New Roman"/>
        <family val="1"/>
      </rPr>
      <t>форма навчання;</t>
    </r>
  </si>
  <si>
    <t>і далі</t>
  </si>
  <si>
    <r>
      <t>Усі поля обов’язкові до заповнення</t>
    </r>
    <r>
      <rPr>
        <sz val="12"/>
        <rFont val="Times New Roman"/>
        <family val="1"/>
      </rPr>
      <t xml:space="preserve">. </t>
    </r>
  </si>
  <si>
    <t>Після заповнення листа «Основні дані» автоматично заповнюються відповідні поля у листах «Титул», «План НП» і «Зміст».</t>
  </si>
  <si>
    <t>Заповнення розділу V- лист «План НП»:</t>
  </si>
  <si>
    <t>№ з/п</t>
  </si>
  <si>
    <t>МІНІСТЕРСТВО ОСВІТИ І НАУКИ УКРАЇНИ</t>
  </si>
  <si>
    <t>Інструкція з формування навчального плану в електронному вигляді.</t>
  </si>
  <si>
    <t>колонка 2 - назва дисципліни;</t>
  </si>
  <si>
    <r>
      <t xml:space="preserve">колонки 3, 4 – </t>
    </r>
    <r>
      <rPr>
        <b/>
        <i/>
        <sz val="12"/>
        <rFont val="Times New Roman"/>
        <family val="1"/>
      </rPr>
      <t>номер</t>
    </r>
    <r>
      <rPr>
        <sz val="12"/>
        <rFont val="Times New Roman"/>
        <family val="1"/>
      </rPr>
      <t xml:space="preserve"> семестру, в якому складається екзамен чи залік;</t>
    </r>
  </si>
  <si>
    <r>
      <t xml:space="preserve">колонки 14, 16, 18…. – кредити EKTS </t>
    </r>
    <r>
      <rPr>
        <b/>
        <i/>
        <sz val="12"/>
        <rFont val="Times New Roman"/>
        <family val="1"/>
      </rPr>
      <t>за семестр</t>
    </r>
    <r>
      <rPr>
        <sz val="12"/>
        <rFont val="Times New Roman"/>
        <family val="1"/>
      </rPr>
      <t>, кількість має бути кратна 0,5;</t>
    </r>
  </si>
  <si>
    <r>
      <t xml:space="preserve">колонки 13, 15, 17…. – аудиторні години </t>
    </r>
    <r>
      <rPr>
        <b/>
        <i/>
        <sz val="12"/>
        <rFont val="Times New Roman"/>
        <family val="1"/>
      </rPr>
      <t>за тиждень</t>
    </r>
    <r>
      <rPr>
        <sz val="12"/>
        <rFont val="Times New Roman"/>
        <family val="1"/>
      </rPr>
      <t xml:space="preserve"> - цілі числа, тільки в деяких випадках  їх кількість буде кратна 0,5;</t>
    </r>
  </si>
  <si>
    <r>
      <t xml:space="preserve">колонки 9, 10, 11 – розподіл загальної кількості аудиторних годин за видами </t>
    </r>
    <r>
      <rPr>
        <b/>
        <i/>
        <sz val="12"/>
        <rFont val="Times New Roman"/>
        <family val="1"/>
      </rPr>
      <t>за семестр</t>
    </r>
    <r>
      <rPr>
        <sz val="12"/>
        <rFont val="Times New Roman"/>
        <family val="1"/>
      </rPr>
      <t xml:space="preserve"> або декілька семестрів;</t>
    </r>
  </si>
  <si>
    <t>колонка 29 – код кафедри, яка викладає.</t>
  </si>
  <si>
    <t>Якщо сумарна кількість аудиторних годин за видами (графи 9, 10, 11) не дорівнюватиме сумі аудиторних годин за тижнями (графа 8), у графі 12 з'явиться напис «ошибка».</t>
  </si>
  <si>
    <t>І не в якому разі кількість аудиторних годин з певної дисципліни за семестр не повинна перевищувати кількість кредитів у цьому семестрі, крім семестрів з практикою.</t>
  </si>
  <si>
    <t>Усі види практик вже занесені згідно з графіком навчального процесу.</t>
  </si>
  <si>
    <t>Далі треба заповнити рядки «Кількість екзаменів», «Кількість заліків», «Кількість курсових проектів (робіт)».</t>
  </si>
  <si>
    <t>Заповнювати потрібно тільки білі поля, усі зафарбовані містять формули, тому їх торкатися не треба.</t>
  </si>
  <si>
    <t>Зміни у формули не вносити!</t>
  </si>
  <si>
    <t>Після заповнення цього листа буде заповнено лист «Зміст».</t>
  </si>
  <si>
    <t>колонка 5 – вид індивідуального завдання, для багатосеместрових з вказівкою семестру, в якому воно виконується;</t>
  </si>
  <si>
    <t>підготовки магістра:</t>
  </si>
  <si>
    <t>С сесія</t>
  </si>
  <si>
    <t>П практика</t>
  </si>
  <si>
    <t>Д диплом.проект</t>
  </si>
  <si>
    <t>К каникули</t>
  </si>
  <si>
    <t>А атестація</t>
  </si>
  <si>
    <t>Це можливо зробити  за допомогою фільтра у ячейці В11 стовбця № 2 "Назва навчальної дисципліни" вибрати "НЕ ПУСТЫЕ", або власноручно приховати!</t>
  </si>
  <si>
    <r>
      <t xml:space="preserve">        </t>
    </r>
    <r>
      <rPr>
        <b/>
        <i/>
        <sz val="12"/>
        <color indexed="12"/>
        <rFont val="Times New Roman"/>
        <family val="1"/>
      </rPr>
      <t>Рядки, які залишилися незаповненими у «Плані НП», потрібно прибрати не видаляючи , а приховуючи їх! ДЛЯ ЦЬОГО:</t>
    </r>
  </si>
  <si>
    <r>
      <t xml:space="preserve">        </t>
    </r>
    <r>
      <rPr>
        <b/>
        <i/>
        <sz val="12"/>
        <color indexed="12"/>
        <rFont val="Times New Roman"/>
        <family val="1"/>
      </rPr>
      <t>Рядки, які залишилися незаповненими у  «Змісті», потрібно прибрати не видаляючи , а приховуючи їх! ДЛЯ ЦЬОГО:</t>
    </r>
  </si>
  <si>
    <t>Це можливо зробити  за допомогою фільтра у ячейці В8 стовбця № 2 "Назва дисципліни" вибрати "НЕ ПУСТЫЕ", або власноручно приховати!</t>
  </si>
  <si>
    <t>5 курс</t>
  </si>
  <si>
    <t>6 курс</t>
  </si>
  <si>
    <t>№ пп</t>
  </si>
  <si>
    <t>Назва спеціальності</t>
  </si>
  <si>
    <t>Рівень вищої освіти: </t>
  </si>
  <si>
    <t>ЗП 1</t>
  </si>
  <si>
    <t>ЗП 2</t>
  </si>
  <si>
    <t>ЗП 3</t>
  </si>
  <si>
    <t>ЗП 4</t>
  </si>
  <si>
    <t>ЗП 5</t>
  </si>
  <si>
    <t>ЗП 6</t>
  </si>
  <si>
    <t xml:space="preserve">Кількість дисциплін у семестрі </t>
  </si>
  <si>
    <t>11</t>
  </si>
  <si>
    <t>(освітній рівень)</t>
  </si>
  <si>
    <t>за спеціальністю</t>
  </si>
  <si>
    <t xml:space="preserve">При цьому сума кредитів ЕCTS повинна дорівнювати 30 за кожний семестр. </t>
  </si>
  <si>
    <t>Шифр спеціальності</t>
  </si>
  <si>
    <t>Затверджено Вченою радою НТУ "ХПІ"</t>
  </si>
  <si>
    <t>Проректор з науково-педагогічної роботи</t>
  </si>
  <si>
    <t>ОСВІТНЬО-НАУКОВА ПРОГРАМА</t>
  </si>
  <si>
    <t>в галузі знань</t>
  </si>
  <si>
    <t>ПП1</t>
  </si>
  <si>
    <t>ПП2</t>
  </si>
  <si>
    <t>ПП3</t>
  </si>
  <si>
    <t>ПП4</t>
  </si>
  <si>
    <t>ПП5</t>
  </si>
  <si>
    <t>ПП6</t>
  </si>
  <si>
    <t>ПП7</t>
  </si>
  <si>
    <t>ПП8</t>
  </si>
  <si>
    <t>ПП9</t>
  </si>
  <si>
    <t>ПП10</t>
  </si>
  <si>
    <t>Дисципліна психологічного спрямування</t>
  </si>
  <si>
    <t>Дисципліна правового спрямування</t>
  </si>
  <si>
    <t>Дисципліна НПС 2</t>
  </si>
  <si>
    <t>Дисципліна науково-професійного спрямування (НПС) 1</t>
  </si>
  <si>
    <t>Дисципліна НПС 3</t>
  </si>
  <si>
    <t>Дисципліни вільного вибору студентів   (Перелік дисциплін додається)</t>
  </si>
  <si>
    <t xml:space="preserve">Перелік дісциплін вільного вибору студента </t>
  </si>
  <si>
    <t>Дисципліни психологічного спрямування</t>
  </si>
  <si>
    <t>1</t>
  </si>
  <si>
    <t>Психологія лідерства в бізнесі</t>
  </si>
  <si>
    <t>Психологія лідерства в освіті</t>
  </si>
  <si>
    <t>3</t>
  </si>
  <si>
    <t>Основи професійної психології</t>
  </si>
  <si>
    <t>Інформаційне право</t>
  </si>
  <si>
    <t>Правове регулювання інноваційної діяльності</t>
  </si>
  <si>
    <t>Дисципліни науково-професійного спрямування</t>
  </si>
  <si>
    <t>Форма : плани МАГІСТР</t>
  </si>
  <si>
    <t>освітньо-науковий</t>
  </si>
  <si>
    <t>другого (магістерського) рівня</t>
  </si>
  <si>
    <t>Дисципліни правового спрямування</t>
  </si>
  <si>
    <t xml:space="preserve">Кваліфікація  </t>
  </si>
  <si>
    <t>НДР</t>
  </si>
  <si>
    <t>Науково-дослідна робота</t>
  </si>
  <si>
    <t>№ зп</t>
  </si>
  <si>
    <t>Електричні станції</t>
  </si>
  <si>
    <t>14</t>
  </si>
  <si>
    <t>Електрична інженерія</t>
  </si>
  <si>
    <t>________________Мигущенко Р.П.</t>
  </si>
  <si>
    <t xml:space="preserve">                       підпис                                ПІБ</t>
  </si>
  <si>
    <t xml:space="preserve">                підпис                                         ПІБ</t>
  </si>
  <si>
    <t xml:space="preserve">                    підпис                                    ПІБ</t>
  </si>
  <si>
    <t>Авторське право та суміжні права</t>
  </si>
  <si>
    <t>Шифр інституту (факультету)</t>
  </si>
  <si>
    <t>Назва  інституту (факультету)</t>
  </si>
  <si>
    <t>120</t>
  </si>
  <si>
    <t>Енергетики, електроніки та електромеханіки</t>
  </si>
  <si>
    <t>2018</t>
  </si>
  <si>
    <t>Форма Мон1-18</t>
  </si>
  <si>
    <t>"___"_______________ 2018 р.</t>
  </si>
  <si>
    <r>
      <t xml:space="preserve">освітнього ступеня </t>
    </r>
    <r>
      <rPr>
        <b/>
        <sz val="16"/>
        <rFont val="Arial"/>
        <family val="2"/>
      </rPr>
      <t>бакалавра</t>
    </r>
  </si>
  <si>
    <t>Загальна підготовка</t>
  </si>
  <si>
    <t>Професійна підготовка</t>
  </si>
  <si>
    <t>Дисципліни вільного вибору</t>
  </si>
  <si>
    <t>3.1</t>
  </si>
  <si>
    <t>3.1.1</t>
  </si>
  <si>
    <t>ВБ1.1</t>
  </si>
  <si>
    <t>ВБ1.2</t>
  </si>
  <si>
    <t>ВБ1.3</t>
  </si>
  <si>
    <t>ВБ1.4</t>
  </si>
  <si>
    <t>ВБ1.5</t>
  </si>
  <si>
    <t>ВБ1.6</t>
  </si>
  <si>
    <t>ВБ1.7</t>
  </si>
  <si>
    <t>ВБ1.8</t>
  </si>
  <si>
    <t>ВБ1.9</t>
  </si>
  <si>
    <t>ВБ1.10</t>
  </si>
  <si>
    <t>3.1.2</t>
  </si>
  <si>
    <t>ВБ2.1</t>
  </si>
  <si>
    <t>ВБ2.2</t>
  </si>
  <si>
    <t>ВБ2.3</t>
  </si>
  <si>
    <t>ВБ2.4</t>
  </si>
  <si>
    <t>ВБ2.5</t>
  </si>
  <si>
    <t>ВБ2.6</t>
  </si>
  <si>
    <t>ВБ2.7</t>
  </si>
  <si>
    <t>ВБ2.8</t>
  </si>
  <si>
    <t>ВБ2.9</t>
  </si>
  <si>
    <t>ВБ2.10</t>
  </si>
  <si>
    <t>3.1.3</t>
  </si>
  <si>
    <t>ВБ3.1</t>
  </si>
  <si>
    <t>ВБ3.2</t>
  </si>
  <si>
    <t>ВБ3.3</t>
  </si>
  <si>
    <t>ВБ3.4</t>
  </si>
  <si>
    <t>ВБ3.5</t>
  </si>
  <si>
    <t>ВБ3.6</t>
  </si>
  <si>
    <t>ВБ3.7</t>
  </si>
  <si>
    <t>ВБ3.8</t>
  </si>
  <si>
    <t>ВБ3.9</t>
  </si>
  <si>
    <t>ВБ3.10</t>
  </si>
  <si>
    <t>3.1.4</t>
  </si>
  <si>
    <t>ВБ4.1</t>
  </si>
  <si>
    <t>ВБ4.2</t>
  </si>
  <si>
    <t>ВБ4.3</t>
  </si>
  <si>
    <t>ВБ4.4</t>
  </si>
  <si>
    <t>ВБ4.5</t>
  </si>
  <si>
    <t>ВБ4.6</t>
  </si>
  <si>
    <t>ВБ4.7</t>
  </si>
  <si>
    <t>ВБ4.8</t>
  </si>
  <si>
    <t>ВБ4.9</t>
  </si>
  <si>
    <t>ВБ4.10</t>
  </si>
  <si>
    <t>3.1.5</t>
  </si>
  <si>
    <t>ВБ5.1</t>
  </si>
  <si>
    <t>ВБ5.2</t>
  </si>
  <si>
    <t>ВБ5.3</t>
  </si>
  <si>
    <t>ВБ5.4</t>
  </si>
  <si>
    <t>ВБ5.5</t>
  </si>
  <si>
    <t>ВБ5.6</t>
  </si>
  <si>
    <t>ВБ5.7</t>
  </si>
  <si>
    <t>ВБ5.8</t>
  </si>
  <si>
    <t>ВБ5.9</t>
  </si>
  <si>
    <t>ВБ5.10</t>
  </si>
  <si>
    <t>3.1.6</t>
  </si>
  <si>
    <t>ВБ6.1</t>
  </si>
  <si>
    <t>ВБ6.2</t>
  </si>
  <si>
    <t>ВБ6.3</t>
  </si>
  <si>
    <t>ВБ6.4</t>
  </si>
  <si>
    <t>ВБ6.5</t>
  </si>
  <si>
    <t>ВБ6.6</t>
  </si>
  <si>
    <t>ВБ6.7</t>
  </si>
  <si>
    <t>ВБ6.8</t>
  </si>
  <si>
    <t>ВБ6.9</t>
  </si>
  <si>
    <t>ВБ6.10</t>
  </si>
  <si>
    <t>3.1.7</t>
  </si>
  <si>
    <t>Блок дисциплін 07 "Назва блоку"</t>
  </si>
  <si>
    <t>ВБ7.1</t>
  </si>
  <si>
    <t>ВБ7.2</t>
  </si>
  <si>
    <t>ВБ7.3</t>
  </si>
  <si>
    <t>ВБ7.4</t>
  </si>
  <si>
    <t>ВБ7.5</t>
  </si>
  <si>
    <t>ВБ7.6</t>
  </si>
  <si>
    <t>ВБ7.7</t>
  </si>
  <si>
    <t>ВБ7.8</t>
  </si>
  <si>
    <t>ВБ7.9</t>
  </si>
  <si>
    <t>ВБ7.10</t>
  </si>
  <si>
    <t>3.1.8</t>
  </si>
  <si>
    <t>Блок дисциплін 08 "Назва блоку"</t>
  </si>
  <si>
    <t>ВБ8.1</t>
  </si>
  <si>
    <t>ВБ8.2</t>
  </si>
  <si>
    <t>ВБ8.3</t>
  </si>
  <si>
    <t>ВБ8.4</t>
  </si>
  <si>
    <t>ВБ8.5</t>
  </si>
  <si>
    <t>ВБ8.6</t>
  </si>
  <si>
    <t>ВБ8.7</t>
  </si>
  <si>
    <t>ВБ8.8</t>
  </si>
  <si>
    <t>ВБ8.9</t>
  </si>
  <si>
    <t>ВБ8.10</t>
  </si>
  <si>
    <t>3.1.9</t>
  </si>
  <si>
    <t>Блок дисциплін 09 "Назва блоку"</t>
  </si>
  <si>
    <t>ВБ9.1</t>
  </si>
  <si>
    <t>ВБ9.2</t>
  </si>
  <si>
    <t>ВБ9.3</t>
  </si>
  <si>
    <t>ВБ9.4</t>
  </si>
  <si>
    <t>ВБ9.5</t>
  </si>
  <si>
    <t>ВБ9.6</t>
  </si>
  <si>
    <t>ВБ9.7</t>
  </si>
  <si>
    <t>ВБ9.8</t>
  </si>
  <si>
    <t>ВБ9.9</t>
  </si>
  <si>
    <t>ВБ9.10</t>
  </si>
  <si>
    <t>3.1.10</t>
  </si>
  <si>
    <t>Блок дисциплін 10 "Назва блоку"</t>
  </si>
  <si>
    <t>ВБ10.1</t>
  </si>
  <si>
    <t>ВБ10.2</t>
  </si>
  <si>
    <t>ВБ10.3</t>
  </si>
  <si>
    <t>ВБ10.4</t>
  </si>
  <si>
    <t>ВБ10.5</t>
  </si>
  <si>
    <t>ВБ10.6</t>
  </si>
  <si>
    <t>ВБ10.7</t>
  </si>
  <si>
    <t>ВБ10.8</t>
  </si>
  <si>
    <t>ВБ10.9</t>
  </si>
  <si>
    <t>ВБ10.10</t>
  </si>
  <si>
    <t>3.1.11</t>
  </si>
  <si>
    <t>Блок дисциплін 11 "Назва блоку"</t>
  </si>
  <si>
    <t>ВБ11.1</t>
  </si>
  <si>
    <t>ВБ11.2</t>
  </si>
  <si>
    <t>ВБ11.3</t>
  </si>
  <si>
    <t>ВБ11.4</t>
  </si>
  <si>
    <t>ВБ11.5</t>
  </si>
  <si>
    <t>ВБ11.6</t>
  </si>
  <si>
    <t>ВБ11.7</t>
  </si>
  <si>
    <t>ВБ11.8</t>
  </si>
  <si>
    <t>ВБ11.9</t>
  </si>
  <si>
    <t>ВБ11.10</t>
  </si>
  <si>
    <t>3.1.12</t>
  </si>
  <si>
    <t>Блок дисциплін 12 "Назва блоку"</t>
  </si>
  <si>
    <t>ВБ12.1</t>
  </si>
  <si>
    <t>ВБ12.2</t>
  </si>
  <si>
    <t>ВБ12.3</t>
  </si>
  <si>
    <t>ВБ12.4</t>
  </si>
  <si>
    <t>ВБ12.5</t>
  </si>
  <si>
    <t>ВБ12.6</t>
  </si>
  <si>
    <t>ВБ12.7</t>
  </si>
  <si>
    <t>ВБ12.8</t>
  </si>
  <si>
    <t>ВБ12.9</t>
  </si>
  <si>
    <t>ВБ12.10</t>
  </si>
  <si>
    <t>3.1.13</t>
  </si>
  <si>
    <t>Блок дисциплін 13 "Назва блоку"</t>
  </si>
  <si>
    <t>ВБ13.1</t>
  </si>
  <si>
    <t>ВБ13.2</t>
  </si>
  <si>
    <t>ВБ13.3</t>
  </si>
  <si>
    <t>ВБ13.4</t>
  </si>
  <si>
    <t>ВБ13.5</t>
  </si>
  <si>
    <t>ВБ13.6</t>
  </si>
  <si>
    <t>ВБ13.7</t>
  </si>
  <si>
    <t>ВБ13.8</t>
  </si>
  <si>
    <t>ВБ13.9</t>
  </si>
  <si>
    <t>ВБ13.10</t>
  </si>
  <si>
    <t>3.1.14</t>
  </si>
  <si>
    <t>Блок дисциплін 14 "Назва блоку"</t>
  </si>
  <si>
    <t>ВБ14.1</t>
  </si>
  <si>
    <t>ВБ14.2</t>
  </si>
  <si>
    <t>ВБ14.3</t>
  </si>
  <si>
    <t>ВБ14.4</t>
  </si>
  <si>
    <t>ВБ14.5</t>
  </si>
  <si>
    <t>ВБ14.6</t>
  </si>
  <si>
    <t>ВБ14.7</t>
  </si>
  <si>
    <t>ВБ14.8</t>
  </si>
  <si>
    <t>ВБ14.9</t>
  </si>
  <si>
    <t>ВБ14.10</t>
  </si>
  <si>
    <t>3.1.15</t>
  </si>
  <si>
    <t>Блок дисциплін 15 "Назва блоку"</t>
  </si>
  <si>
    <t>ВБ15.1</t>
  </si>
  <si>
    <t>ВБ15.2</t>
  </si>
  <si>
    <t>ВБ15.3</t>
  </si>
  <si>
    <t>ВБ15.4</t>
  </si>
  <si>
    <t>ВБ15.5</t>
  </si>
  <si>
    <t>ВБ15.6</t>
  </si>
  <si>
    <t>ВБ15.7</t>
  </si>
  <si>
    <t>ВБ15.8</t>
  </si>
  <si>
    <t>ВБ15.9</t>
  </si>
  <si>
    <t>ВБ15.10</t>
  </si>
  <si>
    <t>3.1.16</t>
  </si>
  <si>
    <t>Блок дисциплін 16 "Назва блоку"</t>
  </si>
  <si>
    <t>ВБ16.1</t>
  </si>
  <si>
    <t>ВБ16.2</t>
  </si>
  <si>
    <t>ВБ16.3</t>
  </si>
  <si>
    <t>ВБ16.4</t>
  </si>
  <si>
    <t>ВБ16.5</t>
  </si>
  <si>
    <t>ВБ16.6</t>
  </si>
  <si>
    <t>ВБ16.7</t>
  </si>
  <si>
    <t>ВБ16.8</t>
  </si>
  <si>
    <t>ВБ16.9</t>
  </si>
  <si>
    <t>ВБ16.10</t>
  </si>
  <si>
    <t>3.2</t>
  </si>
  <si>
    <t>ВС1</t>
  </si>
  <si>
    <t>ВС2</t>
  </si>
  <si>
    <t>ВС3</t>
  </si>
  <si>
    <t>ВС4</t>
  </si>
  <si>
    <t>ВС5</t>
  </si>
  <si>
    <t xml:space="preserve"> Атестація</t>
  </si>
  <si>
    <t>Директор інстуту (Декан факультету)</t>
  </si>
  <si>
    <t>Голова науково-методичної комісії зі спеціальності (назва спеціальності)</t>
  </si>
  <si>
    <t>________________</t>
  </si>
  <si>
    <t>___________________</t>
  </si>
  <si>
    <t>Підрозділ</t>
  </si>
  <si>
    <t>№ підрозділу</t>
  </si>
  <si>
    <t>новий №</t>
  </si>
  <si>
    <t>Е</t>
  </si>
  <si>
    <t>Парогенераторобудування</t>
  </si>
  <si>
    <t>Турбінобудування</t>
  </si>
  <si>
    <t>Теплотехніка та енергоефективні технології</t>
  </si>
  <si>
    <t>Двигуни внутрішнього згоряння</t>
  </si>
  <si>
    <t>Електричний транспорт та тепловозобудування</t>
  </si>
  <si>
    <t>Електричні машини</t>
  </si>
  <si>
    <t>Електричні апарати</t>
  </si>
  <si>
    <t>Промислова і біомедична електроніка</t>
  </si>
  <si>
    <t>Автоматизавані електромеханічні системи</t>
  </si>
  <si>
    <t>Передача електричної енергії</t>
  </si>
  <si>
    <t>Автоматизація та кібербезпека енергосистем</t>
  </si>
  <si>
    <t>Електроізоляційна та кабельна техніка</t>
  </si>
  <si>
    <t>Технічна кріофізика</t>
  </si>
  <si>
    <t>Інженерна електрофізика</t>
  </si>
  <si>
    <t>Загальна електротехніка</t>
  </si>
  <si>
    <t>Теоретичні основи електротехніки</t>
  </si>
  <si>
    <t>МІТ</t>
  </si>
  <si>
    <t>Обробка металів тиском</t>
  </si>
  <si>
    <t>Ливарне виробництво</t>
  </si>
  <si>
    <t>Матеріалознавство</t>
  </si>
  <si>
    <t>Охорона праці і навколишнього середовища</t>
  </si>
  <si>
    <t>Зварювання</t>
  </si>
  <si>
    <t>Технологія машинобудування та металорізальні верстати</t>
  </si>
  <si>
    <t>Інтегрировані технології машинобудування ім.М.Ф.Семка</t>
  </si>
  <si>
    <t>Деталі машин та мехатронні системи</t>
  </si>
  <si>
    <t>Підйомно-транспортні машини і обладнання</t>
  </si>
  <si>
    <t>Гідравлічні машини</t>
  </si>
  <si>
    <t>Теорія і системи автоматизованого проектування механізмів і машин</t>
  </si>
  <si>
    <t>Автомобіле- і тракторобудування</t>
  </si>
  <si>
    <t>Інформаційні технології і системи колісних та гусенічних машин ім.О.О.Морозова</t>
  </si>
  <si>
    <t>Хімічна техніка та промислова екологія</t>
  </si>
  <si>
    <t>Вища математика</t>
  </si>
  <si>
    <t>І</t>
  </si>
  <si>
    <t>Динаміка та міцність машин</t>
  </si>
  <si>
    <t>Комп'ютерне моделювання процесів та систем</t>
  </si>
  <si>
    <t>Геометричне моделювання та комп'ютерна графіка</t>
  </si>
  <si>
    <t>Радіоелектроніка</t>
  </si>
  <si>
    <t>Фізика металів і напівпровідників</t>
  </si>
  <si>
    <t>Механіка суспільних середовищ та опір матеріалів</t>
  </si>
  <si>
    <t>Фізичне матеріалознавство для електроніки та геліоенергетики</t>
  </si>
  <si>
    <t xml:space="preserve">Фізика </t>
  </si>
  <si>
    <t>Теоретична механіка</t>
  </si>
  <si>
    <t>Прикладна математика</t>
  </si>
  <si>
    <t>ХТ</t>
  </si>
  <si>
    <t>Хімічна технологія неорганічних речовин,каталізу та екології</t>
  </si>
  <si>
    <t>Технічна електрохімія</t>
  </si>
  <si>
    <t>Технологія кераміки, вогнетривів, скла та емалей</t>
  </si>
  <si>
    <t>Органічний синтез та нанотехнології</t>
  </si>
  <si>
    <t>Технологія полімерних композиційних матеріалів та покритів</t>
  </si>
  <si>
    <t>Технологія жирів і продуктів бродіння</t>
  </si>
  <si>
    <t>Технологія переробки нафти, газу і твердого палива</t>
  </si>
  <si>
    <t>Біотехнологія, біофізика та аналітична хімія</t>
  </si>
  <si>
    <t>Видобування нафти, газу та конденсату</t>
  </si>
  <si>
    <t>Технологія пластичних мас і біологічно активних полімерів</t>
  </si>
  <si>
    <t>Інтегровані технології, процеси і апарати</t>
  </si>
  <si>
    <t>Загальна та неорганічна хімія</t>
  </si>
  <si>
    <t>Органічна хімія, біохімія та мікробіологія</t>
  </si>
  <si>
    <t>Фізична хімія</t>
  </si>
  <si>
    <t>БЕМ</t>
  </si>
  <si>
    <t>Економіка та маркетинг</t>
  </si>
  <si>
    <t>Організація виробництва і управління персоналом</t>
  </si>
  <si>
    <t>Економічний аналіз і облік</t>
  </si>
  <si>
    <t>Менеджмент та оподаткування</t>
  </si>
  <si>
    <t>Менеджмент зовнішньоекономічної діяльності та фінансів</t>
  </si>
  <si>
    <t>Комерційна, торговельна та підприємницька діяльність</t>
  </si>
  <si>
    <t>Економічна кібернетика та маркетинговий менеджмент</t>
  </si>
  <si>
    <t>Міжкультурна комунікація та іноземна мова</t>
  </si>
  <si>
    <t>Загальна економічна теорія</t>
  </si>
  <si>
    <t>МО</t>
  </si>
  <si>
    <t>Природничих наук</t>
  </si>
  <si>
    <t>Гуманітарних наук</t>
  </si>
  <si>
    <t>Українська, російська мова та прикладна лінгвістика</t>
  </si>
  <si>
    <t>Освітній центр"Німецький технічний факультет"</t>
  </si>
  <si>
    <t>Іноземних мов</t>
  </si>
  <si>
    <t>СГТ</t>
  </si>
  <si>
    <t>Педагогіка та психологія управління соціальними системами ім.ак.І.А.Зязюна</t>
  </si>
  <si>
    <t>Фізичне виховання</t>
  </si>
  <si>
    <t>Ділова іноземна мова та переклад</t>
  </si>
  <si>
    <t>Інтелектуальні комп'ютерні системи</t>
  </si>
  <si>
    <t>Соціологія та політологія</t>
  </si>
  <si>
    <t>Право</t>
  </si>
  <si>
    <t>Філософія</t>
  </si>
  <si>
    <t>Етика, естетика та історія культури</t>
  </si>
  <si>
    <t>Політична історія</t>
  </si>
  <si>
    <t>Історія науки і техніки</t>
  </si>
  <si>
    <t>КН</t>
  </si>
  <si>
    <t>Програмна інженерія та інфомаційні технології управління</t>
  </si>
  <si>
    <t>Системний аналіз та інформаційно-аналітичні технології</t>
  </si>
  <si>
    <t>Стратегічне управління</t>
  </si>
  <si>
    <t>Комп'ютерна математика і аналіз даних</t>
  </si>
  <si>
    <t>Інформатика та інтелектуальна власність</t>
  </si>
  <si>
    <t>КІТ</t>
  </si>
  <si>
    <t>Обчислювальна техніка та програмування</t>
  </si>
  <si>
    <t>Системи інформації</t>
  </si>
  <si>
    <t>Комп'ютерні та радіоелектронні системи контролю та діагностики</t>
  </si>
  <si>
    <t>Автоматика та управління в технічних системах</t>
  </si>
  <si>
    <t>Мультимедійні інформаційні технології і системи</t>
  </si>
  <si>
    <t>Розподілені інформаційні системи і хмарні технології</t>
  </si>
  <si>
    <t>Інформаційно-вимірювальні технології і системи</t>
  </si>
  <si>
    <t>Автоматизація технологічних систем та екологічного моніторингу</t>
  </si>
  <si>
    <t>120141Мон.xls</t>
  </si>
  <si>
    <t>Кількість дисциплін у семестрі - блок 2</t>
  </si>
  <si>
    <t>Кількість дисциплін у семестрі - блок 3</t>
  </si>
  <si>
    <t>Кількість дисциплін у семестрі - блок 4</t>
  </si>
  <si>
    <t>Кількість дисциплін у семестрі - блок 5</t>
  </si>
  <si>
    <t>Кількість дисциплін у семестрі - блок 6</t>
  </si>
  <si>
    <t>Кількість дисциплін у семестрі - блок 7</t>
  </si>
  <si>
    <t>Кількість дисциплін у семестрі - блок 8</t>
  </si>
  <si>
    <t>Кількість дисциплін у семестрі - блок 9</t>
  </si>
  <si>
    <t>Кількість дисциплін у семестрі - блок 10</t>
  </si>
  <si>
    <t>Кількість дисциплін у семестрі - блок 11</t>
  </si>
  <si>
    <t>Кількість дисциплін у семестрі - блок 12</t>
  </si>
  <si>
    <t>Кількість дисциплін у семестрі - блок 13</t>
  </si>
  <si>
    <t>Кількість дисциплін у семестрі - блок 14</t>
  </si>
  <si>
    <t>Кількість дисциплін у семестрі - блок 15</t>
  </si>
  <si>
    <t>Кількість дисциплін у семестрі - блок 16</t>
  </si>
  <si>
    <t>Завідувач кафедри</t>
  </si>
  <si>
    <t>Дисципліни вільного вибору професійної підготовки за блоками</t>
  </si>
  <si>
    <t>шифр інстуту (факультету);</t>
  </si>
  <si>
    <t>назва інстуту (факультету);</t>
  </si>
  <si>
    <t>шифр галузі знань;</t>
  </si>
  <si>
    <t>назва галузі;</t>
  </si>
  <si>
    <t>шифр спеціальності;</t>
  </si>
  <si>
    <t>назва спеціальності;</t>
  </si>
  <si>
    <t>кваліфікація;</t>
  </si>
  <si>
    <t>рік;</t>
  </si>
  <si>
    <t>відповідальний за інформацію, телефон.</t>
  </si>
  <si>
    <t xml:space="preserve">З шифра інституту (факультету), кода спеціальності автоматично формується  № навчального плану (перше, зелене поле). Саме так потрібно назвати і файл з навчальним планом в електронному вигляді. </t>
  </si>
  <si>
    <t>Шифри і назви інстуту (факультету) і кафедр можна звірити з «Довідником» (перший лист електронної форми навчального плану).</t>
  </si>
  <si>
    <t>Перелік вибіркових дисциплін науково-професійного спрямування визначається окремим списком на кожний навчальний рік згідно з положенням про вибіркові дисципліни.</t>
  </si>
  <si>
    <t>Енергетичне машинобудування</t>
  </si>
  <si>
    <t>Борисенко Ольга Михайлівна 70-76-555</t>
  </si>
  <si>
    <t>Безпека праці та професійної діяльності</t>
  </si>
  <si>
    <t>9</t>
  </si>
  <si>
    <t>Організація виробництва і маркетинг</t>
  </si>
  <si>
    <t>10</t>
  </si>
  <si>
    <t>Інтелектуальна власність</t>
  </si>
  <si>
    <t>Спеціальні розділи теорії розрахунків енергетичного устаткування</t>
  </si>
  <si>
    <t>Конструкційні особливості енергетичних установок</t>
  </si>
  <si>
    <t>Енергозаощаджуючі технології в енергетиці</t>
  </si>
  <si>
    <t>Основи надійності енергетичного устаткування</t>
  </si>
  <si>
    <t>Основи наукових досліджень</t>
  </si>
  <si>
    <t>Блок дисциплін 01 "Енергогенеруючі технології та установки"</t>
  </si>
  <si>
    <t>Автоматизація процесів в котлах і реакторах</t>
  </si>
  <si>
    <t>Захист довкілля на теплових електричних станціях і атомних електричних станціях</t>
  </si>
  <si>
    <t>Енерготехнологічні та утилізаційні котли</t>
  </si>
  <si>
    <t>Сучасний стан та перспективи розвитку котло- і реакторобудування</t>
  </si>
  <si>
    <t>Допоміжні системи котлів і реакторів</t>
  </si>
  <si>
    <t>Енергетичні та промислові котли</t>
  </si>
  <si>
    <t>Експлуатація котлів і реакторів</t>
  </si>
  <si>
    <t>Блок дисциплін 02 "Турбіни"</t>
  </si>
  <si>
    <t>Експлуатація енергетичного устаткування</t>
  </si>
  <si>
    <t>Теплообмінні апарати</t>
  </si>
  <si>
    <t>Регулювання парових і газових турбін</t>
  </si>
  <si>
    <t>Конструкції і технології виробництва газових турбін</t>
  </si>
  <si>
    <t>Розрахунок та проектування решіток турбомашин</t>
  </si>
  <si>
    <t>Монтаж і ремонт теплоенергетичного устаткування</t>
  </si>
  <si>
    <t>Газоперекачувальні станції та газові мережі</t>
  </si>
  <si>
    <t>Блок дисциплін 03 "Газотурбінні установки і компресорні станції"</t>
  </si>
  <si>
    <t>Системи охолодження газотурбінних установок</t>
  </si>
  <si>
    <t>Основи технології видобування газу</t>
  </si>
  <si>
    <t>Діагностика газоперекачувального устаткування</t>
  </si>
  <si>
    <t>Блок дисциплін 04 "Двигуни внутрішнього згоряння"</t>
  </si>
  <si>
    <t>Параметрична оптимізація в двигунах внутрішнього згоряння</t>
  </si>
  <si>
    <t>Прогресивні технології виготовлення двигунів внутрішнього згоряння</t>
  </si>
  <si>
    <t>Екологізація двигунів внутрішнього згоряння</t>
  </si>
  <si>
    <t>Системи та керування двигунів внутрішнього згоряння</t>
  </si>
  <si>
    <t>Перспективні конструкції двигунів внутрішнього згоряння</t>
  </si>
  <si>
    <t>Спеціальні розділи динаміки двигунів внутрішнього згоряння</t>
  </si>
  <si>
    <t>Теплообмін в двигунах внутрішнього згоряння</t>
  </si>
  <si>
    <t>Блок дисциплін 05 "Експлуатація, діагностування та організація ремонту двигунів внутрішнього згоряння"</t>
  </si>
  <si>
    <t>Сучасні системи керування та засоби діагностування двигунів внутрішнього згоряння</t>
  </si>
  <si>
    <t>Методи та системи нейтралізації відпрацьованих газів двигунів внутрішнього згоряння</t>
  </si>
  <si>
    <t>Прогресивні технології ремонту та відновлення двигунів внутрішнього згоряння</t>
  </si>
  <si>
    <t>Менеджмент організацій з експлуатації та ремонту двигунів внутрішнього згоряння</t>
  </si>
  <si>
    <t>Динамічні процеси в механізмах двигунів внутрішнього згоряння</t>
  </si>
  <si>
    <t>Модернізація конструкцій двигунів внутрішнього згоряння</t>
  </si>
  <si>
    <t>Особливості експлуатації сучасних двигунів внутрішнього згоряння</t>
  </si>
  <si>
    <t>Блок дисциплін 06 "Кріогенна та холодильна техніка"</t>
  </si>
  <si>
    <t>Низькотемпературний магнетизм</t>
  </si>
  <si>
    <t>Кріобіологічні технології та обладнання</t>
  </si>
  <si>
    <t>Розрахунок та проектування холодильного обладнання</t>
  </si>
  <si>
    <t>Системи кондиціонування та життєзабеспечення</t>
  </si>
  <si>
    <t>Спеціальні низькотемпературні технології і системи</t>
  </si>
  <si>
    <t>Нанотехнології в низькотемпературній техніці</t>
  </si>
  <si>
    <t>Надпровідникові та кріогенні системи</t>
  </si>
  <si>
    <t>__________________Єфімов О.В.</t>
  </si>
  <si>
    <t>_____________Томашевський Р.С.</t>
  </si>
  <si>
    <t>Завідувач кафедри Парогенераторобудування</t>
  </si>
  <si>
    <t>________________Єфімов О.В.</t>
  </si>
  <si>
    <t>___________________Усатий О.П.</t>
  </si>
  <si>
    <t>Завідувач кафедри Двигуни внутрішнього</t>
  </si>
  <si>
    <t xml:space="preserve"> згоряння</t>
  </si>
  <si>
    <t>________________Пильов В.О.</t>
  </si>
  <si>
    <t>___________________Сіпатов О.Ю.</t>
  </si>
  <si>
    <t>магістр енергетичного машинобудування</t>
  </si>
  <si>
    <t>142</t>
  </si>
  <si>
    <t>Іноземна мова за професійним спрямуванням</t>
  </si>
  <si>
    <t>Філософські проблеми сучасного наукового пізнання</t>
  </si>
  <si>
    <t>Сучасні напрямки наукових досліджень кафедри</t>
  </si>
  <si>
    <t>протокол №  5  від   25.05.2018 р.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</si>
</sst>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0.0"/>
    <numFmt numFmtId="192" formatCode="[$€-2]\ ###,000_);[Red]\([$€-2]\ ###,000\)"/>
    <numFmt numFmtId="193" formatCode="0.000"/>
    <numFmt numFmtId="194" formatCode="[$-422]d\ mmmm\ yyyy&quot; р.&quot;"/>
  </numFmts>
  <fonts count="13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36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2"/>
      <name val="Arial"/>
      <family val="2"/>
    </font>
    <font>
      <sz val="14"/>
      <name val="Arial Cyr"/>
      <family val="0"/>
    </font>
    <font>
      <sz val="18"/>
      <name val="Arial"/>
      <family val="2"/>
    </font>
    <font>
      <b/>
      <sz val="18"/>
      <name val="Arial"/>
      <family val="2"/>
    </font>
    <font>
      <b/>
      <sz val="14"/>
      <name val="Arial Cyr"/>
      <family val="0"/>
    </font>
    <font>
      <sz val="16"/>
      <name val="Arial"/>
      <family val="2"/>
    </font>
    <font>
      <sz val="16"/>
      <name val="Arial Cyr"/>
      <family val="0"/>
    </font>
    <font>
      <sz val="8"/>
      <name val="Arial Cyr"/>
      <family val="0"/>
    </font>
    <font>
      <sz val="22"/>
      <name val="Times New Roman"/>
      <family val="1"/>
    </font>
    <font>
      <sz val="10"/>
      <name val="Times New Roman"/>
      <family val="1"/>
    </font>
    <font>
      <sz val="18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color indexed="10"/>
      <name val="Arial"/>
      <family val="2"/>
    </font>
    <font>
      <b/>
      <sz val="22"/>
      <name val="Arial"/>
      <family val="2"/>
    </font>
    <font>
      <b/>
      <sz val="24"/>
      <color indexed="10"/>
      <name val="Arial"/>
      <family val="2"/>
    </font>
    <font>
      <b/>
      <sz val="16"/>
      <color indexed="12"/>
      <name val="Arial"/>
      <family val="2"/>
    </font>
    <font>
      <b/>
      <sz val="18"/>
      <color indexed="12"/>
      <name val="Arial Cyr"/>
      <family val="2"/>
    </font>
    <font>
      <b/>
      <sz val="16"/>
      <color indexed="16"/>
      <name val="Arial"/>
      <family val="2"/>
    </font>
    <font>
      <b/>
      <sz val="18"/>
      <color indexed="16"/>
      <name val="Arial Cyr"/>
      <family val="0"/>
    </font>
    <font>
      <b/>
      <sz val="16"/>
      <color indexed="59"/>
      <name val="Arial"/>
      <family val="2"/>
    </font>
    <font>
      <b/>
      <sz val="18"/>
      <color indexed="59"/>
      <name val="Arial Cyr"/>
      <family val="2"/>
    </font>
    <font>
      <b/>
      <sz val="16"/>
      <color indexed="59"/>
      <name val="Arial Cyr"/>
      <family val="2"/>
    </font>
    <font>
      <b/>
      <sz val="18"/>
      <color indexed="59"/>
      <name val="Arial"/>
      <family val="2"/>
    </font>
    <font>
      <b/>
      <sz val="18"/>
      <color indexed="12"/>
      <name val="Arial"/>
      <family val="2"/>
    </font>
    <font>
      <b/>
      <sz val="18"/>
      <color indexed="16"/>
      <name val="Arial"/>
      <family val="2"/>
    </font>
    <font>
      <b/>
      <sz val="18"/>
      <color indexed="10"/>
      <name val="Arial"/>
      <family val="2"/>
    </font>
    <font>
      <b/>
      <sz val="16"/>
      <color indexed="12"/>
      <name val="Arial Cyr"/>
      <family val="2"/>
    </font>
    <font>
      <sz val="18"/>
      <name val="Arial Cyr"/>
      <family val="0"/>
    </font>
    <font>
      <sz val="22"/>
      <name val="Arial"/>
      <family val="2"/>
    </font>
    <font>
      <sz val="20"/>
      <name val="Arial"/>
      <family val="2"/>
    </font>
    <font>
      <b/>
      <sz val="21"/>
      <name val="Arial"/>
      <family val="2"/>
    </font>
    <font>
      <sz val="21"/>
      <name val="Arial"/>
      <family val="2"/>
    </font>
    <font>
      <sz val="21"/>
      <name val="Times New Roman"/>
      <family val="1"/>
    </font>
    <font>
      <b/>
      <sz val="12"/>
      <name val="Arial Cyr"/>
      <family val="0"/>
    </font>
    <font>
      <sz val="11"/>
      <name val="Arial Cyr"/>
      <family val="0"/>
    </font>
    <font>
      <b/>
      <sz val="10"/>
      <name val="Arial Cyr"/>
      <family val="0"/>
    </font>
    <font>
      <u val="single"/>
      <sz val="12"/>
      <name val="Times New Roman"/>
      <family val="1"/>
    </font>
    <font>
      <sz val="7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i/>
      <sz val="10"/>
      <name val="Arial Cyr"/>
      <family val="0"/>
    </font>
    <font>
      <b/>
      <sz val="12"/>
      <color indexed="12"/>
      <name val="Arial"/>
      <family val="2"/>
    </font>
    <font>
      <b/>
      <sz val="16"/>
      <name val="Times New Roman"/>
      <family val="1"/>
    </font>
    <font>
      <b/>
      <sz val="24"/>
      <name val="Arial"/>
      <family val="2"/>
    </font>
    <font>
      <b/>
      <sz val="26"/>
      <name val="Arial"/>
      <family val="2"/>
    </font>
    <font>
      <b/>
      <sz val="22"/>
      <color indexed="10"/>
      <name val="Arial"/>
      <family val="2"/>
    </font>
    <font>
      <b/>
      <sz val="18"/>
      <name val="Arial Cyr"/>
      <family val="0"/>
    </font>
    <font>
      <b/>
      <sz val="16"/>
      <color indexed="10"/>
      <name val="Times New Roman"/>
      <family val="1"/>
    </font>
    <font>
      <b/>
      <sz val="16"/>
      <color indexed="10"/>
      <name val="Arial Cyr"/>
      <family val="0"/>
    </font>
    <font>
      <b/>
      <sz val="12"/>
      <color indexed="9"/>
      <name val="Arial Cyr"/>
      <family val="0"/>
    </font>
    <font>
      <b/>
      <sz val="16"/>
      <color indexed="9"/>
      <name val="Arial Cyr"/>
      <family val="0"/>
    </font>
    <font>
      <sz val="10"/>
      <color indexed="12"/>
      <name val="Arial"/>
      <family val="2"/>
    </font>
    <font>
      <b/>
      <sz val="14"/>
      <color indexed="12"/>
      <name val="Arial"/>
      <family val="2"/>
    </font>
    <font>
      <b/>
      <sz val="11"/>
      <color indexed="12"/>
      <name val="Arial"/>
      <family val="2"/>
    </font>
    <font>
      <sz val="11"/>
      <color indexed="12"/>
      <name val="Arial"/>
      <family val="2"/>
    </font>
    <font>
      <sz val="12"/>
      <color indexed="12"/>
      <name val="Arial"/>
      <family val="2"/>
    </font>
    <font>
      <b/>
      <sz val="10"/>
      <color indexed="12"/>
      <name val="Arial Cyr"/>
      <family val="2"/>
    </font>
    <font>
      <sz val="14"/>
      <color indexed="22"/>
      <name val="Arial"/>
      <family val="2"/>
    </font>
    <font>
      <sz val="12"/>
      <color indexed="22"/>
      <name val="Arial"/>
      <family val="2"/>
    </font>
    <font>
      <sz val="12"/>
      <color indexed="10"/>
      <name val="Times New Roman"/>
      <family val="1"/>
    </font>
    <font>
      <sz val="12"/>
      <color indexed="12"/>
      <name val="Times New Roman"/>
      <family val="1"/>
    </font>
    <font>
      <b/>
      <i/>
      <sz val="12"/>
      <color indexed="12"/>
      <name val="Times New Roman"/>
      <family val="1"/>
    </font>
    <font>
      <b/>
      <sz val="16"/>
      <color indexed="10"/>
      <name val="Arial"/>
      <family val="2"/>
    </font>
    <font>
      <b/>
      <sz val="8"/>
      <name val="Arial"/>
      <family val="2"/>
    </font>
    <font>
      <b/>
      <sz val="18"/>
      <color indexed="18"/>
      <name val="Arial"/>
      <family val="2"/>
    </font>
    <font>
      <vertAlign val="subscript"/>
      <sz val="20"/>
      <name val="Arial"/>
      <family val="2"/>
    </font>
    <font>
      <sz val="20"/>
      <name val="Arial Cyr"/>
      <family val="0"/>
    </font>
    <font>
      <b/>
      <sz val="20"/>
      <color indexed="12"/>
      <name val="Arial"/>
      <family val="2"/>
    </font>
    <font>
      <sz val="24"/>
      <name val="Arial"/>
      <family val="2"/>
    </font>
    <font>
      <sz val="24"/>
      <name val="Arial Cyr"/>
      <family val="0"/>
    </font>
    <font>
      <b/>
      <sz val="20"/>
      <color indexed="48"/>
      <name val="Arial"/>
      <family val="2"/>
    </font>
    <font>
      <b/>
      <i/>
      <sz val="11"/>
      <name val="Arial Cyr"/>
      <family val="0"/>
    </font>
    <font>
      <sz val="12"/>
      <name val="Arial Cyr"/>
      <family val="0"/>
    </font>
    <font>
      <b/>
      <sz val="20"/>
      <color indexed="10"/>
      <name val="Arial"/>
      <family val="2"/>
    </font>
    <font>
      <i/>
      <sz val="10"/>
      <name val="Arial Cyr"/>
      <family val="0"/>
    </font>
    <font>
      <b/>
      <i/>
      <sz val="22"/>
      <name val="Arial"/>
      <family val="2"/>
    </font>
    <font>
      <sz val="21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2"/>
      <color indexed="10"/>
      <name val="Arial"/>
      <family val="2"/>
    </font>
    <font>
      <b/>
      <i/>
      <sz val="8"/>
      <color indexed="10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1"/>
      <color rgb="FFFF0000"/>
      <name val="Arial"/>
      <family val="2"/>
    </font>
    <font>
      <b/>
      <sz val="20"/>
      <color rgb="FFFF0000"/>
      <name val="Arial"/>
      <family val="2"/>
    </font>
    <font>
      <sz val="22"/>
      <color rgb="FFFF0000"/>
      <name val="Arial"/>
      <family val="2"/>
    </font>
    <font>
      <b/>
      <i/>
      <sz val="8"/>
      <color rgb="FFFF0000"/>
      <name val="Arial Cyr"/>
      <family val="0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2" fillId="2" borderId="0" applyNumberFormat="0" applyBorder="0" applyAlignment="0" applyProtection="0"/>
    <xf numFmtId="0" fontId="112" fillId="3" borderId="0" applyNumberFormat="0" applyBorder="0" applyAlignment="0" applyProtection="0"/>
    <xf numFmtId="0" fontId="112" fillId="4" borderId="0" applyNumberFormat="0" applyBorder="0" applyAlignment="0" applyProtection="0"/>
    <xf numFmtId="0" fontId="112" fillId="5" borderId="0" applyNumberFormat="0" applyBorder="0" applyAlignment="0" applyProtection="0"/>
    <xf numFmtId="0" fontId="112" fillId="6" borderId="0" applyNumberFormat="0" applyBorder="0" applyAlignment="0" applyProtection="0"/>
    <xf numFmtId="0" fontId="112" fillId="7" borderId="0" applyNumberFormat="0" applyBorder="0" applyAlignment="0" applyProtection="0"/>
    <xf numFmtId="0" fontId="112" fillId="8" borderId="0" applyNumberFormat="0" applyBorder="0" applyAlignment="0" applyProtection="0"/>
    <xf numFmtId="0" fontId="112" fillId="9" borderId="0" applyNumberFormat="0" applyBorder="0" applyAlignment="0" applyProtection="0"/>
    <xf numFmtId="0" fontId="112" fillId="10" borderId="0" applyNumberFormat="0" applyBorder="0" applyAlignment="0" applyProtection="0"/>
    <xf numFmtId="0" fontId="112" fillId="11" borderId="0" applyNumberFormat="0" applyBorder="0" applyAlignment="0" applyProtection="0"/>
    <xf numFmtId="0" fontId="112" fillId="12" borderId="0" applyNumberFormat="0" applyBorder="0" applyAlignment="0" applyProtection="0"/>
    <xf numFmtId="0" fontId="112" fillId="13" borderId="0" applyNumberFormat="0" applyBorder="0" applyAlignment="0" applyProtection="0"/>
    <xf numFmtId="0" fontId="113" fillId="14" borderId="0" applyNumberFormat="0" applyBorder="0" applyAlignment="0" applyProtection="0"/>
    <xf numFmtId="0" fontId="113" fillId="15" borderId="0" applyNumberFormat="0" applyBorder="0" applyAlignment="0" applyProtection="0"/>
    <xf numFmtId="0" fontId="113" fillId="10" borderId="0" applyNumberFormat="0" applyBorder="0" applyAlignment="0" applyProtection="0"/>
    <xf numFmtId="0" fontId="113" fillId="16" borderId="0" applyNumberFormat="0" applyBorder="0" applyAlignment="0" applyProtection="0"/>
    <xf numFmtId="0" fontId="113" fillId="17" borderId="0" applyNumberFormat="0" applyBorder="0" applyAlignment="0" applyProtection="0"/>
    <xf numFmtId="0" fontId="113" fillId="18" borderId="0" applyNumberFormat="0" applyBorder="0" applyAlignment="0" applyProtection="0"/>
    <xf numFmtId="0" fontId="113" fillId="19" borderId="0" applyNumberFormat="0" applyBorder="0" applyAlignment="0" applyProtection="0"/>
    <xf numFmtId="0" fontId="113" fillId="20" borderId="0" applyNumberFormat="0" applyBorder="0" applyAlignment="0" applyProtection="0"/>
    <xf numFmtId="0" fontId="113" fillId="21" borderId="0" applyNumberFormat="0" applyBorder="0" applyAlignment="0" applyProtection="0"/>
    <xf numFmtId="0" fontId="113" fillId="22" borderId="0" applyNumberFormat="0" applyBorder="0" applyAlignment="0" applyProtection="0"/>
    <xf numFmtId="0" fontId="113" fillId="23" borderId="0" applyNumberFormat="0" applyBorder="0" applyAlignment="0" applyProtection="0"/>
    <xf numFmtId="0" fontId="113" fillId="24" borderId="0" applyNumberFormat="0" applyBorder="0" applyAlignment="0" applyProtection="0"/>
    <xf numFmtId="0" fontId="114" fillId="25" borderId="1" applyNumberFormat="0" applyAlignment="0" applyProtection="0"/>
    <xf numFmtId="0" fontId="115" fillId="26" borderId="2" applyNumberFormat="0" applyAlignment="0" applyProtection="0"/>
    <xf numFmtId="0" fontId="116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7" fillId="0" borderId="3" applyNumberFormat="0" applyFill="0" applyAlignment="0" applyProtection="0"/>
    <xf numFmtId="0" fontId="118" fillId="0" borderId="4" applyNumberFormat="0" applyFill="0" applyAlignment="0" applyProtection="0"/>
    <xf numFmtId="0" fontId="119" fillId="0" borderId="5" applyNumberFormat="0" applyFill="0" applyAlignment="0" applyProtection="0"/>
    <xf numFmtId="0" fontId="119" fillId="0" borderId="0" applyNumberFormat="0" applyFill="0" applyBorder="0" applyAlignment="0" applyProtection="0"/>
    <xf numFmtId="0" fontId="120" fillId="0" borderId="6" applyNumberFormat="0" applyFill="0" applyAlignment="0" applyProtection="0"/>
    <xf numFmtId="0" fontId="121" fillId="27" borderId="7" applyNumberFormat="0" applyAlignment="0" applyProtection="0"/>
    <xf numFmtId="0" fontId="122" fillId="0" borderId="0" applyNumberFormat="0" applyFill="0" applyBorder="0" applyAlignment="0" applyProtection="0"/>
    <xf numFmtId="0" fontId="123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124" fillId="29" borderId="0" applyNumberFormat="0" applyBorder="0" applyAlignment="0" applyProtection="0"/>
    <xf numFmtId="0" fontId="12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126" fillId="0" borderId="9" applyNumberFormat="0" applyFill="0" applyAlignment="0" applyProtection="0"/>
    <xf numFmtId="0" fontId="1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8" fillId="31" borderId="0" applyNumberFormat="0" applyBorder="0" applyAlignment="0" applyProtection="0"/>
  </cellStyleXfs>
  <cellXfs count="968">
    <xf numFmtId="0" fontId="0" fillId="0" borderId="0" xfId="0" applyAlignment="1">
      <alignment/>
    </xf>
    <xf numFmtId="0" fontId="3" fillId="0" borderId="0" xfId="0" applyFont="1" applyBorder="1" applyAlignment="1" applyProtection="1">
      <alignment/>
      <protection/>
    </xf>
    <xf numFmtId="0" fontId="3" fillId="0" borderId="0" xfId="0" applyNumberFormat="1" applyFont="1" applyBorder="1" applyAlignment="1" applyProtection="1">
      <alignment horizontal="centerContinuous"/>
      <protection/>
    </xf>
    <xf numFmtId="49" fontId="7" fillId="0" borderId="0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NumberFormat="1" applyFont="1" applyBorder="1" applyAlignment="1" applyProtection="1">
      <alignment/>
      <protection/>
    </xf>
    <xf numFmtId="49" fontId="11" fillId="0" borderId="0" xfId="0" applyNumberFormat="1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left" vertical="top" wrapText="1"/>
      <protection/>
    </xf>
    <xf numFmtId="0" fontId="12" fillId="0" borderId="0" xfId="0" applyFont="1" applyBorder="1" applyAlignment="1" applyProtection="1">
      <alignment horizontal="center" vertical="top"/>
      <protection/>
    </xf>
    <xf numFmtId="0" fontId="13" fillId="0" borderId="0" xfId="0" applyFont="1" applyBorder="1" applyAlignment="1" applyProtection="1">
      <alignment horizontal="center" vertical="top"/>
      <protection/>
    </xf>
    <xf numFmtId="0" fontId="13" fillId="0" borderId="0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 horizontal="center"/>
      <protection/>
    </xf>
    <xf numFmtId="0" fontId="10" fillId="0" borderId="0" xfId="0" applyNumberFormat="1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/>
      <protection/>
    </xf>
    <xf numFmtId="0" fontId="9" fillId="0" borderId="0" xfId="0" applyNumberFormat="1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top"/>
      <protection/>
    </xf>
    <xf numFmtId="0" fontId="13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NumberFormat="1" applyFont="1" applyBorder="1" applyAlignment="1" applyProtection="1">
      <alignment/>
      <protection/>
    </xf>
    <xf numFmtId="49" fontId="10" fillId="0" borderId="0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justify" wrapText="1"/>
      <protection/>
    </xf>
    <xf numFmtId="49" fontId="13" fillId="0" borderId="0" xfId="0" applyNumberFormat="1" applyFont="1" applyBorder="1" applyAlignment="1" applyProtection="1">
      <alignment horizontal="left" vertical="justify" wrapText="1"/>
      <protection/>
    </xf>
    <xf numFmtId="0" fontId="12" fillId="0" borderId="0" xfId="0" applyFont="1" applyBorder="1" applyAlignment="1" applyProtection="1">
      <alignment horizontal="center" vertical="center"/>
      <protection/>
    </xf>
    <xf numFmtId="49" fontId="13" fillId="0" borderId="0" xfId="0" applyNumberFormat="1" applyFont="1" applyBorder="1" applyAlignment="1" applyProtection="1">
      <alignment horizontal="center" vertical="justify" wrapText="1"/>
      <protection/>
    </xf>
    <xf numFmtId="11" fontId="13" fillId="0" borderId="0" xfId="0" applyNumberFormat="1" applyFont="1" applyBorder="1" applyAlignment="1" applyProtection="1">
      <alignment horizontal="left" vertical="justify" wrapText="1"/>
      <protection/>
    </xf>
    <xf numFmtId="0" fontId="12" fillId="0" borderId="0" xfId="0" applyNumberFormat="1" applyFont="1" applyBorder="1" applyAlignment="1" applyProtection="1">
      <alignment horizontal="center" vertical="justify" wrapText="1"/>
      <protection/>
    </xf>
    <xf numFmtId="0" fontId="12" fillId="0" borderId="0" xfId="0" applyNumberFormat="1" applyFont="1" applyBorder="1" applyAlignment="1" applyProtection="1">
      <alignment horizontal="left" vertical="justify"/>
      <protection/>
    </xf>
    <xf numFmtId="49" fontId="12" fillId="0" borderId="0" xfId="0" applyNumberFormat="1" applyFont="1" applyBorder="1" applyAlignment="1" applyProtection="1">
      <alignment horizontal="left" vertical="justify"/>
      <protection/>
    </xf>
    <xf numFmtId="49" fontId="12" fillId="0" borderId="0" xfId="0" applyNumberFormat="1" applyFont="1" applyBorder="1" applyAlignment="1" applyProtection="1">
      <alignment horizontal="center" vertical="justify" wrapText="1"/>
      <protection/>
    </xf>
    <xf numFmtId="0" fontId="12" fillId="0" borderId="0" xfId="0" applyFont="1" applyBorder="1" applyAlignment="1" applyProtection="1">
      <alignment horizontal="left" vertical="justify"/>
      <protection/>
    </xf>
    <xf numFmtId="0" fontId="3" fillId="0" borderId="0" xfId="0" applyNumberFormat="1" applyFont="1" applyBorder="1" applyAlignment="1" applyProtection="1">
      <alignment vertical="top" wrapText="1"/>
      <protection/>
    </xf>
    <xf numFmtId="0" fontId="8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9" fillId="0" borderId="0" xfId="0" applyFont="1" applyBorder="1" applyAlignment="1" applyProtection="1">
      <alignment/>
      <protection/>
    </xf>
    <xf numFmtId="0" fontId="12" fillId="0" borderId="0" xfId="0" applyNumberFormat="1" applyFont="1" applyBorder="1" applyAlignment="1" applyProtection="1">
      <alignment horizontal="center" vertical="justify"/>
      <protection/>
    </xf>
    <xf numFmtId="0" fontId="3" fillId="0" borderId="0" xfId="0" applyFont="1" applyBorder="1" applyAlignment="1" applyProtection="1">
      <alignment horizontal="right"/>
      <protection/>
    </xf>
    <xf numFmtId="0" fontId="12" fillId="0" borderId="0" xfId="0" applyNumberFormat="1" applyFont="1" applyBorder="1" applyAlignment="1" applyProtection="1">
      <alignment horizontal="center" vertical="center"/>
      <protection/>
    </xf>
    <xf numFmtId="49" fontId="12" fillId="0" borderId="0" xfId="0" applyNumberFormat="1" applyFont="1" applyBorder="1" applyAlignment="1" applyProtection="1">
      <alignment horizontal="center" vertical="justify"/>
      <protection/>
    </xf>
    <xf numFmtId="0" fontId="0" fillId="0" borderId="0" xfId="0" applyBorder="1" applyAlignment="1" applyProtection="1">
      <alignment horizontal="center" vertical="justify"/>
      <protection/>
    </xf>
    <xf numFmtId="49" fontId="12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centerContinuous" vertical="top" wrapText="1"/>
      <protection/>
    </xf>
    <xf numFmtId="0" fontId="12" fillId="0" borderId="0" xfId="0" applyFont="1" applyBorder="1" applyAlignment="1" applyProtection="1">
      <alignment horizontal="center" vertical="top" wrapText="1"/>
      <protection/>
    </xf>
    <xf numFmtId="0" fontId="13" fillId="0" borderId="0" xfId="0" applyFont="1" applyBorder="1" applyAlignment="1" applyProtection="1">
      <alignment horizontal="center" vertical="center" textRotation="90" wrapText="1"/>
      <protection/>
    </xf>
    <xf numFmtId="0" fontId="11" fillId="0" borderId="0" xfId="0" applyFont="1" applyBorder="1" applyAlignment="1" applyProtection="1">
      <alignment horizontal="center" vertical="center"/>
      <protection/>
    </xf>
    <xf numFmtId="49" fontId="11" fillId="0" borderId="0" xfId="0" applyNumberFormat="1" applyFont="1" applyBorder="1" applyAlignment="1" applyProtection="1">
      <alignment horizontal="center" vertical="center"/>
      <protection/>
    </xf>
    <xf numFmtId="0" fontId="13" fillId="0" borderId="0" xfId="0" applyNumberFormat="1" applyFont="1" applyBorder="1" applyAlignment="1" applyProtection="1">
      <alignment horizontal="center" wrapText="1"/>
      <protection/>
    </xf>
    <xf numFmtId="0" fontId="12" fillId="0" borderId="0" xfId="0" applyNumberFormat="1" applyFont="1" applyBorder="1" applyAlignment="1" applyProtection="1">
      <alignment horizontal="center" wrapText="1"/>
      <protection/>
    </xf>
    <xf numFmtId="11" fontId="13" fillId="0" borderId="0" xfId="0" applyNumberFormat="1" applyFont="1" applyBorder="1" applyAlignment="1" applyProtection="1">
      <alignment horizontal="left" vertical="justify" wrapText="1"/>
      <protection/>
    </xf>
    <xf numFmtId="0" fontId="12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top"/>
      <protection/>
    </xf>
    <xf numFmtId="0" fontId="8" fillId="0" borderId="0" xfId="0" applyFont="1" applyBorder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49" fontId="8" fillId="0" borderId="0" xfId="0" applyNumberFormat="1" applyFont="1" applyBorder="1" applyAlignment="1" applyProtection="1">
      <alignment horizontal="center" vertical="justify" wrapText="1"/>
      <protection/>
    </xf>
    <xf numFmtId="0" fontId="9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 horizontal="left"/>
      <protection/>
    </xf>
    <xf numFmtId="0" fontId="8" fillId="0" borderId="0" xfId="0" applyFont="1" applyBorder="1" applyAlignment="1" applyProtection="1">
      <alignment horizontal="left" vertical="justify"/>
      <protection/>
    </xf>
    <xf numFmtId="11" fontId="9" fillId="0" borderId="0" xfId="0" applyNumberFormat="1" applyFont="1" applyBorder="1" applyAlignment="1" applyProtection="1">
      <alignment horizontal="left" vertical="justify" wrapText="1"/>
      <protection/>
    </xf>
    <xf numFmtId="49" fontId="8" fillId="0" borderId="0" xfId="0" applyNumberFormat="1" applyFont="1" applyBorder="1" applyAlignment="1" applyProtection="1">
      <alignment horizontal="left" vertical="justify"/>
      <protection/>
    </xf>
    <xf numFmtId="49" fontId="9" fillId="0" borderId="0" xfId="0" applyNumberFormat="1" applyFont="1" applyBorder="1" applyAlignment="1" applyProtection="1">
      <alignment horizontal="left" vertical="justify"/>
      <protection/>
    </xf>
    <xf numFmtId="0" fontId="9" fillId="0" borderId="0" xfId="0" applyNumberFormat="1" applyFont="1" applyBorder="1" applyAlignment="1" applyProtection="1">
      <alignment vertical="top" wrapText="1"/>
      <protection/>
    </xf>
    <xf numFmtId="0" fontId="9" fillId="0" borderId="0" xfId="0" applyNumberFormat="1" applyFont="1" applyBorder="1" applyAlignment="1" applyProtection="1">
      <alignment/>
      <protection/>
    </xf>
    <xf numFmtId="0" fontId="15" fillId="0" borderId="0" xfId="0" applyFont="1" applyBorder="1" applyAlignment="1" applyProtection="1">
      <alignment vertical="justify"/>
      <protection/>
    </xf>
    <xf numFmtId="0" fontId="9" fillId="0" borderId="0" xfId="0" applyFont="1" applyBorder="1" applyAlignment="1" applyProtection="1">
      <alignment vertical="justify"/>
      <protection/>
    </xf>
    <xf numFmtId="0" fontId="9" fillId="0" borderId="0" xfId="0" applyFont="1" applyBorder="1" applyAlignment="1" applyProtection="1">
      <alignment horizontal="right"/>
      <protection/>
    </xf>
    <xf numFmtId="49" fontId="9" fillId="0" borderId="0" xfId="0" applyNumberFormat="1" applyFont="1" applyBorder="1" applyAlignment="1" applyProtection="1">
      <alignment horizontal="left" vertical="justify" wrapText="1"/>
      <protection/>
    </xf>
    <xf numFmtId="0" fontId="7" fillId="0" borderId="0" xfId="0" applyFont="1" applyBorder="1" applyAlignment="1" applyProtection="1">
      <alignment horizontal="center" vertical="center" textRotation="90"/>
      <protection/>
    </xf>
    <xf numFmtId="0" fontId="7" fillId="0" borderId="0" xfId="0" applyFont="1" applyBorder="1" applyAlignment="1" applyProtection="1">
      <alignment horizontal="right" vertical="top"/>
      <protection/>
    </xf>
    <xf numFmtId="0" fontId="7" fillId="0" borderId="0" xfId="0" applyNumberFormat="1" applyFont="1" applyBorder="1" applyAlignment="1" applyProtection="1">
      <alignment horizontal="center" vertical="center"/>
      <protection/>
    </xf>
    <xf numFmtId="49" fontId="19" fillId="0" borderId="0" xfId="0" applyNumberFormat="1" applyFont="1" applyBorder="1" applyAlignment="1" applyProtection="1">
      <alignment horizontal="left" wrapText="1"/>
      <protection/>
    </xf>
    <xf numFmtId="0" fontId="19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49" fontId="11" fillId="0" borderId="0" xfId="0" applyNumberFormat="1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/>
    </xf>
    <xf numFmtId="0" fontId="20" fillId="0" borderId="0" xfId="0" applyFont="1" applyBorder="1" applyAlignment="1">
      <alignment horizontal="center" vertical="center"/>
    </xf>
    <xf numFmtId="0" fontId="8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wrapText="1"/>
      <protection/>
    </xf>
    <xf numFmtId="0" fontId="7" fillId="0" borderId="0" xfId="0" applyFont="1" applyBorder="1" applyAlignment="1" applyProtection="1">
      <alignment horizontal="center" wrapText="1"/>
      <protection/>
    </xf>
    <xf numFmtId="0" fontId="19" fillId="0" borderId="0" xfId="0" applyFont="1" applyBorder="1" applyAlignment="1" applyProtection="1">
      <alignment horizontal="center" wrapText="1"/>
      <protection/>
    </xf>
    <xf numFmtId="0" fontId="9" fillId="0" borderId="0" xfId="0" applyFont="1" applyBorder="1" applyAlignment="1" applyProtection="1">
      <alignment horizontal="left" wrapText="1"/>
      <protection/>
    </xf>
    <xf numFmtId="191" fontId="7" fillId="0" borderId="0" xfId="0" applyNumberFormat="1" applyFont="1" applyBorder="1" applyAlignment="1" applyProtection="1">
      <alignment horizontal="center" vertical="center"/>
      <protection/>
    </xf>
    <xf numFmtId="0" fontId="15" fillId="0" borderId="0" xfId="0" applyFont="1" applyBorder="1" applyAlignment="1">
      <alignment horizontal="left" wrapText="1"/>
    </xf>
    <xf numFmtId="0" fontId="12" fillId="0" borderId="0" xfId="0" applyFont="1" applyBorder="1" applyAlignment="1" applyProtection="1">
      <alignment horizontal="center" vertical="center" wrapText="1"/>
      <protection/>
    </xf>
    <xf numFmtId="0" fontId="7" fillId="0" borderId="0" xfId="0" applyNumberFormat="1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wrapText="1"/>
      <protection/>
    </xf>
    <xf numFmtId="0" fontId="8" fillId="0" borderId="0" xfId="0" applyNumberFormat="1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 textRotation="90"/>
      <protection/>
    </xf>
    <xf numFmtId="49" fontId="12" fillId="0" borderId="0" xfId="0" applyNumberFormat="1" applyFont="1" applyBorder="1" applyAlignment="1" applyProtection="1">
      <alignment horizontal="center" vertical="center" textRotation="90" wrapText="1"/>
      <protection/>
    </xf>
    <xf numFmtId="0" fontId="12" fillId="0" borderId="0" xfId="0" applyNumberFormat="1" applyFont="1" applyBorder="1" applyAlignment="1" applyProtection="1">
      <alignment horizontal="center" vertical="center" wrapText="1"/>
      <protection/>
    </xf>
    <xf numFmtId="49" fontId="12" fillId="0" borderId="0" xfId="0" applyNumberFormat="1" applyFont="1" applyBorder="1" applyAlignment="1" applyProtection="1">
      <alignment horizontal="center" vertical="center" wrapText="1"/>
      <protection/>
    </xf>
    <xf numFmtId="0" fontId="12" fillId="0" borderId="0" xfId="0" applyNumberFormat="1" applyFont="1" applyBorder="1" applyAlignment="1" applyProtection="1">
      <alignment horizontal="center" vertical="center" textRotation="90"/>
      <protection/>
    </xf>
    <xf numFmtId="0" fontId="12" fillId="0" borderId="0" xfId="0" applyNumberFormat="1" applyFont="1" applyBorder="1" applyAlignment="1" applyProtection="1">
      <alignment horizontal="center" vertical="center" textRotation="90" wrapText="1"/>
      <protection/>
    </xf>
    <xf numFmtId="0" fontId="12" fillId="0" borderId="0" xfId="0" applyFont="1" applyBorder="1" applyAlignment="1" applyProtection="1">
      <alignment horizontal="center" vertical="center" textRotation="90" wrapText="1"/>
      <protection/>
    </xf>
    <xf numFmtId="191" fontId="8" fillId="0" borderId="0" xfId="0" applyNumberFormat="1" applyFont="1" applyBorder="1" applyAlignment="1" applyProtection="1">
      <alignment horizontal="center" vertical="center"/>
      <protection/>
    </xf>
    <xf numFmtId="191" fontId="7" fillId="0" borderId="0" xfId="0" applyNumberFormat="1" applyFont="1" applyBorder="1" applyAlignment="1" applyProtection="1">
      <alignment horizontal="center" vertical="center"/>
      <protection/>
    </xf>
    <xf numFmtId="0" fontId="19" fillId="0" borderId="0" xfId="0" applyFont="1" applyBorder="1" applyAlignment="1" applyProtection="1">
      <alignment horizontal="left" wrapText="1"/>
      <protection/>
    </xf>
    <xf numFmtId="0" fontId="13" fillId="0" borderId="0" xfId="0" applyFont="1" applyBorder="1" applyAlignment="1" applyProtection="1">
      <alignment horizontal="left" vertical="top" wrapText="1"/>
      <protection/>
    </xf>
    <xf numFmtId="0" fontId="19" fillId="0" borderId="0" xfId="0" applyFont="1" applyBorder="1" applyAlignment="1" applyProtection="1">
      <alignment horizontal="left" vertical="top" wrapText="1"/>
      <protection/>
    </xf>
    <xf numFmtId="49" fontId="14" fillId="0" borderId="0" xfId="0" applyNumberFormat="1" applyFont="1" applyBorder="1" applyAlignment="1" applyProtection="1">
      <alignment horizontal="left" vertical="justify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8" fillId="0" borderId="0" xfId="0" applyFont="1" applyBorder="1" applyAlignment="1" applyProtection="1">
      <alignment vertical="justify" wrapText="1"/>
      <protection/>
    </xf>
    <xf numFmtId="49" fontId="9" fillId="0" borderId="0" xfId="0" applyNumberFormat="1" applyFont="1" applyBorder="1" applyAlignment="1" applyProtection="1">
      <alignment horizontal="center" vertical="justify"/>
      <protection/>
    </xf>
    <xf numFmtId="0" fontId="15" fillId="0" borderId="0" xfId="0" applyFont="1" applyBorder="1" applyAlignment="1" applyProtection="1">
      <alignment/>
      <protection/>
    </xf>
    <xf numFmtId="0" fontId="11" fillId="0" borderId="0" xfId="0" applyNumberFormat="1" applyFont="1" applyBorder="1" applyAlignment="1" applyProtection="1">
      <alignment horizontal="center" vertical="center"/>
      <protection/>
    </xf>
    <xf numFmtId="0" fontId="10" fillId="0" borderId="0" xfId="0" applyNumberFormat="1" applyFont="1" applyBorder="1" applyAlignment="1" applyProtection="1">
      <alignment horizontal="center" vertical="justify"/>
      <protection/>
    </xf>
    <xf numFmtId="0" fontId="11" fillId="0" borderId="0" xfId="0" applyNumberFormat="1" applyFont="1" applyBorder="1" applyAlignment="1" applyProtection="1">
      <alignment horizontal="center" vertical="justify"/>
      <protection/>
    </xf>
    <xf numFmtId="0" fontId="8" fillId="0" borderId="0" xfId="0" applyFont="1" applyBorder="1" applyAlignment="1" applyProtection="1">
      <alignment horizontal="right"/>
      <protection/>
    </xf>
    <xf numFmtId="0" fontId="9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 applyProtection="1">
      <alignment horizontal="right"/>
      <protection/>
    </xf>
    <xf numFmtId="0" fontId="9" fillId="0" borderId="0" xfId="0" applyFont="1" applyBorder="1" applyAlignment="1">
      <alignment/>
    </xf>
    <xf numFmtId="191" fontId="11" fillId="0" borderId="0" xfId="0" applyNumberFormat="1" applyFont="1" applyBorder="1" applyAlignment="1" applyProtection="1">
      <alignment horizontal="center" vertical="center"/>
      <protection/>
    </xf>
    <xf numFmtId="0" fontId="7" fillId="0" borderId="0" xfId="0" applyNumberFormat="1" applyFont="1" applyBorder="1" applyAlignment="1" applyProtection="1">
      <alignment horizontal="center" vertical="center" textRotation="90"/>
      <protection/>
    </xf>
    <xf numFmtId="49" fontId="11" fillId="0" borderId="0" xfId="0" applyNumberFormat="1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horizontal="center" vertical="center" wrapText="1"/>
      <protection/>
    </xf>
    <xf numFmtId="0" fontId="10" fillId="0" borderId="0" xfId="0" applyNumberFormat="1" applyFont="1" applyBorder="1" applyAlignment="1" applyProtection="1">
      <alignment horizontal="left" vertical="justify"/>
      <protection/>
    </xf>
    <xf numFmtId="49" fontId="10" fillId="0" borderId="0" xfId="0" applyNumberFormat="1" applyFont="1" applyBorder="1" applyAlignment="1" applyProtection="1">
      <alignment horizontal="left" vertical="justify"/>
      <protection/>
    </xf>
    <xf numFmtId="49" fontId="10" fillId="0" borderId="0" xfId="0" applyNumberFormat="1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justify"/>
      <protection/>
    </xf>
    <xf numFmtId="0" fontId="18" fillId="0" borderId="0" xfId="0" applyFont="1" applyBorder="1" applyAlignment="1">
      <alignment/>
    </xf>
    <xf numFmtId="0" fontId="0" fillId="0" borderId="0" xfId="0" applyBorder="1" applyAlignment="1">
      <alignment/>
    </xf>
    <xf numFmtId="0" fontId="18" fillId="0" borderId="0" xfId="0" applyFont="1" applyBorder="1" applyAlignment="1">
      <alignment horizontal="left"/>
    </xf>
    <xf numFmtId="0" fontId="22" fillId="0" borderId="0" xfId="0" applyFont="1" applyAlignment="1">
      <alignment/>
    </xf>
    <xf numFmtId="0" fontId="22" fillId="0" borderId="0" xfId="0" applyFont="1" applyBorder="1" applyAlignment="1">
      <alignment/>
    </xf>
    <xf numFmtId="0" fontId="23" fillId="0" borderId="0" xfId="0" applyFont="1" applyAlignment="1">
      <alignment/>
    </xf>
    <xf numFmtId="0" fontId="28" fillId="10" borderId="10" xfId="0" applyFont="1" applyFill="1" applyBorder="1" applyAlignment="1" applyProtection="1">
      <alignment/>
      <protection hidden="1"/>
    </xf>
    <xf numFmtId="0" fontId="29" fillId="10" borderId="11" xfId="0" applyFont="1" applyFill="1" applyBorder="1" applyAlignment="1" applyProtection="1">
      <alignment wrapText="1"/>
      <protection hidden="1"/>
    </xf>
    <xf numFmtId="0" fontId="30" fillId="32" borderId="12" xfId="0" applyFont="1" applyFill="1" applyBorder="1" applyAlignment="1" applyProtection="1">
      <alignment vertical="top" shrinkToFit="1"/>
      <protection hidden="1"/>
    </xf>
    <xf numFmtId="49" fontId="31" fillId="0" borderId="13" xfId="0" applyNumberFormat="1" applyFont="1" applyFill="1" applyBorder="1" applyAlignment="1" applyProtection="1">
      <alignment vertical="top" wrapText="1"/>
      <protection locked="0"/>
    </xf>
    <xf numFmtId="0" fontId="32" fillId="33" borderId="14" xfId="0" applyFont="1" applyFill="1" applyBorder="1" applyAlignment="1" applyProtection="1">
      <alignment vertical="top" shrinkToFit="1"/>
      <protection hidden="1"/>
    </xf>
    <xf numFmtId="49" fontId="33" fillId="0" borderId="15" xfId="0" applyNumberFormat="1" applyFont="1" applyFill="1" applyBorder="1" applyAlignment="1" applyProtection="1">
      <alignment horizontal="left" wrapText="1"/>
      <protection locked="0"/>
    </xf>
    <xf numFmtId="0" fontId="32" fillId="33" borderId="16" xfId="0" applyFont="1" applyFill="1" applyBorder="1" applyAlignment="1" applyProtection="1">
      <alignment vertical="top" shrinkToFit="1"/>
      <protection hidden="1"/>
    </xf>
    <xf numFmtId="49" fontId="33" fillId="0" borderId="17" xfId="0" applyNumberFormat="1" applyFont="1" applyFill="1" applyBorder="1" applyAlignment="1" applyProtection="1">
      <alignment vertical="top" wrapText="1"/>
      <protection locked="0"/>
    </xf>
    <xf numFmtId="49" fontId="35" fillId="0" borderId="18" xfId="0" applyNumberFormat="1" applyFont="1" applyFill="1" applyBorder="1" applyAlignment="1" applyProtection="1">
      <alignment horizontal="left" wrapText="1"/>
      <protection locked="0"/>
    </xf>
    <xf numFmtId="49" fontId="37" fillId="0" borderId="17" xfId="0" applyNumberFormat="1" applyFont="1" applyFill="1" applyBorder="1" applyAlignment="1" applyProtection="1">
      <alignment vertical="top" wrapText="1"/>
      <protection locked="0"/>
    </xf>
    <xf numFmtId="0" fontId="30" fillId="34" borderId="16" xfId="0" applyFont="1" applyFill="1" applyBorder="1" applyAlignment="1" applyProtection="1">
      <alignment shrinkToFit="1"/>
      <protection hidden="1"/>
    </xf>
    <xf numFmtId="0" fontId="39" fillId="0" borderId="18" xfId="0" applyFont="1" applyFill="1" applyBorder="1" applyAlignment="1" applyProtection="1">
      <alignment vertical="top" wrapText="1"/>
      <protection locked="0"/>
    </xf>
    <xf numFmtId="49" fontId="40" fillId="0" borderId="13" xfId="0" applyNumberFormat="1" applyFont="1" applyFill="1" applyBorder="1" applyAlignment="1" applyProtection="1">
      <alignment horizontal="left" wrapText="1"/>
      <protection locked="0"/>
    </xf>
    <xf numFmtId="0" fontId="42" fillId="0" borderId="19" xfId="0" applyFont="1" applyFill="1" applyBorder="1" applyAlignment="1" applyProtection="1">
      <alignment wrapText="1"/>
      <protection locked="0"/>
    </xf>
    <xf numFmtId="0" fontId="0" fillId="35" borderId="0" xfId="0" applyFill="1" applyBorder="1" applyAlignment="1" applyProtection="1">
      <alignment shrinkToFit="1"/>
      <protection hidden="1"/>
    </xf>
    <xf numFmtId="0" fontId="0" fillId="0" borderId="0" xfId="0" applyBorder="1" applyAlignment="1">
      <alignment/>
    </xf>
    <xf numFmtId="49" fontId="0" fillId="0" borderId="0" xfId="0" applyNumberFormat="1" applyAlignment="1">
      <alignment/>
    </xf>
    <xf numFmtId="0" fontId="47" fillId="0" borderId="0" xfId="0" applyFont="1" applyAlignment="1">
      <alignment/>
    </xf>
    <xf numFmtId="0" fontId="16" fillId="0" borderId="0" xfId="0" applyNumberFormat="1" applyFont="1" applyAlignment="1" applyProtection="1">
      <alignment horizontal="right" wrapText="1"/>
      <protection hidden="1"/>
    </xf>
    <xf numFmtId="0" fontId="11" fillId="0" borderId="20" xfId="0" applyNumberFormat="1" applyFont="1" applyBorder="1" applyAlignment="1" applyProtection="1">
      <alignment horizontal="center" vertical="center" wrapText="1"/>
      <protection hidden="1"/>
    </xf>
    <xf numFmtId="0" fontId="26" fillId="0" borderId="0" xfId="0" applyFont="1" applyAlignment="1">
      <alignment/>
    </xf>
    <xf numFmtId="0" fontId="25" fillId="0" borderId="0" xfId="0" applyFont="1" applyAlignment="1">
      <alignment/>
    </xf>
    <xf numFmtId="0" fontId="7" fillId="0" borderId="0" xfId="0" applyNumberFormat="1" applyFont="1" applyAlignment="1" applyProtection="1">
      <alignment horizontal="center" wrapText="1"/>
      <protection hidden="1"/>
    </xf>
    <xf numFmtId="0" fontId="24" fillId="0" borderId="0" xfId="0" applyFont="1" applyFill="1" applyAlignment="1">
      <alignment/>
    </xf>
    <xf numFmtId="49" fontId="37" fillId="0" borderId="21" xfId="0" applyNumberFormat="1" applyFont="1" applyFill="1" applyBorder="1" applyAlignment="1" applyProtection="1">
      <alignment vertical="top" wrapText="1"/>
      <protection locked="0"/>
    </xf>
    <xf numFmtId="0" fontId="30" fillId="34" borderId="22" xfId="0" applyFont="1" applyFill="1" applyBorder="1" applyAlignment="1" applyProtection="1">
      <alignment shrinkToFit="1"/>
      <protection hidden="1"/>
    </xf>
    <xf numFmtId="49" fontId="38" fillId="0" borderId="23" xfId="0" applyNumberFormat="1" applyFont="1" applyFill="1" applyBorder="1" applyAlignment="1" applyProtection="1">
      <alignment horizontal="left" wrapText="1"/>
      <protection locked="0"/>
    </xf>
    <xf numFmtId="0" fontId="36" fillId="5" borderId="14" xfId="0" applyFont="1" applyFill="1" applyBorder="1" applyAlignment="1" applyProtection="1">
      <alignment shrinkToFit="1"/>
      <protection hidden="1"/>
    </xf>
    <xf numFmtId="49" fontId="37" fillId="0" borderId="18" xfId="0" applyNumberFormat="1" applyFont="1" applyFill="1" applyBorder="1" applyAlignment="1" applyProtection="1">
      <alignment vertical="top" wrapText="1"/>
      <protection locked="0"/>
    </xf>
    <xf numFmtId="0" fontId="36" fillId="5" borderId="16" xfId="0" applyFont="1" applyFill="1" applyBorder="1" applyAlignment="1" applyProtection="1">
      <alignment shrinkToFit="1"/>
      <protection hidden="1"/>
    </xf>
    <xf numFmtId="0" fontId="36" fillId="0" borderId="24" xfId="0" applyFont="1" applyFill="1" applyBorder="1" applyAlignment="1" applyProtection="1">
      <alignment shrinkToFit="1"/>
      <protection hidden="1"/>
    </xf>
    <xf numFmtId="0" fontId="41" fillId="35" borderId="25" xfId="0" applyFont="1" applyFill="1" applyBorder="1" applyAlignment="1" applyProtection="1">
      <alignment shrinkToFit="1"/>
      <protection hidden="1"/>
    </xf>
    <xf numFmtId="0" fontId="27" fillId="32" borderId="12" xfId="0" applyFont="1" applyFill="1" applyBorder="1" applyAlignment="1" applyProtection="1">
      <alignment shrinkToFit="1"/>
      <protection hidden="1"/>
    </xf>
    <xf numFmtId="0" fontId="48" fillId="33" borderId="12" xfId="0" applyFont="1" applyFill="1" applyBorder="1" applyAlignment="1" applyProtection="1">
      <alignment shrinkToFit="1"/>
      <protection hidden="1"/>
    </xf>
    <xf numFmtId="49" fontId="42" fillId="0" borderId="13" xfId="0" applyNumberFormat="1" applyFont="1" applyFill="1" applyBorder="1" applyAlignment="1" applyProtection="1">
      <alignment wrapText="1"/>
      <protection locked="0"/>
    </xf>
    <xf numFmtId="0" fontId="40" fillId="0" borderId="18" xfId="0" applyFont="1" applyFill="1" applyBorder="1" applyAlignment="1" applyProtection="1">
      <alignment vertical="top" wrapText="1"/>
      <protection locked="0"/>
    </xf>
    <xf numFmtId="0" fontId="11" fillId="0" borderId="0" xfId="0" applyNumberFormat="1" applyFont="1" applyAlignment="1" applyProtection="1">
      <alignment horizontal="center" wrapText="1"/>
      <protection hidden="1"/>
    </xf>
    <xf numFmtId="0" fontId="0" fillId="0" borderId="0" xfId="0" applyNumberFormat="1" applyAlignment="1">
      <alignment horizontal="left" vertical="center" wrapText="1"/>
    </xf>
    <xf numFmtId="0" fontId="25" fillId="0" borderId="0" xfId="0" applyFont="1" applyAlignment="1">
      <alignment horizontal="left" indent="4"/>
    </xf>
    <xf numFmtId="0" fontId="25" fillId="0" borderId="0" xfId="0" applyFont="1" applyAlignment="1">
      <alignment horizontal="left" indent="2"/>
    </xf>
    <xf numFmtId="0" fontId="51" fillId="0" borderId="0" xfId="0" applyFont="1" applyAlignment="1">
      <alignment horizontal="left" indent="2"/>
    </xf>
    <xf numFmtId="0" fontId="55" fillId="0" borderId="0" xfId="0" applyFont="1" applyAlignment="1">
      <alignment/>
    </xf>
    <xf numFmtId="0" fontId="28" fillId="0" borderId="0" xfId="0" applyFont="1" applyBorder="1" applyAlignment="1" applyProtection="1">
      <alignment horizontal="center"/>
      <protection hidden="1"/>
    </xf>
    <xf numFmtId="0" fontId="19" fillId="0" borderId="0" xfId="0" applyFont="1" applyFill="1" applyBorder="1" applyAlignment="1" applyProtection="1">
      <alignment horizontal="left"/>
      <protection hidden="1"/>
    </xf>
    <xf numFmtId="0" fontId="16" fillId="0" borderId="0" xfId="0" applyFont="1" applyFill="1" applyAlignment="1" applyProtection="1">
      <alignment/>
      <protection hidden="1"/>
    </xf>
    <xf numFmtId="49" fontId="16" fillId="0" borderId="0" xfId="0" applyNumberFormat="1" applyFont="1" applyFill="1" applyAlignment="1" applyProtection="1">
      <alignment/>
      <protection hidden="1"/>
    </xf>
    <xf numFmtId="0" fontId="44" fillId="0" borderId="26" xfId="0" applyFont="1" applyBorder="1" applyAlignment="1" applyProtection="1">
      <alignment horizontal="center" textRotation="90" wrapText="1"/>
      <protection hidden="1"/>
    </xf>
    <xf numFmtId="0" fontId="46" fillId="0" borderId="27" xfId="0" applyFont="1" applyBorder="1" applyAlignment="1" applyProtection="1">
      <alignment horizontal="center" vertical="center"/>
      <protection hidden="1"/>
    </xf>
    <xf numFmtId="0" fontId="46" fillId="0" borderId="0" xfId="0" applyFont="1" applyBorder="1" applyAlignment="1" applyProtection="1">
      <alignment/>
      <protection hidden="1"/>
    </xf>
    <xf numFmtId="0" fontId="46" fillId="0" borderId="0" xfId="0" applyFont="1" applyAlignment="1" applyProtection="1">
      <alignment/>
      <protection hidden="1"/>
    </xf>
    <xf numFmtId="0" fontId="46" fillId="0" borderId="28" xfId="0" applyFont="1" applyBorder="1" applyAlignment="1" applyProtection="1">
      <alignment horizontal="center" vertical="center"/>
      <protection hidden="1"/>
    </xf>
    <xf numFmtId="0" fontId="43" fillId="0" borderId="0" xfId="0" applyFont="1" applyAlignment="1" applyProtection="1">
      <alignment/>
      <protection hidden="1"/>
    </xf>
    <xf numFmtId="0" fontId="47" fillId="0" borderId="0" xfId="0" applyFont="1" applyAlignment="1" applyProtection="1">
      <alignment/>
      <protection locked="0"/>
    </xf>
    <xf numFmtId="0" fontId="10" fillId="0" borderId="0" xfId="0" applyFont="1" applyAlignment="1">
      <alignment/>
    </xf>
    <xf numFmtId="0" fontId="54" fillId="0" borderId="0" xfId="0" applyFont="1" applyAlignment="1">
      <alignment/>
    </xf>
    <xf numFmtId="0" fontId="43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 applyProtection="1">
      <alignment/>
      <protection locked="0"/>
    </xf>
    <xf numFmtId="0" fontId="42" fillId="0" borderId="0" xfId="0" applyFont="1" applyFill="1" applyBorder="1" applyAlignment="1" applyProtection="1">
      <alignment wrapText="1" shrinkToFi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 horizontal="left" vertical="top" wrapText="1"/>
      <protection hidden="1"/>
    </xf>
    <xf numFmtId="0" fontId="3" fillId="0" borderId="0" xfId="0" applyNumberFormat="1" applyFont="1" applyBorder="1" applyAlignment="1" applyProtection="1">
      <alignment vertical="top" wrapText="1"/>
      <protection hidden="1"/>
    </xf>
    <xf numFmtId="0" fontId="3" fillId="0" borderId="0" xfId="0" applyNumberFormat="1" applyFont="1" applyBorder="1" applyAlignment="1" applyProtection="1">
      <alignment/>
      <protection hidden="1"/>
    </xf>
    <xf numFmtId="49" fontId="3" fillId="0" borderId="0" xfId="0" applyNumberFormat="1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6" fillId="0" borderId="0" xfId="0" applyNumberFormat="1" applyFont="1" applyBorder="1" applyAlignment="1" applyProtection="1">
      <alignment horizontal="centerContinuous"/>
      <protection hidden="1"/>
    </xf>
    <xf numFmtId="0" fontId="10" fillId="0" borderId="0" xfId="0" applyFont="1" applyBorder="1" applyAlignment="1" applyProtection="1">
      <alignment/>
      <protection hidden="1"/>
    </xf>
    <xf numFmtId="0" fontId="6" fillId="0" borderId="0" xfId="0" applyNumberFormat="1" applyFont="1" applyBorder="1" applyAlignment="1" applyProtection="1">
      <alignment/>
      <protection hidden="1"/>
    </xf>
    <xf numFmtId="49" fontId="11" fillId="0" borderId="0" xfId="0" applyNumberFormat="1" applyFont="1" applyBorder="1" applyAlignment="1" applyProtection="1">
      <alignment/>
      <protection hidden="1"/>
    </xf>
    <xf numFmtId="0" fontId="9" fillId="0" borderId="0" xfId="0" applyFont="1" applyBorder="1" applyAlignment="1" applyProtection="1">
      <alignment/>
      <protection hidden="1"/>
    </xf>
    <xf numFmtId="0" fontId="9" fillId="0" borderId="0" xfId="0" applyFont="1" applyBorder="1" applyAlignment="1" applyProtection="1">
      <alignment horizontal="left" vertical="top" wrapText="1"/>
      <protection hidden="1"/>
    </xf>
    <xf numFmtId="0" fontId="8" fillId="0" borderId="0" xfId="0" applyNumberFormat="1" applyFont="1" applyBorder="1" applyAlignment="1" applyProtection="1">
      <alignment horizontal="left" vertical="top" wrapText="1"/>
      <protection hidden="1"/>
    </xf>
    <xf numFmtId="0" fontId="9" fillId="0" borderId="29" xfId="0" applyNumberFormat="1" applyFont="1" applyBorder="1" applyAlignment="1" applyProtection="1">
      <alignment horizontal="center"/>
      <protection hidden="1"/>
    </xf>
    <xf numFmtId="0" fontId="9" fillId="0" borderId="30" xfId="0" applyFont="1" applyBorder="1" applyAlignment="1" applyProtection="1">
      <alignment horizontal="center" wrapText="1"/>
      <protection hidden="1"/>
    </xf>
    <xf numFmtId="0" fontId="9" fillId="0" borderId="31" xfId="0" applyNumberFormat="1" applyFont="1" applyBorder="1" applyAlignment="1" applyProtection="1">
      <alignment horizontal="center"/>
      <protection hidden="1"/>
    </xf>
    <xf numFmtId="0" fontId="10" fillId="0" borderId="0" xfId="0" applyFont="1" applyBorder="1" applyAlignment="1" applyProtection="1">
      <alignment horizontal="left"/>
      <protection hidden="1"/>
    </xf>
    <xf numFmtId="0" fontId="10" fillId="0" borderId="0" xfId="0" applyNumberFormat="1" applyFont="1" applyBorder="1" applyAlignment="1" applyProtection="1">
      <alignment horizontal="left"/>
      <protection hidden="1"/>
    </xf>
    <xf numFmtId="0" fontId="10" fillId="0" borderId="0" xfId="0" applyFont="1" applyBorder="1" applyAlignment="1" applyProtection="1">
      <alignment horizontal="center"/>
      <protection hidden="1"/>
    </xf>
    <xf numFmtId="0" fontId="10" fillId="0" borderId="0" xfId="0" applyNumberFormat="1" applyFont="1" applyBorder="1" applyAlignment="1" applyProtection="1">
      <alignment horizontal="center"/>
      <protection hidden="1"/>
    </xf>
    <xf numFmtId="0" fontId="11" fillId="0" borderId="0" xfId="0" applyFont="1" applyBorder="1" applyAlignment="1" applyProtection="1">
      <alignment horizontal="left"/>
      <protection hidden="1"/>
    </xf>
    <xf numFmtId="0" fontId="8" fillId="0" borderId="32" xfId="0" applyNumberFormat="1" applyFont="1" applyBorder="1" applyAlignment="1" applyProtection="1">
      <alignment horizontal="center"/>
      <protection hidden="1"/>
    </xf>
    <xf numFmtId="0" fontId="7" fillId="0" borderId="0" xfId="0" applyFont="1" applyBorder="1" applyAlignment="1" applyProtection="1">
      <alignment/>
      <protection hidden="1"/>
    </xf>
    <xf numFmtId="0" fontId="7" fillId="0" borderId="0" xfId="0" applyFont="1" applyBorder="1" applyAlignment="1" applyProtection="1">
      <alignment horizontal="center"/>
      <protection hidden="1"/>
    </xf>
    <xf numFmtId="0" fontId="10" fillId="0" borderId="0" xfId="0" applyFont="1" applyBorder="1" applyAlignment="1" applyProtection="1">
      <alignment horizontal="center" vertical="center" wrapText="1"/>
      <protection hidden="1"/>
    </xf>
    <xf numFmtId="49" fontId="10" fillId="0" borderId="0" xfId="0" applyNumberFormat="1" applyFont="1" applyBorder="1" applyAlignment="1" applyProtection="1">
      <alignment/>
      <protection hidden="1"/>
    </xf>
    <xf numFmtId="0" fontId="8" fillId="0" borderId="0" xfId="0" applyFont="1" applyBorder="1" applyAlignment="1" applyProtection="1">
      <alignment vertical="center" wrapText="1"/>
      <protection hidden="1"/>
    </xf>
    <xf numFmtId="0" fontId="11" fillId="0" borderId="0" xfId="0" applyFont="1" applyBorder="1" applyAlignment="1" applyProtection="1">
      <alignment vertical="center"/>
      <protection hidden="1"/>
    </xf>
    <xf numFmtId="49" fontId="9" fillId="0" borderId="0" xfId="0" applyNumberFormat="1" applyFont="1" applyBorder="1" applyAlignment="1" applyProtection="1">
      <alignment vertical="center" wrapText="1"/>
      <protection hidden="1"/>
    </xf>
    <xf numFmtId="0" fontId="8" fillId="0" borderId="0" xfId="0" applyFont="1" applyBorder="1" applyAlignment="1" applyProtection="1">
      <alignment horizontal="center"/>
      <protection hidden="1"/>
    </xf>
    <xf numFmtId="0" fontId="9" fillId="0" borderId="0" xfId="0" applyNumberFormat="1" applyFont="1" applyBorder="1" applyAlignment="1" applyProtection="1">
      <alignment/>
      <protection hidden="1"/>
    </xf>
    <xf numFmtId="49" fontId="11" fillId="0" borderId="0" xfId="0" applyNumberFormat="1" applyFont="1" applyBorder="1" applyAlignment="1" applyProtection="1">
      <alignment/>
      <protection hidden="1"/>
    </xf>
    <xf numFmtId="49" fontId="11" fillId="0" borderId="0" xfId="0" applyNumberFormat="1" applyFont="1" applyBorder="1" applyAlignment="1" applyProtection="1">
      <alignment horizontal="center"/>
      <protection hidden="1"/>
    </xf>
    <xf numFmtId="0" fontId="10" fillId="0" borderId="0" xfId="0" applyFont="1" applyBorder="1" applyAlignment="1" applyProtection="1">
      <alignment/>
      <protection hidden="1"/>
    </xf>
    <xf numFmtId="0" fontId="46" fillId="0" borderId="0" xfId="0" applyFont="1" applyBorder="1" applyAlignment="1" applyProtection="1">
      <alignment/>
      <protection locked="0"/>
    </xf>
    <xf numFmtId="0" fontId="45" fillId="0" borderId="0" xfId="0" applyFont="1" applyBorder="1" applyAlignment="1" applyProtection="1">
      <alignment/>
      <protection locked="0"/>
    </xf>
    <xf numFmtId="0" fontId="43" fillId="0" borderId="0" xfId="0" applyFont="1" applyAlignment="1" applyProtection="1">
      <alignment/>
      <protection locked="0"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0" fontId="7" fillId="0" borderId="0" xfId="0" applyFont="1" applyAlignment="1" applyProtection="1">
      <alignment/>
      <protection hidden="1"/>
    </xf>
    <xf numFmtId="0" fontId="57" fillId="0" borderId="0" xfId="0" applyFont="1" applyAlignment="1">
      <alignment/>
    </xf>
    <xf numFmtId="0" fontId="11" fillId="0" borderId="34" xfId="0" applyNumberFormat="1" applyFont="1" applyBorder="1" applyAlignment="1" applyProtection="1">
      <alignment horizontal="center" vertical="center" wrapText="1"/>
      <protection hidden="1"/>
    </xf>
    <xf numFmtId="0" fontId="11" fillId="0" borderId="32" xfId="0" applyNumberFormat="1" applyFont="1" applyBorder="1" applyAlignment="1" applyProtection="1">
      <alignment horizontal="center" vertical="center" wrapText="1"/>
      <protection hidden="1"/>
    </xf>
    <xf numFmtId="0" fontId="11" fillId="0" borderId="35" xfId="0" applyNumberFormat="1" applyFont="1" applyBorder="1" applyAlignment="1" applyProtection="1">
      <alignment vertical="center" wrapText="1"/>
      <protection hidden="1"/>
    </xf>
    <xf numFmtId="0" fontId="11" fillId="0" borderId="36" xfId="0" applyNumberFormat="1" applyFont="1" applyBorder="1" applyAlignment="1" applyProtection="1">
      <alignment vertical="center" wrapText="1"/>
      <protection hidden="1"/>
    </xf>
    <xf numFmtId="0" fontId="11" fillId="0" borderId="37" xfId="0" applyNumberFormat="1" applyFont="1" applyBorder="1" applyAlignment="1" applyProtection="1">
      <alignment vertical="center" wrapText="1"/>
      <protection hidden="1"/>
    </xf>
    <xf numFmtId="0" fontId="47" fillId="33" borderId="0" xfId="0" applyFont="1" applyFill="1" applyAlignment="1">
      <alignment/>
    </xf>
    <xf numFmtId="49" fontId="28" fillId="0" borderId="27" xfId="0" applyNumberFormat="1" applyFont="1" applyBorder="1" applyAlignment="1" applyProtection="1">
      <alignment horizontal="left" vertical="top" wrapText="1"/>
      <protection locked="0"/>
    </xf>
    <xf numFmtId="49" fontId="28" fillId="0" borderId="38" xfId="0" applyNumberFormat="1" applyFont="1" applyBorder="1" applyAlignment="1" applyProtection="1">
      <alignment horizontal="left" vertical="top" wrapText="1"/>
      <protection locked="0"/>
    </xf>
    <xf numFmtId="49" fontId="58" fillId="33" borderId="32" xfId="0" applyNumberFormat="1" applyFont="1" applyFill="1" applyBorder="1" applyAlignment="1" applyProtection="1">
      <alignment horizontal="left" vertical="top" wrapText="1"/>
      <protection hidden="1"/>
    </xf>
    <xf numFmtId="49" fontId="29" fillId="33" borderId="32" xfId="0" applyNumberFormat="1" applyFont="1" applyFill="1" applyBorder="1" applyAlignment="1" applyProtection="1">
      <alignment horizontal="left" vertical="top"/>
      <protection hidden="1"/>
    </xf>
    <xf numFmtId="0" fontId="53" fillId="0" borderId="0" xfId="0" applyFont="1" applyAlignment="1">
      <alignment horizontal="left" indent="2"/>
    </xf>
    <xf numFmtId="0" fontId="50" fillId="0" borderId="0" xfId="0" applyFont="1" applyAlignment="1">
      <alignment/>
    </xf>
    <xf numFmtId="49" fontId="5" fillId="0" borderId="0" xfId="0" applyNumberFormat="1" applyFont="1" applyBorder="1" applyAlignment="1" applyProtection="1">
      <alignment/>
      <protection locked="0"/>
    </xf>
    <xf numFmtId="49" fontId="3" fillId="0" borderId="0" xfId="0" applyNumberFormat="1" applyFont="1" applyBorder="1" applyAlignment="1" applyProtection="1">
      <alignment/>
      <protection locked="0"/>
    </xf>
    <xf numFmtId="49" fontId="5" fillId="0" borderId="0" xfId="0" applyNumberFormat="1" applyFont="1" applyBorder="1" applyAlignment="1" applyProtection="1">
      <alignment horizontal="left"/>
      <protection locked="0"/>
    </xf>
    <xf numFmtId="49" fontId="8" fillId="0" borderId="0" xfId="0" applyNumberFormat="1" applyFont="1" applyBorder="1" applyAlignment="1" applyProtection="1">
      <alignment horizontal="left"/>
      <protection locked="0"/>
    </xf>
    <xf numFmtId="49" fontId="8" fillId="0" borderId="0" xfId="0" applyNumberFormat="1" applyFont="1" applyBorder="1" applyAlignment="1" applyProtection="1">
      <alignment horizontal="center"/>
      <protection locked="0"/>
    </xf>
    <xf numFmtId="49" fontId="3" fillId="0" borderId="0" xfId="0" applyNumberFormat="1" applyFont="1" applyBorder="1" applyAlignment="1" applyProtection="1">
      <alignment horizontal="left"/>
      <protection locked="0"/>
    </xf>
    <xf numFmtId="49" fontId="3" fillId="0" borderId="0" xfId="0" applyNumberFormat="1" applyFont="1" applyBorder="1" applyAlignment="1" applyProtection="1">
      <alignment horizontal="center"/>
      <protection locked="0"/>
    </xf>
    <xf numFmtId="49" fontId="9" fillId="0" borderId="0" xfId="0" applyNumberFormat="1" applyFont="1" applyBorder="1" applyAlignment="1" applyProtection="1">
      <alignment horizontal="center"/>
      <protection locked="0"/>
    </xf>
    <xf numFmtId="49" fontId="9" fillId="0" borderId="0" xfId="0" applyNumberFormat="1" applyFont="1" applyBorder="1" applyAlignment="1" applyProtection="1">
      <alignment horizontal="left"/>
      <protection locked="0"/>
    </xf>
    <xf numFmtId="0" fontId="17" fillId="0" borderId="0" xfId="0" applyFont="1" applyBorder="1" applyAlignment="1" applyProtection="1">
      <alignment horizontal="center"/>
      <protection locked="0"/>
    </xf>
    <xf numFmtId="191" fontId="5" fillId="33" borderId="39" xfId="0" applyNumberFormat="1" applyFont="1" applyFill="1" applyBorder="1" applyAlignment="1" applyProtection="1">
      <alignment horizontal="center" vertical="center"/>
      <protection hidden="1"/>
    </xf>
    <xf numFmtId="191" fontId="46" fillId="2" borderId="28" xfId="0" applyNumberFormat="1" applyFont="1" applyFill="1" applyBorder="1" applyAlignment="1" applyProtection="1">
      <alignment horizontal="center" vertical="center"/>
      <protection hidden="1"/>
    </xf>
    <xf numFmtId="191" fontId="46" fillId="2" borderId="27" xfId="0" applyNumberFormat="1" applyFont="1" applyFill="1" applyBorder="1" applyAlignment="1" applyProtection="1">
      <alignment horizontal="center" vertical="center"/>
      <protection hidden="1"/>
    </xf>
    <xf numFmtId="191" fontId="46" fillId="0" borderId="40" xfId="0" applyNumberFormat="1" applyFont="1" applyBorder="1" applyAlignment="1" applyProtection="1">
      <alignment horizontal="center" vertical="center"/>
      <protection locked="0"/>
    </xf>
    <xf numFmtId="191" fontId="46" fillId="0" borderId="27" xfId="0" applyNumberFormat="1" applyFont="1" applyBorder="1" applyAlignment="1" applyProtection="1">
      <alignment horizontal="center" vertical="center"/>
      <protection locked="0"/>
    </xf>
    <xf numFmtId="191" fontId="46" fillId="2" borderId="41" xfId="0" applyNumberFormat="1" applyFont="1" applyFill="1" applyBorder="1" applyAlignment="1" applyProtection="1">
      <alignment horizontal="center" vertical="center"/>
      <protection hidden="1"/>
    </xf>
    <xf numFmtId="191" fontId="46" fillId="0" borderId="42" xfId="0" applyNumberFormat="1" applyFont="1" applyBorder="1" applyAlignment="1" applyProtection="1">
      <alignment horizontal="center" vertical="center"/>
      <protection locked="0"/>
    </xf>
    <xf numFmtId="191" fontId="46" fillId="0" borderId="38" xfId="0" applyNumberFormat="1" applyFont="1" applyBorder="1" applyAlignment="1" applyProtection="1">
      <alignment horizontal="center" vertical="center"/>
      <protection locked="0"/>
    </xf>
    <xf numFmtId="191" fontId="46" fillId="2" borderId="43" xfId="0" applyNumberFormat="1" applyFont="1" applyFill="1" applyBorder="1" applyAlignment="1" applyProtection="1">
      <alignment horizontal="center" vertical="center"/>
      <protection hidden="1"/>
    </xf>
    <xf numFmtId="191" fontId="5" fillId="33" borderId="20" xfId="0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/>
      <protection locked="0"/>
    </xf>
    <xf numFmtId="0" fontId="17" fillId="0" borderId="0" xfId="0" applyFont="1" applyFill="1" applyBorder="1" applyAlignment="1" applyProtection="1">
      <alignment horizontal="center" vertical="top"/>
      <protection locked="0"/>
    </xf>
    <xf numFmtId="0" fontId="16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center" vertical="top" wrapText="1"/>
      <protection locked="0"/>
    </xf>
    <xf numFmtId="0" fontId="3" fillId="0" borderId="0" xfId="0" applyFont="1" applyBorder="1" applyAlignment="1" applyProtection="1">
      <alignment/>
      <protection locked="0"/>
    </xf>
    <xf numFmtId="0" fontId="15" fillId="0" borderId="0" xfId="0" applyFont="1" applyBorder="1" applyAlignment="1" applyProtection="1">
      <alignment horizontal="left"/>
      <protection locked="0"/>
    </xf>
    <xf numFmtId="0" fontId="9" fillId="0" borderId="0" xfId="0" applyFont="1" applyBorder="1" applyAlignment="1" applyProtection="1">
      <alignment horizontal="left"/>
      <protection locked="0"/>
    </xf>
    <xf numFmtId="0" fontId="9" fillId="0" borderId="0" xfId="0" applyFont="1" applyBorder="1" applyAlignment="1" applyProtection="1">
      <alignment horizontal="left"/>
      <protection locked="0"/>
    </xf>
    <xf numFmtId="1" fontId="5" fillId="0" borderId="38" xfId="0" applyNumberFormat="1" applyFont="1" applyBorder="1" applyAlignment="1" applyProtection="1">
      <alignment horizontal="center" vertical="center" wrapText="1"/>
      <protection locked="0"/>
    </xf>
    <xf numFmtId="1" fontId="5" fillId="0" borderId="27" xfId="0" applyNumberFormat="1" applyFont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/>
      <protection hidden="1"/>
    </xf>
    <xf numFmtId="49" fontId="43" fillId="0" borderId="38" xfId="0" applyNumberFormat="1" applyFont="1" applyBorder="1" applyAlignment="1" applyProtection="1">
      <alignment horizontal="center" vertical="center" wrapText="1"/>
      <protection locked="0"/>
    </xf>
    <xf numFmtId="49" fontId="43" fillId="0" borderId="27" xfId="0" applyNumberFormat="1" applyFont="1" applyBorder="1" applyAlignment="1" applyProtection="1">
      <alignment horizontal="center" vertical="center" wrapText="1"/>
      <protection locked="0"/>
    </xf>
    <xf numFmtId="49" fontId="29" fillId="33" borderId="32" xfId="0" applyNumberFormat="1" applyFont="1" applyFill="1" applyBorder="1" applyAlignment="1" applyProtection="1">
      <alignment horizontal="center" vertical="center"/>
      <protection hidden="1"/>
    </xf>
    <xf numFmtId="0" fontId="8" fillId="33" borderId="12" xfId="0" applyNumberFormat="1" applyFont="1" applyFill="1" applyBorder="1" applyAlignment="1" applyProtection="1">
      <alignment horizontal="left" vertical="center" wrapText="1"/>
      <protection hidden="1"/>
    </xf>
    <xf numFmtId="0" fontId="8" fillId="33" borderId="36" xfId="0" applyNumberFormat="1" applyFont="1" applyFill="1" applyBorder="1" applyAlignment="1" applyProtection="1">
      <alignment horizontal="left" vertical="center" wrapText="1"/>
      <protection hidden="1"/>
    </xf>
    <xf numFmtId="0" fontId="8" fillId="33" borderId="44" xfId="0" applyNumberFormat="1" applyFont="1" applyFill="1" applyBorder="1" applyAlignment="1" applyProtection="1">
      <alignment horizontal="left" vertical="center" wrapText="1"/>
      <protection hidden="1"/>
    </xf>
    <xf numFmtId="0" fontId="8" fillId="33" borderId="37" xfId="0" applyNumberFormat="1" applyFont="1" applyFill="1" applyBorder="1" applyAlignment="1" applyProtection="1">
      <alignment horizontal="left" vertical="center" wrapText="1"/>
      <protection hidden="1"/>
    </xf>
    <xf numFmtId="49" fontId="10" fillId="0" borderId="22" xfId="0" applyNumberFormat="1" applyFont="1" applyBorder="1" applyAlignment="1" applyProtection="1">
      <alignment horizontal="left" vertical="center" wrapText="1"/>
      <protection hidden="1"/>
    </xf>
    <xf numFmtId="0" fontId="10" fillId="0" borderId="45" xfId="0" applyNumberFormat="1" applyFont="1" applyBorder="1" applyAlignment="1" applyProtection="1">
      <alignment horizontal="center" vertical="center" wrapText="1"/>
      <protection hidden="1"/>
    </xf>
    <xf numFmtId="0" fontId="10" fillId="0" borderId="46" xfId="0" applyNumberFormat="1" applyFont="1" applyBorder="1" applyAlignment="1" applyProtection="1">
      <alignment horizontal="center" vertical="center" wrapText="1"/>
      <protection hidden="1"/>
    </xf>
    <xf numFmtId="0" fontId="10" fillId="0" borderId="47" xfId="0" applyNumberFormat="1" applyFont="1" applyBorder="1" applyAlignment="1" applyProtection="1">
      <alignment horizontal="center" vertical="center" wrapText="1"/>
      <protection hidden="1"/>
    </xf>
    <xf numFmtId="0" fontId="56" fillId="0" borderId="38" xfId="0" applyNumberFormat="1" applyFont="1" applyBorder="1" applyAlignment="1" applyProtection="1">
      <alignment horizontal="center" vertical="center" wrapText="1"/>
      <protection hidden="1"/>
    </xf>
    <xf numFmtId="0" fontId="13" fillId="0" borderId="35" xfId="0" applyNumberFormat="1" applyFont="1" applyBorder="1" applyAlignment="1" applyProtection="1">
      <alignment horizontal="center" vertical="center" wrapText="1"/>
      <protection hidden="1"/>
    </xf>
    <xf numFmtId="0" fontId="13" fillId="0" borderId="48" xfId="0" applyNumberFormat="1" applyFont="1" applyBorder="1" applyAlignment="1" applyProtection="1">
      <alignment horizontal="center" vertical="center" wrapText="1"/>
      <protection hidden="1"/>
    </xf>
    <xf numFmtId="0" fontId="13" fillId="0" borderId="49" xfId="0" applyNumberFormat="1" applyFont="1" applyBorder="1" applyAlignment="1" applyProtection="1">
      <alignment horizontal="center" vertical="center" wrapText="1"/>
      <protection hidden="1"/>
    </xf>
    <xf numFmtId="0" fontId="13" fillId="0" borderId="36" xfId="0" applyNumberFormat="1" applyFont="1" applyBorder="1" applyAlignment="1" applyProtection="1">
      <alignment vertical="center" textRotation="90" wrapText="1"/>
      <protection hidden="1"/>
    </xf>
    <xf numFmtId="0" fontId="13" fillId="0" borderId="44" xfId="0" applyNumberFormat="1" applyFont="1" applyBorder="1" applyAlignment="1" applyProtection="1">
      <alignment vertical="center" textRotation="90" wrapText="1"/>
      <protection hidden="1"/>
    </xf>
    <xf numFmtId="0" fontId="13" fillId="0" borderId="37" xfId="0" applyNumberFormat="1" applyFont="1" applyBorder="1" applyAlignment="1" applyProtection="1">
      <alignment vertical="center" textRotation="90" wrapText="1"/>
      <protection hidden="1"/>
    </xf>
    <xf numFmtId="0" fontId="13" fillId="0" borderId="32" xfId="0" applyNumberFormat="1" applyFont="1" applyBorder="1" applyAlignment="1" applyProtection="1">
      <alignment horizontal="center" vertical="center" wrapText="1"/>
      <protection hidden="1"/>
    </xf>
    <xf numFmtId="49" fontId="58" fillId="33" borderId="32" xfId="0" applyNumberFormat="1" applyFont="1" applyFill="1" applyBorder="1" applyAlignment="1" applyProtection="1">
      <alignment horizontal="center" vertical="center" wrapText="1"/>
      <protection hidden="1"/>
    </xf>
    <xf numFmtId="0" fontId="46" fillId="0" borderId="0" xfId="0" applyFont="1" applyBorder="1" applyAlignment="1" applyProtection="1">
      <alignment vertical="center"/>
      <protection hidden="1"/>
    </xf>
    <xf numFmtId="0" fontId="46" fillId="0" borderId="0" xfId="0" applyFont="1" applyAlignment="1" applyProtection="1">
      <alignment vertical="center"/>
      <protection hidden="1"/>
    </xf>
    <xf numFmtId="0" fontId="47" fillId="0" borderId="0" xfId="0" applyFont="1" applyAlignment="1">
      <alignment vertical="center"/>
    </xf>
    <xf numFmtId="0" fontId="5" fillId="0" borderId="32" xfId="0" applyFont="1" applyBorder="1" applyAlignment="1" applyProtection="1">
      <alignment wrapText="1"/>
      <protection locked="0"/>
    </xf>
    <xf numFmtId="0" fontId="9" fillId="0" borderId="31" xfId="0" applyNumberFormat="1" applyFont="1" applyFill="1" applyBorder="1" applyAlignment="1" applyProtection="1">
      <alignment horizontal="center"/>
      <protection hidden="1"/>
    </xf>
    <xf numFmtId="0" fontId="9" fillId="0" borderId="31" xfId="0" applyNumberFormat="1" applyFont="1" applyFill="1" applyBorder="1" applyAlignment="1" applyProtection="1">
      <alignment horizontal="center"/>
      <protection hidden="1"/>
    </xf>
    <xf numFmtId="0" fontId="10" fillId="0" borderId="0" xfId="0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 horizontal="center"/>
      <protection/>
    </xf>
    <xf numFmtId="0" fontId="10" fillId="0" borderId="0" xfId="0" applyFont="1" applyFill="1" applyBorder="1" applyAlignment="1" applyProtection="1">
      <alignment/>
      <protection/>
    </xf>
    <xf numFmtId="49" fontId="43" fillId="0" borderId="50" xfId="0" applyNumberFormat="1" applyFont="1" applyBorder="1" applyAlignment="1" applyProtection="1">
      <alignment horizontal="center" vertical="center" wrapText="1"/>
      <protection locked="0"/>
    </xf>
    <xf numFmtId="0" fontId="58" fillId="33" borderId="32" xfId="0" applyFont="1" applyFill="1" applyBorder="1" applyAlignment="1" applyProtection="1">
      <alignment horizontal="left" vertical="center"/>
      <protection locked="0"/>
    </xf>
    <xf numFmtId="49" fontId="44" fillId="0" borderId="38" xfId="0" applyNumberFormat="1" applyFont="1" applyBorder="1" applyAlignment="1" applyProtection="1">
      <alignment horizontal="left" vertical="center"/>
      <protection locked="0"/>
    </xf>
    <xf numFmtId="0" fontId="43" fillId="33" borderId="32" xfId="0" applyFont="1" applyFill="1" applyBorder="1" applyAlignment="1" applyProtection="1">
      <alignment/>
      <protection locked="0"/>
    </xf>
    <xf numFmtId="0" fontId="11" fillId="0" borderId="47" xfId="0" applyNumberFormat="1" applyFont="1" applyBorder="1" applyAlignment="1" applyProtection="1">
      <alignment horizontal="left" vertical="center" wrapText="1" shrinkToFit="1"/>
      <protection hidden="1"/>
    </xf>
    <xf numFmtId="0" fontId="8" fillId="33" borderId="35" xfId="0" applyNumberFormat="1" applyFont="1" applyFill="1" applyBorder="1" applyAlignment="1" applyProtection="1">
      <alignment horizontal="left" vertical="center" wrapText="1"/>
      <protection hidden="1"/>
    </xf>
    <xf numFmtId="0" fontId="8" fillId="33" borderId="32" xfId="0" applyNumberFormat="1" applyFont="1" applyFill="1" applyBorder="1" applyAlignment="1" applyProtection="1">
      <alignment horizontal="left" vertical="center" wrapText="1"/>
      <protection hidden="1"/>
    </xf>
    <xf numFmtId="0" fontId="10" fillId="0" borderId="38" xfId="0" applyNumberFormat="1" applyFont="1" applyBorder="1" applyAlignment="1" applyProtection="1">
      <alignment horizontal="center" vertical="center" wrapText="1"/>
      <protection hidden="1"/>
    </xf>
    <xf numFmtId="191" fontId="8" fillId="33" borderId="32" xfId="0" applyNumberFormat="1" applyFont="1" applyFill="1" applyBorder="1" applyAlignment="1" applyProtection="1">
      <alignment horizontal="center" vertical="center" wrapText="1"/>
      <protection hidden="1"/>
    </xf>
    <xf numFmtId="191" fontId="10" fillId="0" borderId="38" xfId="0" applyNumberFormat="1" applyFont="1" applyBorder="1" applyAlignment="1" applyProtection="1">
      <alignment horizontal="center" vertical="center" wrapText="1"/>
      <protection hidden="1"/>
    </xf>
    <xf numFmtId="0" fontId="50" fillId="36" borderId="0" xfId="0" applyFont="1" applyFill="1" applyAlignment="1" applyProtection="1">
      <alignment/>
      <protection hidden="1"/>
    </xf>
    <xf numFmtId="0" fontId="64" fillId="0" borderId="0" xfId="0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 applyProtection="1">
      <alignment horizontal="center" vertical="center"/>
      <protection hidden="1"/>
    </xf>
    <xf numFmtId="0" fontId="10" fillId="0" borderId="0" xfId="0" applyNumberFormat="1" applyFont="1" applyFill="1" applyBorder="1" applyAlignment="1" applyProtection="1">
      <alignment horizontal="center" vertical="center"/>
      <protection hidden="1"/>
    </xf>
    <xf numFmtId="0" fontId="48" fillId="0" borderId="0" xfId="0" applyFont="1" applyFill="1" applyBorder="1" applyAlignment="1">
      <alignment horizontal="center" vertical="center"/>
    </xf>
    <xf numFmtId="0" fontId="9" fillId="0" borderId="51" xfId="0" applyFont="1" applyBorder="1" applyAlignment="1" applyProtection="1">
      <alignment horizontal="center" wrapText="1"/>
      <protection hidden="1"/>
    </xf>
    <xf numFmtId="0" fontId="9" fillId="0" borderId="18" xfId="0" applyNumberFormat="1" applyFont="1" applyBorder="1" applyAlignment="1" applyProtection="1">
      <alignment horizontal="center"/>
      <protection hidden="1"/>
    </xf>
    <xf numFmtId="0" fontId="9" fillId="0" borderId="17" xfId="0" applyNumberFormat="1" applyFont="1" applyBorder="1" applyAlignment="1" applyProtection="1">
      <alignment horizontal="center"/>
      <protection hidden="1"/>
    </xf>
    <xf numFmtId="0" fontId="64" fillId="0" borderId="0" xfId="0" applyFont="1" applyFill="1" applyBorder="1" applyAlignment="1">
      <alignment vertical="center"/>
    </xf>
    <xf numFmtId="0" fontId="65" fillId="0" borderId="0" xfId="0" applyFont="1" applyFill="1" applyBorder="1" applyAlignment="1">
      <alignment vertical="center"/>
    </xf>
    <xf numFmtId="0" fontId="19" fillId="0" borderId="0" xfId="0" applyNumberFormat="1" applyFont="1" applyFill="1" applyBorder="1" applyAlignment="1" applyProtection="1">
      <alignment vertical="center"/>
      <protection hidden="1"/>
    </xf>
    <xf numFmtId="0" fontId="9" fillId="0" borderId="0" xfId="0" applyNumberFormat="1" applyFont="1" applyFill="1" applyBorder="1" applyAlignment="1" applyProtection="1">
      <alignment vertical="center"/>
      <protection hidden="1"/>
    </xf>
    <xf numFmtId="0" fontId="48" fillId="0" borderId="0" xfId="0" applyFont="1" applyFill="1" applyBorder="1" applyAlignment="1">
      <alignment vertical="center"/>
    </xf>
    <xf numFmtId="0" fontId="12" fillId="0" borderId="0" xfId="0" applyFont="1" applyBorder="1" applyAlignment="1" applyProtection="1">
      <alignment horizontal="center" vertical="top"/>
      <protection hidden="1"/>
    </xf>
    <xf numFmtId="0" fontId="13" fillId="0" borderId="0" xfId="0" applyFont="1" applyBorder="1" applyAlignment="1" applyProtection="1">
      <alignment horizontal="center" vertical="top"/>
      <protection hidden="1"/>
    </xf>
    <xf numFmtId="0" fontId="68" fillId="0" borderId="0" xfId="0" applyFont="1" applyBorder="1" applyAlignment="1" applyProtection="1">
      <alignment horizontal="center" vertical="top"/>
      <protection hidden="1"/>
    </xf>
    <xf numFmtId="0" fontId="69" fillId="0" borderId="46" xfId="0" applyFont="1" applyBorder="1" applyAlignment="1" applyProtection="1">
      <alignment horizontal="center" vertical="top"/>
      <protection hidden="1"/>
    </xf>
    <xf numFmtId="0" fontId="69" fillId="0" borderId="52" xfId="0" applyFont="1" applyBorder="1" applyAlignment="1" applyProtection="1">
      <alignment horizontal="center" vertical="top"/>
      <protection hidden="1"/>
    </xf>
    <xf numFmtId="0" fontId="69" fillId="0" borderId="0" xfId="0" applyFont="1" applyBorder="1" applyAlignment="1" applyProtection="1">
      <alignment horizontal="center" vertical="top"/>
      <protection hidden="1"/>
    </xf>
    <xf numFmtId="0" fontId="69" fillId="0" borderId="52" xfId="0" applyFont="1" applyBorder="1" applyAlignment="1" applyProtection="1">
      <alignment horizontal="center"/>
      <protection hidden="1"/>
    </xf>
    <xf numFmtId="0" fontId="69" fillId="0" borderId="53" xfId="0" applyFont="1" applyBorder="1" applyAlignment="1" applyProtection="1">
      <alignment horizontal="center"/>
      <protection hidden="1"/>
    </xf>
    <xf numFmtId="0" fontId="69" fillId="0" borderId="54" xfId="0" applyFont="1" applyBorder="1" applyAlignment="1" applyProtection="1">
      <alignment horizontal="center"/>
      <protection hidden="1"/>
    </xf>
    <xf numFmtId="0" fontId="69" fillId="0" borderId="52" xfId="0" applyFont="1" applyBorder="1" applyAlignment="1" applyProtection="1">
      <alignment horizontal="left"/>
      <protection hidden="1"/>
    </xf>
    <xf numFmtId="0" fontId="69" fillId="0" borderId="55" xfId="0" applyFont="1" applyBorder="1" applyAlignment="1" applyProtection="1">
      <alignment horizontal="center"/>
      <protection hidden="1"/>
    </xf>
    <xf numFmtId="0" fontId="70" fillId="0" borderId="52" xfId="0" applyFont="1" applyBorder="1" applyAlignment="1" applyProtection="1">
      <alignment horizontal="center"/>
      <protection hidden="1"/>
    </xf>
    <xf numFmtId="0" fontId="70" fillId="0" borderId="53" xfId="0" applyFont="1" applyBorder="1" applyAlignment="1" applyProtection="1">
      <alignment horizontal="center"/>
      <protection hidden="1"/>
    </xf>
    <xf numFmtId="0" fontId="70" fillId="0" borderId="52" xfId="0" applyFont="1" applyBorder="1" applyAlignment="1" applyProtection="1">
      <alignment horizontal="left"/>
      <protection hidden="1"/>
    </xf>
    <xf numFmtId="0" fontId="69" fillId="0" borderId="56" xfId="0" applyFont="1" applyBorder="1" applyAlignment="1" applyProtection="1">
      <alignment horizontal="center"/>
      <protection hidden="1"/>
    </xf>
    <xf numFmtId="0" fontId="70" fillId="0" borderId="0" xfId="0" applyFont="1" applyBorder="1" applyAlignment="1" applyProtection="1">
      <alignment horizontal="center"/>
      <protection hidden="1"/>
    </xf>
    <xf numFmtId="0" fontId="68" fillId="0" borderId="55" xfId="0" applyFont="1" applyBorder="1" applyAlignment="1" applyProtection="1">
      <alignment horizontal="center" vertical="center"/>
      <protection hidden="1"/>
    </xf>
    <xf numFmtId="0" fontId="69" fillId="0" borderId="57" xfId="0" applyFont="1" applyBorder="1" applyAlignment="1" applyProtection="1">
      <alignment horizontal="center" vertical="center" wrapText="1"/>
      <protection hidden="1"/>
    </xf>
    <xf numFmtId="0" fontId="70" fillId="0" borderId="57" xfId="0" applyNumberFormat="1" applyFont="1" applyBorder="1" applyAlignment="1" applyProtection="1">
      <alignment horizontal="right"/>
      <protection hidden="1"/>
    </xf>
    <xf numFmtId="0" fontId="70" fillId="0" borderId="55" xfId="0" applyNumberFormat="1" applyFont="1" applyBorder="1" applyAlignment="1" applyProtection="1">
      <alignment horizontal="center"/>
      <protection hidden="1"/>
    </xf>
    <xf numFmtId="0" fontId="10" fillId="0" borderId="55" xfId="0" applyNumberFormat="1" applyFont="1" applyBorder="1" applyAlignment="1" applyProtection="1">
      <alignment horizontal="center"/>
      <protection hidden="1"/>
    </xf>
    <xf numFmtId="0" fontId="9" fillId="0" borderId="54" xfId="0" applyFont="1" applyBorder="1" applyAlignment="1" applyProtection="1">
      <alignment horizontal="left"/>
      <protection hidden="1"/>
    </xf>
    <xf numFmtId="0" fontId="3" fillId="0" borderId="58" xfId="0" applyFont="1" applyBorder="1" applyAlignment="1" applyProtection="1">
      <alignment/>
      <protection hidden="1"/>
    </xf>
    <xf numFmtId="0" fontId="9" fillId="0" borderId="58" xfId="0" applyFont="1" applyBorder="1" applyAlignment="1" applyProtection="1">
      <alignment horizontal="left"/>
      <protection hidden="1"/>
    </xf>
    <xf numFmtId="0" fontId="3" fillId="0" borderId="58" xfId="0" applyFont="1" applyBorder="1" applyAlignment="1" applyProtection="1">
      <alignment/>
      <protection hidden="1"/>
    </xf>
    <xf numFmtId="0" fontId="3" fillId="0" borderId="15" xfId="0" applyFont="1" applyBorder="1" applyAlignment="1" applyProtection="1">
      <alignment/>
      <protection hidden="1"/>
    </xf>
    <xf numFmtId="0" fontId="3" fillId="0" borderId="55" xfId="0" applyFont="1" applyBorder="1" applyAlignment="1" applyProtection="1">
      <alignment/>
      <protection hidden="1"/>
    </xf>
    <xf numFmtId="0" fontId="3" fillId="0" borderId="19" xfId="0" applyFont="1" applyBorder="1" applyAlignment="1" applyProtection="1">
      <alignment/>
      <protection hidden="1"/>
    </xf>
    <xf numFmtId="0" fontId="66" fillId="0" borderId="55" xfId="0" applyFont="1" applyBorder="1" applyAlignment="1" applyProtection="1">
      <alignment/>
      <protection hidden="1"/>
    </xf>
    <xf numFmtId="0" fontId="66" fillId="0" borderId="0" xfId="0" applyFont="1" applyBorder="1" applyAlignment="1" applyProtection="1">
      <alignment/>
      <protection hidden="1"/>
    </xf>
    <xf numFmtId="0" fontId="12" fillId="0" borderId="19" xfId="0" applyFont="1" applyBorder="1" applyAlignment="1" applyProtection="1">
      <alignment horizontal="center" vertical="top"/>
      <protection hidden="1"/>
    </xf>
    <xf numFmtId="0" fontId="13" fillId="0" borderId="19" xfId="0" applyFont="1" applyBorder="1" applyAlignment="1" applyProtection="1">
      <alignment horizontal="center" vertical="top"/>
      <protection hidden="1"/>
    </xf>
    <xf numFmtId="0" fontId="13" fillId="0" borderId="19" xfId="0" applyFont="1" applyBorder="1" applyAlignment="1" applyProtection="1">
      <alignment/>
      <protection hidden="1"/>
    </xf>
    <xf numFmtId="0" fontId="10" fillId="0" borderId="19" xfId="0" applyFont="1" applyBorder="1" applyAlignment="1" applyProtection="1">
      <alignment horizontal="left"/>
      <protection hidden="1"/>
    </xf>
    <xf numFmtId="0" fontId="10" fillId="0" borderId="19" xfId="0" applyFont="1" applyBorder="1" applyAlignment="1" applyProtection="1">
      <alignment/>
      <protection hidden="1"/>
    </xf>
    <xf numFmtId="0" fontId="50" fillId="0" borderId="56" xfId="0" applyFont="1" applyBorder="1" applyAlignment="1" applyProtection="1">
      <alignment/>
      <protection hidden="1"/>
    </xf>
    <xf numFmtId="0" fontId="10" fillId="0" borderId="59" xfId="0" applyFont="1" applyBorder="1" applyAlignment="1" applyProtection="1">
      <alignment/>
      <protection hidden="1"/>
    </xf>
    <xf numFmtId="0" fontId="10" fillId="0" borderId="59" xfId="0" applyFont="1" applyBorder="1" applyAlignment="1" applyProtection="1">
      <alignment horizontal="center"/>
      <protection hidden="1"/>
    </xf>
    <xf numFmtId="0" fontId="10" fillId="0" borderId="39" xfId="0" applyFont="1" applyBorder="1" applyAlignment="1" applyProtection="1">
      <alignment/>
      <protection hidden="1"/>
    </xf>
    <xf numFmtId="0" fontId="70" fillId="0" borderId="0" xfId="0" applyFont="1" applyFill="1" applyBorder="1" applyAlignment="1" applyProtection="1">
      <alignment/>
      <protection hidden="1"/>
    </xf>
    <xf numFmtId="0" fontId="41" fillId="0" borderId="52" xfId="0" applyFont="1" applyBorder="1" applyAlignment="1" applyProtection="1">
      <alignment/>
      <protection hidden="1"/>
    </xf>
    <xf numFmtId="191" fontId="46" fillId="0" borderId="28" xfId="0" applyNumberFormat="1" applyFont="1" applyBorder="1" applyAlignment="1" applyProtection="1">
      <alignment horizontal="center" vertical="center"/>
      <protection locked="0"/>
    </xf>
    <xf numFmtId="191" fontId="46" fillId="0" borderId="60" xfId="0" applyNumberFormat="1" applyFont="1" applyBorder="1" applyAlignment="1" applyProtection="1">
      <alignment horizontal="center" vertical="center"/>
      <protection locked="0"/>
    </xf>
    <xf numFmtId="191" fontId="46" fillId="0" borderId="61" xfId="0" applyNumberFormat="1" applyFont="1" applyBorder="1" applyAlignment="1" applyProtection="1">
      <alignment horizontal="center" vertical="center"/>
      <protection locked="0"/>
    </xf>
    <xf numFmtId="0" fontId="72" fillId="37" borderId="14" xfId="0" applyFont="1" applyFill="1" applyBorder="1" applyAlignment="1" applyProtection="1">
      <alignment horizontal="center" wrapText="1"/>
      <protection hidden="1"/>
    </xf>
    <xf numFmtId="0" fontId="73" fillId="37" borderId="32" xfId="0" applyNumberFormat="1" applyFont="1" applyFill="1" applyBorder="1" applyAlignment="1" applyProtection="1">
      <alignment horizontal="center"/>
      <protection hidden="1"/>
    </xf>
    <xf numFmtId="0" fontId="10" fillId="0" borderId="0" xfId="0" applyFont="1" applyBorder="1" applyAlignment="1" applyProtection="1">
      <alignment/>
      <protection hidden="1"/>
    </xf>
    <xf numFmtId="0" fontId="13" fillId="0" borderId="52" xfId="0" applyFont="1" applyBorder="1" applyAlignment="1" applyProtection="1">
      <alignment horizontal="center"/>
      <protection hidden="1"/>
    </xf>
    <xf numFmtId="0" fontId="10" fillId="0" borderId="52" xfId="0" applyFont="1" applyBorder="1" applyAlignment="1" applyProtection="1">
      <alignment horizontal="left"/>
      <protection hidden="1"/>
    </xf>
    <xf numFmtId="0" fontId="10" fillId="0" borderId="52" xfId="0" applyFont="1" applyBorder="1" applyAlignment="1" applyProtection="1">
      <alignment horizontal="center"/>
      <protection hidden="1"/>
    </xf>
    <xf numFmtId="0" fontId="74" fillId="0" borderId="0" xfId="0" applyFont="1" applyAlignment="1">
      <alignment horizontal="left" indent="2"/>
    </xf>
    <xf numFmtId="0" fontId="75" fillId="0" borderId="0" xfId="0" applyFont="1" applyAlignment="1">
      <alignment horizontal="left" indent="2"/>
    </xf>
    <xf numFmtId="49" fontId="28" fillId="4" borderId="32" xfId="0" applyNumberFormat="1" applyFont="1" applyFill="1" applyBorder="1" applyAlignment="1" applyProtection="1">
      <alignment horizontal="left" vertical="center"/>
      <protection locked="0"/>
    </xf>
    <xf numFmtId="49" fontId="58" fillId="33" borderId="32" xfId="0" applyNumberFormat="1" applyFont="1" applyFill="1" applyBorder="1" applyAlignment="1" applyProtection="1">
      <alignment horizontal="left" vertical="top" wrapText="1"/>
      <protection locked="0"/>
    </xf>
    <xf numFmtId="49" fontId="29" fillId="33" borderId="32" xfId="0" applyNumberFormat="1" applyFont="1" applyFill="1" applyBorder="1" applyAlignment="1" applyProtection="1">
      <alignment horizontal="left" vertical="top"/>
      <protection locked="0"/>
    </xf>
    <xf numFmtId="191" fontId="5" fillId="33" borderId="39" xfId="0" applyNumberFormat="1" applyFont="1" applyFill="1" applyBorder="1" applyAlignment="1" applyProtection="1">
      <alignment horizontal="center" vertical="center"/>
      <protection locked="0"/>
    </xf>
    <xf numFmtId="191" fontId="5" fillId="33" borderId="26" xfId="0" applyNumberFormat="1" applyFont="1" applyFill="1" applyBorder="1" applyAlignment="1" applyProtection="1">
      <alignment horizontal="center" vertical="center"/>
      <protection locked="0"/>
    </xf>
    <xf numFmtId="49" fontId="28" fillId="4" borderId="32" xfId="0" applyNumberFormat="1" applyFont="1" applyFill="1" applyBorder="1" applyAlignment="1" applyProtection="1">
      <alignment horizontal="left" vertical="top" wrapText="1"/>
      <protection locked="0"/>
    </xf>
    <xf numFmtId="49" fontId="60" fillId="4" borderId="32" xfId="0" applyNumberFormat="1" applyFont="1" applyFill="1" applyBorder="1" applyAlignment="1" applyProtection="1">
      <alignment horizontal="left" vertical="top"/>
      <protection locked="0"/>
    </xf>
    <xf numFmtId="191" fontId="5" fillId="4" borderId="19" xfId="0" applyNumberFormat="1" applyFont="1" applyFill="1" applyBorder="1" applyAlignment="1" applyProtection="1">
      <alignment horizontal="center" vertical="center"/>
      <protection locked="0"/>
    </xf>
    <xf numFmtId="191" fontId="5" fillId="4" borderId="62" xfId="0" applyNumberFormat="1" applyFont="1" applyFill="1" applyBorder="1" applyAlignment="1" applyProtection="1">
      <alignment horizontal="center" vertical="center"/>
      <protection locked="0"/>
    </xf>
    <xf numFmtId="191" fontId="5" fillId="4" borderId="26" xfId="0" applyNumberFormat="1" applyFont="1" applyFill="1" applyBorder="1" applyAlignment="1" applyProtection="1">
      <alignment horizontal="center" vertical="center"/>
      <protection locked="0"/>
    </xf>
    <xf numFmtId="49" fontId="44" fillId="0" borderId="38" xfId="0" applyNumberFormat="1" applyFont="1" applyBorder="1" applyAlignment="1" applyProtection="1">
      <alignment horizontal="left" vertical="center" wrapText="1"/>
      <protection locked="0"/>
    </xf>
    <xf numFmtId="191" fontId="46" fillId="2" borderId="28" xfId="0" applyNumberFormat="1" applyFont="1" applyFill="1" applyBorder="1" applyAlignment="1" applyProtection="1">
      <alignment horizontal="center" vertical="center" wrapText="1"/>
      <protection locked="0"/>
    </xf>
    <xf numFmtId="191" fontId="46" fillId="2" borderId="27" xfId="0" applyNumberFormat="1" applyFont="1" applyFill="1" applyBorder="1" applyAlignment="1" applyProtection="1">
      <alignment horizontal="center" vertical="center" wrapText="1"/>
      <protection locked="0"/>
    </xf>
    <xf numFmtId="191" fontId="46" fillId="0" borderId="60" xfId="0" applyNumberFormat="1" applyFont="1" applyBorder="1" applyAlignment="1" applyProtection="1">
      <alignment horizontal="center" vertical="center" wrapText="1"/>
      <protection locked="0"/>
    </xf>
    <xf numFmtId="191" fontId="46" fillId="0" borderId="28" xfId="0" applyNumberFormat="1" applyFont="1" applyBorder="1" applyAlignment="1" applyProtection="1">
      <alignment horizontal="center" vertical="center" wrapText="1"/>
      <protection locked="0"/>
    </xf>
    <xf numFmtId="191" fontId="46" fillId="0" borderId="40" xfId="0" applyNumberFormat="1" applyFont="1" applyBorder="1" applyAlignment="1" applyProtection="1">
      <alignment horizontal="center" vertical="center" wrapText="1"/>
      <protection locked="0"/>
    </xf>
    <xf numFmtId="191" fontId="46" fillId="0" borderId="27" xfId="0" applyNumberFormat="1" applyFont="1" applyBorder="1" applyAlignment="1" applyProtection="1">
      <alignment horizontal="center" vertical="center" wrapText="1"/>
      <protection locked="0"/>
    </xf>
    <xf numFmtId="191" fontId="46" fillId="0" borderId="61" xfId="0" applyNumberFormat="1" applyFont="1" applyBorder="1" applyAlignment="1" applyProtection="1">
      <alignment horizontal="center" vertical="center" wrapText="1"/>
      <protection locked="0"/>
    </xf>
    <xf numFmtId="0" fontId="19" fillId="0" borderId="0" xfId="0" applyFont="1" applyFill="1" applyBorder="1" applyAlignment="1" applyProtection="1">
      <alignment horizontal="left"/>
      <protection hidden="1" locked="0"/>
    </xf>
    <xf numFmtId="0" fontId="28" fillId="0" borderId="0" xfId="0" applyFont="1" applyBorder="1" applyAlignment="1" applyProtection="1">
      <alignment horizontal="center"/>
      <protection hidden="1" locked="0"/>
    </xf>
    <xf numFmtId="0" fontId="43" fillId="0" borderId="0" xfId="0" applyFont="1" applyAlignment="1" applyProtection="1">
      <alignment/>
      <protection hidden="1" locked="0"/>
    </xf>
    <xf numFmtId="0" fontId="0" fillId="0" borderId="0" xfId="0" applyBorder="1" applyAlignment="1" applyProtection="1">
      <alignment/>
      <protection locked="0"/>
    </xf>
    <xf numFmtId="0" fontId="22" fillId="0" borderId="0" xfId="0" applyFont="1" applyBorder="1" applyAlignment="1" applyProtection="1">
      <alignment/>
      <protection locked="0"/>
    </xf>
    <xf numFmtId="0" fontId="22" fillId="0" borderId="0" xfId="0" applyFont="1" applyAlignment="1" applyProtection="1">
      <alignment/>
      <protection locked="0"/>
    </xf>
    <xf numFmtId="0" fontId="16" fillId="0" borderId="0" xfId="0" applyFont="1" applyFill="1" applyAlignment="1" applyProtection="1">
      <alignment/>
      <protection hidden="1" locked="0"/>
    </xf>
    <xf numFmtId="49" fontId="16" fillId="0" borderId="0" xfId="0" applyNumberFormat="1" applyFont="1" applyFill="1" applyAlignment="1" applyProtection="1">
      <alignment/>
      <protection hidden="1" locked="0"/>
    </xf>
    <xf numFmtId="0" fontId="24" fillId="0" borderId="0" xfId="0" applyFont="1" applyFill="1" applyBorder="1" applyAlignment="1" applyProtection="1">
      <alignment/>
      <protection locked="0"/>
    </xf>
    <xf numFmtId="0" fontId="24" fillId="0" borderId="0" xfId="0" applyFont="1" applyFill="1" applyAlignment="1" applyProtection="1">
      <alignment/>
      <protection locked="0"/>
    </xf>
    <xf numFmtId="0" fontId="44" fillId="0" borderId="26" xfId="0" applyFont="1" applyBorder="1" applyAlignment="1" applyProtection="1">
      <alignment horizontal="center" textRotation="90" wrapText="1"/>
      <protection hidden="1" locked="0"/>
    </xf>
    <xf numFmtId="0" fontId="7" fillId="0" borderId="32" xfId="0" applyFont="1" applyBorder="1" applyAlignment="1" applyProtection="1">
      <alignment horizontal="center"/>
      <protection hidden="1" locked="0"/>
    </xf>
    <xf numFmtId="0" fontId="7" fillId="0" borderId="33" xfId="0" applyFont="1" applyBorder="1" applyAlignment="1" applyProtection="1">
      <alignment horizontal="center"/>
      <protection hidden="1" locked="0"/>
    </xf>
    <xf numFmtId="0" fontId="7" fillId="0" borderId="0" xfId="0" applyFont="1" applyAlignment="1" applyProtection="1">
      <alignment/>
      <protection hidden="1" locked="0"/>
    </xf>
    <xf numFmtId="0" fontId="57" fillId="0" borderId="0" xfId="0" applyFont="1" applyBorder="1" applyAlignment="1" applyProtection="1">
      <alignment/>
      <protection locked="0"/>
    </xf>
    <xf numFmtId="0" fontId="57" fillId="0" borderId="0" xfId="0" applyFont="1" applyAlignment="1" applyProtection="1">
      <alignment/>
      <protection locked="0"/>
    </xf>
    <xf numFmtId="0" fontId="46" fillId="0" borderId="0" xfId="0" applyFont="1" applyAlignment="1" applyProtection="1">
      <alignment/>
      <protection hidden="1" locked="0"/>
    </xf>
    <xf numFmtId="0" fontId="47" fillId="0" borderId="0" xfId="0" applyFont="1" applyBorder="1" applyAlignment="1" applyProtection="1">
      <alignment/>
      <protection locked="0"/>
    </xf>
    <xf numFmtId="0" fontId="47" fillId="0" borderId="0" xfId="0" applyFont="1" applyBorder="1" applyAlignment="1" applyProtection="1">
      <alignment wrapText="1"/>
      <protection locked="0"/>
    </xf>
    <xf numFmtId="0" fontId="47" fillId="0" borderId="0" xfId="0" applyFont="1" applyAlignment="1" applyProtection="1">
      <alignment wrapText="1"/>
      <protection locked="0"/>
    </xf>
    <xf numFmtId="0" fontId="47" fillId="0" borderId="0" xfId="0" applyFont="1" applyBorder="1" applyAlignment="1">
      <alignment/>
    </xf>
    <xf numFmtId="0" fontId="44" fillId="0" borderId="0" xfId="0" applyFont="1" applyFill="1" applyBorder="1" applyAlignment="1" applyProtection="1">
      <alignment horizontal="center" vertical="top"/>
      <protection hidden="1"/>
    </xf>
    <xf numFmtId="0" fontId="47" fillId="0" borderId="0" xfId="0" applyFont="1" applyBorder="1" applyAlignment="1">
      <alignment vertical="center"/>
    </xf>
    <xf numFmtId="0" fontId="7" fillId="0" borderId="0" xfId="0" applyFont="1" applyBorder="1" applyAlignment="1" applyProtection="1">
      <alignment horizontal="center"/>
      <protection hidden="1"/>
    </xf>
    <xf numFmtId="0" fontId="57" fillId="0" borderId="0" xfId="0" applyFont="1" applyAlignment="1">
      <alignment/>
    </xf>
    <xf numFmtId="0" fontId="32" fillId="38" borderId="14" xfId="0" applyFont="1" applyFill="1" applyBorder="1" applyAlignment="1" applyProtection="1">
      <alignment vertical="top" shrinkToFit="1"/>
      <protection hidden="1"/>
    </xf>
    <xf numFmtId="0" fontId="77" fillId="38" borderId="14" xfId="0" applyFont="1" applyFill="1" applyBorder="1" applyAlignment="1" applyProtection="1">
      <alignment vertical="top" shrinkToFit="1"/>
      <protection hidden="1"/>
    </xf>
    <xf numFmtId="0" fontId="69" fillId="0" borderId="63" xfId="0" applyFont="1" applyBorder="1" applyAlignment="1" applyProtection="1">
      <alignment horizontal="right" vertical="center" wrapText="1"/>
      <protection hidden="1"/>
    </xf>
    <xf numFmtId="0" fontId="69" fillId="0" borderId="63" xfId="0" applyNumberFormat="1" applyFont="1" applyBorder="1" applyAlignment="1" applyProtection="1">
      <alignment horizontal="right"/>
      <protection hidden="1"/>
    </xf>
    <xf numFmtId="0" fontId="9" fillId="0" borderId="10" xfId="0" applyFont="1" applyBorder="1" applyAlignment="1" applyProtection="1">
      <alignment horizontal="center" vertical="center" wrapText="1"/>
      <protection hidden="1"/>
    </xf>
    <xf numFmtId="0" fontId="9" fillId="0" borderId="64" xfId="0" applyFont="1" applyBorder="1" applyAlignment="1" applyProtection="1">
      <alignment horizontal="center" vertical="center" wrapText="1"/>
      <protection hidden="1"/>
    </xf>
    <xf numFmtId="0" fontId="9" fillId="0" borderId="11" xfId="0" applyFont="1" applyBorder="1" applyAlignment="1" applyProtection="1">
      <alignment horizontal="center" vertical="center" wrapText="1"/>
      <protection hidden="1"/>
    </xf>
    <xf numFmtId="0" fontId="9" fillId="0" borderId="65" xfId="0" applyFont="1" applyBorder="1" applyAlignment="1" applyProtection="1">
      <alignment horizontal="center" vertical="center" wrapText="1"/>
      <protection hidden="1"/>
    </xf>
    <xf numFmtId="0" fontId="9" fillId="0" borderId="66" xfId="0" applyFont="1" applyBorder="1" applyAlignment="1" applyProtection="1">
      <alignment horizontal="center" vertical="center" wrapText="1"/>
      <protection hidden="1"/>
    </xf>
    <xf numFmtId="0" fontId="9" fillId="0" borderId="54" xfId="0" applyFont="1" applyBorder="1" applyAlignment="1" applyProtection="1">
      <alignment horizontal="center" vertical="center" wrapText="1"/>
      <protection hidden="1"/>
    </xf>
    <xf numFmtId="0" fontId="9" fillId="0" borderId="58" xfId="0" applyFont="1" applyBorder="1" applyAlignment="1" applyProtection="1">
      <alignment horizontal="center" vertical="center" wrapText="1"/>
      <protection hidden="1"/>
    </xf>
    <xf numFmtId="0" fontId="72" fillId="37" borderId="29" xfId="0" applyFont="1" applyFill="1" applyBorder="1" applyAlignment="1" applyProtection="1">
      <alignment horizontal="center" wrapText="1"/>
      <protection hidden="1"/>
    </xf>
    <xf numFmtId="0" fontId="72" fillId="37" borderId="16" xfId="0" applyFont="1" applyFill="1" applyBorder="1" applyAlignment="1" applyProtection="1">
      <alignment horizontal="center" wrapText="1"/>
      <protection hidden="1"/>
    </xf>
    <xf numFmtId="0" fontId="72" fillId="37" borderId="31" xfId="0" applyFont="1" applyFill="1" applyBorder="1" applyAlignment="1" applyProtection="1">
      <alignment horizontal="center" wrapText="1"/>
      <protection hidden="1"/>
    </xf>
    <xf numFmtId="0" fontId="58" fillId="33" borderId="32" xfId="0" applyFont="1" applyFill="1" applyBorder="1" applyAlignment="1" applyProtection="1">
      <alignment horizontal="left" vertical="center"/>
      <protection hidden="1"/>
    </xf>
    <xf numFmtId="0" fontId="11" fillId="0" borderId="0" xfId="0" applyNumberFormat="1" applyFont="1" applyBorder="1" applyAlignment="1" applyProtection="1">
      <alignment horizontal="center"/>
      <protection hidden="1"/>
    </xf>
    <xf numFmtId="191" fontId="5" fillId="33" borderId="32" xfId="0" applyNumberFormat="1" applyFont="1" applyFill="1" applyBorder="1" applyAlignment="1" applyProtection="1">
      <alignment horizontal="center" vertical="center"/>
      <protection hidden="1"/>
    </xf>
    <xf numFmtId="0" fontId="78" fillId="0" borderId="0" xfId="0" applyNumberFormat="1" applyFont="1" applyBorder="1" applyAlignment="1" applyProtection="1">
      <alignment horizontal="center" wrapText="1"/>
      <protection hidden="1"/>
    </xf>
    <xf numFmtId="0" fontId="8" fillId="0" borderId="0" xfId="0" applyFont="1" applyBorder="1" applyAlignment="1" applyProtection="1">
      <alignment horizontal="left"/>
      <protection hidden="1" locked="0"/>
    </xf>
    <xf numFmtId="49" fontId="44" fillId="33" borderId="28" xfId="0" applyNumberFormat="1" applyFont="1" applyFill="1" applyBorder="1" applyAlignment="1" applyProtection="1">
      <alignment horizontal="left" vertical="center"/>
      <protection locked="0"/>
    </xf>
    <xf numFmtId="49" fontId="43" fillId="33" borderId="28" xfId="0" applyNumberFormat="1" applyFont="1" applyFill="1" applyBorder="1" applyAlignment="1" applyProtection="1">
      <alignment horizontal="center" vertical="center" wrapText="1"/>
      <protection locked="0"/>
    </xf>
    <xf numFmtId="49" fontId="44" fillId="33" borderId="27" xfId="0" applyNumberFormat="1" applyFont="1" applyFill="1" applyBorder="1" applyAlignment="1" applyProtection="1">
      <alignment horizontal="left" vertical="center"/>
      <protection locked="0"/>
    </xf>
    <xf numFmtId="49" fontId="43" fillId="35" borderId="27" xfId="0" applyNumberFormat="1" applyFont="1" applyFill="1" applyBorder="1" applyAlignment="1" applyProtection="1">
      <alignment horizontal="center" vertical="center" wrapText="1"/>
      <protection locked="0"/>
    </xf>
    <xf numFmtId="191" fontId="46" fillId="35" borderId="27" xfId="0" applyNumberFormat="1" applyFont="1" applyFill="1" applyBorder="1" applyAlignment="1" applyProtection="1">
      <alignment horizontal="center" vertical="center"/>
      <protection locked="0"/>
    </xf>
    <xf numFmtId="49" fontId="43" fillId="35" borderId="41" xfId="0" applyNumberFormat="1" applyFont="1" applyFill="1" applyBorder="1" applyAlignment="1" applyProtection="1">
      <alignment horizontal="center" vertical="center" wrapText="1"/>
      <protection locked="0"/>
    </xf>
    <xf numFmtId="191" fontId="46" fillId="0" borderId="67" xfId="0" applyNumberFormat="1" applyFont="1" applyBorder="1" applyAlignment="1" applyProtection="1">
      <alignment horizontal="center" vertical="center"/>
      <protection locked="0"/>
    </xf>
    <xf numFmtId="191" fontId="46" fillId="0" borderId="41" xfId="0" applyNumberFormat="1" applyFont="1" applyBorder="1" applyAlignment="1" applyProtection="1">
      <alignment horizontal="center" vertical="center"/>
      <protection locked="0"/>
    </xf>
    <xf numFmtId="191" fontId="46" fillId="35" borderId="41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NumberFormat="1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/>
      <protection hidden="1"/>
    </xf>
    <xf numFmtId="1" fontId="46" fillId="0" borderId="0" xfId="0" applyNumberFormat="1" applyFont="1" applyFill="1" applyBorder="1" applyAlignment="1" applyProtection="1">
      <alignment horizontal="center" vertical="center"/>
      <protection locked="0"/>
    </xf>
    <xf numFmtId="49" fontId="8" fillId="0" borderId="0" xfId="0" applyNumberFormat="1" applyFont="1" applyBorder="1" applyAlignment="1" applyProtection="1">
      <alignment horizontal="left"/>
      <protection locked="0"/>
    </xf>
    <xf numFmtId="49" fontId="8" fillId="0" borderId="0" xfId="0" applyNumberFormat="1" applyFont="1" applyAlignment="1" applyProtection="1">
      <alignment/>
      <protection locked="0"/>
    </xf>
    <xf numFmtId="49" fontId="3" fillId="0" borderId="0" xfId="0" applyNumberFormat="1" applyFont="1" applyBorder="1" applyAlignment="1" applyProtection="1">
      <alignment horizontal="centerContinuous"/>
      <protection locked="0"/>
    </xf>
    <xf numFmtId="0" fontId="16" fillId="0" borderId="0" xfId="0" applyNumberFormat="1" applyFont="1" applyAlignment="1" applyProtection="1">
      <alignment horizontal="right" vertical="center" wrapText="1"/>
      <protection hidden="1"/>
    </xf>
    <xf numFmtId="0" fontId="11" fillId="0" borderId="0" xfId="0" applyNumberFormat="1" applyFont="1" applyAlignment="1" applyProtection="1">
      <alignment horizontal="center" vertical="center" wrapText="1"/>
      <protection hidden="1"/>
    </xf>
    <xf numFmtId="0" fontId="11" fillId="0" borderId="0" xfId="0" applyNumberFormat="1" applyFont="1" applyBorder="1" applyAlignment="1" applyProtection="1">
      <alignment horizontal="left" vertical="center" wrapText="1"/>
      <protection hidden="1"/>
    </xf>
    <xf numFmtId="0" fontId="0" fillId="0" borderId="0" xfId="0" applyAlignment="1" applyProtection="1">
      <alignment/>
      <protection locked="0"/>
    </xf>
    <xf numFmtId="0" fontId="20" fillId="0" borderId="0" xfId="0" applyFont="1" applyAlignment="1" applyProtection="1">
      <alignment horizontal="center" vertical="justify"/>
      <protection locked="0"/>
    </xf>
    <xf numFmtId="49" fontId="79" fillId="0" borderId="17" xfId="0" applyNumberFormat="1" applyFont="1" applyFill="1" applyBorder="1" applyAlignment="1" applyProtection="1">
      <alignment vertical="top" wrapText="1"/>
      <protection locked="0"/>
    </xf>
    <xf numFmtId="0" fontId="24" fillId="0" borderId="0" xfId="0" applyFont="1" applyFill="1" applyBorder="1" applyAlignment="1">
      <alignment/>
    </xf>
    <xf numFmtId="49" fontId="6" fillId="0" borderId="0" xfId="0" applyNumberFormat="1" applyFont="1" applyBorder="1" applyAlignment="1" applyProtection="1">
      <alignment horizontal="centerContinuous"/>
      <protection locked="0"/>
    </xf>
    <xf numFmtId="49" fontId="3" fillId="0" borderId="0" xfId="0" applyNumberFormat="1" applyFont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left"/>
      <protection locked="0"/>
    </xf>
    <xf numFmtId="49" fontId="10" fillId="0" borderId="0" xfId="0" applyNumberFormat="1" applyFont="1" applyBorder="1" applyAlignment="1" applyProtection="1">
      <alignment/>
      <protection locked="0"/>
    </xf>
    <xf numFmtId="49" fontId="3" fillId="0" borderId="0" xfId="0" applyNumberFormat="1" applyFont="1" applyBorder="1" applyAlignment="1" applyProtection="1">
      <alignment horizontal="left" wrapText="1"/>
      <protection locked="0"/>
    </xf>
    <xf numFmtId="49" fontId="3" fillId="0" borderId="0" xfId="0" applyNumberFormat="1" applyFont="1" applyBorder="1" applyAlignment="1" applyProtection="1">
      <alignment wrapText="1"/>
      <protection locked="0"/>
    </xf>
    <xf numFmtId="49" fontId="10" fillId="0" borderId="0" xfId="0" applyNumberFormat="1" applyFont="1" applyBorder="1" applyAlignment="1" applyProtection="1">
      <alignment/>
      <protection locked="0"/>
    </xf>
    <xf numFmtId="49" fontId="9" fillId="0" borderId="0" xfId="0" applyNumberFormat="1" applyFont="1" applyBorder="1" applyAlignment="1" applyProtection="1">
      <alignment horizontal="left"/>
      <protection locked="0"/>
    </xf>
    <xf numFmtId="49" fontId="3" fillId="0" borderId="0" xfId="0" applyNumberFormat="1" applyFont="1" applyAlignment="1" applyProtection="1">
      <alignment/>
      <protection locked="0"/>
    </xf>
    <xf numFmtId="49" fontId="9" fillId="0" borderId="0" xfId="0" applyNumberFormat="1" applyFont="1" applyBorder="1" applyAlignment="1" applyProtection="1">
      <alignment/>
      <protection locked="0"/>
    </xf>
    <xf numFmtId="49" fontId="27" fillId="0" borderId="0" xfId="0" applyNumberFormat="1" applyFont="1" applyBorder="1" applyAlignment="1" applyProtection="1">
      <alignment wrapText="1"/>
      <protection locked="0"/>
    </xf>
    <xf numFmtId="49" fontId="3" fillId="0" borderId="61" xfId="0" applyNumberFormat="1" applyFont="1" applyBorder="1" applyAlignment="1" applyProtection="1">
      <alignment/>
      <protection locked="0"/>
    </xf>
    <xf numFmtId="0" fontId="8" fillId="0" borderId="61" xfId="0" applyNumberFormat="1" applyFont="1" applyBorder="1" applyAlignment="1" applyProtection="1">
      <alignment horizontal="left"/>
      <protection locked="0"/>
    </xf>
    <xf numFmtId="49" fontId="8" fillId="0" borderId="61" xfId="0" applyNumberFormat="1" applyFont="1" applyBorder="1" applyAlignment="1" applyProtection="1">
      <alignment horizontal="left"/>
      <protection locked="0"/>
    </xf>
    <xf numFmtId="49" fontId="6" fillId="0" borderId="0" xfId="0" applyNumberFormat="1" applyFont="1" applyBorder="1" applyAlignment="1" applyProtection="1">
      <alignment/>
      <protection locked="0"/>
    </xf>
    <xf numFmtId="49" fontId="11" fillId="0" borderId="0" xfId="0" applyNumberFormat="1" applyFont="1" applyBorder="1" applyAlignment="1" applyProtection="1">
      <alignment/>
      <protection locked="0"/>
    </xf>
    <xf numFmtId="49" fontId="27" fillId="0" borderId="0" xfId="0" applyNumberFormat="1" applyFont="1" applyBorder="1" applyAlignment="1" applyProtection="1">
      <alignment horizontal="left"/>
      <protection locked="0"/>
    </xf>
    <xf numFmtId="49" fontId="8" fillId="0" borderId="0" xfId="0" applyNumberFormat="1" applyFont="1" applyBorder="1" applyAlignment="1" applyProtection="1">
      <alignment/>
      <protection locked="0"/>
    </xf>
    <xf numFmtId="49" fontId="9" fillId="0" borderId="0" xfId="0" applyNumberFormat="1" applyFont="1" applyBorder="1" applyAlignment="1" applyProtection="1">
      <alignment/>
      <protection locked="0"/>
    </xf>
    <xf numFmtId="191" fontId="5" fillId="4" borderId="32" xfId="0" applyNumberFormat="1" applyFont="1" applyFill="1" applyBorder="1" applyAlignment="1" applyProtection="1">
      <alignment horizontal="center" vertical="center"/>
      <protection locked="0"/>
    </xf>
    <xf numFmtId="0" fontId="7" fillId="0" borderId="14" xfId="0" applyFont="1" applyFill="1" applyBorder="1" applyAlignment="1" applyProtection="1">
      <alignment wrapText="1" shrinkToFit="1"/>
      <protection hidden="1"/>
    </xf>
    <xf numFmtId="0" fontId="7" fillId="0" borderId="0" xfId="0" applyFont="1" applyBorder="1" applyAlignment="1" applyProtection="1">
      <alignment horizontal="center"/>
      <protection locked="0"/>
    </xf>
    <xf numFmtId="0" fontId="9" fillId="0" borderId="12" xfId="0" applyFont="1" applyBorder="1" applyAlignment="1" applyProtection="1">
      <alignment horizontal="center" vertical="center" wrapText="1"/>
      <protection hidden="1"/>
    </xf>
    <xf numFmtId="0" fontId="9" fillId="0" borderId="44" xfId="0" applyFont="1" applyBorder="1" applyAlignment="1" applyProtection="1">
      <alignment horizontal="center" vertical="center" wrapText="1"/>
      <protection hidden="1"/>
    </xf>
    <xf numFmtId="0" fontId="9" fillId="0" borderId="13" xfId="0" applyFont="1" applyBorder="1" applyAlignment="1" applyProtection="1">
      <alignment horizontal="center" vertical="center" wrapText="1"/>
      <protection hidden="1"/>
    </xf>
    <xf numFmtId="49" fontId="7" fillId="33" borderId="12" xfId="0" applyNumberFormat="1" applyFont="1" applyFill="1" applyBorder="1" applyAlignment="1" applyProtection="1">
      <alignment horizontal="left" vertical="center" wrapText="1"/>
      <protection hidden="1"/>
    </xf>
    <xf numFmtId="0" fontId="7" fillId="33" borderId="37" xfId="0" applyNumberFormat="1" applyFont="1" applyFill="1" applyBorder="1" applyAlignment="1" applyProtection="1">
      <alignment horizontal="left" vertical="center" wrapText="1" shrinkToFit="1"/>
      <protection hidden="1"/>
    </xf>
    <xf numFmtId="191" fontId="7" fillId="33" borderId="32" xfId="0" applyNumberFormat="1" applyFont="1" applyFill="1" applyBorder="1" applyAlignment="1" applyProtection="1">
      <alignment horizontal="center" vertical="center" wrapText="1"/>
      <protection hidden="1"/>
    </xf>
    <xf numFmtId="0" fontId="7" fillId="33" borderId="36" xfId="0" applyNumberFormat="1" applyFont="1" applyFill="1" applyBorder="1" applyAlignment="1" applyProtection="1">
      <alignment horizontal="center" vertical="center" wrapText="1"/>
      <protection hidden="1"/>
    </xf>
    <xf numFmtId="0" fontId="7" fillId="33" borderId="44" xfId="0" applyNumberFormat="1" applyFont="1" applyFill="1" applyBorder="1" applyAlignment="1" applyProtection="1">
      <alignment horizontal="center" vertical="center" wrapText="1"/>
      <protection hidden="1"/>
    </xf>
    <xf numFmtId="0" fontId="7" fillId="33" borderId="37" xfId="0" applyNumberFormat="1" applyFont="1" applyFill="1" applyBorder="1" applyAlignment="1" applyProtection="1">
      <alignment horizontal="center" vertical="center" wrapText="1"/>
      <protection hidden="1"/>
    </xf>
    <xf numFmtId="0" fontId="7" fillId="33" borderId="35" xfId="0" applyNumberFormat="1" applyFont="1" applyFill="1" applyBorder="1" applyAlignment="1" applyProtection="1">
      <alignment horizontal="center" vertical="center" wrapText="1"/>
      <protection hidden="1"/>
    </xf>
    <xf numFmtId="0" fontId="7" fillId="33" borderId="34" xfId="0" applyNumberFormat="1" applyFont="1" applyFill="1" applyBorder="1" applyAlignment="1" applyProtection="1">
      <alignment horizontal="center" vertical="center" wrapText="1"/>
      <protection hidden="1"/>
    </xf>
    <xf numFmtId="0" fontId="30" fillId="33" borderId="32" xfId="0" applyNumberFormat="1" applyFont="1" applyFill="1" applyBorder="1" applyAlignment="1" applyProtection="1">
      <alignment horizontal="center" vertical="center" wrapText="1"/>
      <protection hidden="1"/>
    </xf>
    <xf numFmtId="191" fontId="46" fillId="0" borderId="68" xfId="0" applyNumberFormat="1" applyFont="1" applyBorder="1" applyAlignment="1" applyProtection="1">
      <alignment horizontal="center" vertical="center"/>
      <protection locked="0"/>
    </xf>
    <xf numFmtId="191" fontId="46" fillId="0" borderId="43" xfId="0" applyNumberFormat="1" applyFont="1" applyBorder="1" applyAlignment="1" applyProtection="1">
      <alignment horizontal="center" vertical="center"/>
      <protection locked="0"/>
    </xf>
    <xf numFmtId="1" fontId="82" fillId="0" borderId="38" xfId="0" applyNumberFormat="1" applyFont="1" applyBorder="1" applyAlignment="1" applyProtection="1">
      <alignment horizontal="center" vertical="center" wrapText="1"/>
      <protection locked="0"/>
    </xf>
    <xf numFmtId="0" fontId="82" fillId="0" borderId="38" xfId="0" applyFont="1" applyBorder="1" applyAlignment="1" applyProtection="1">
      <alignment horizontal="center" vertical="center" wrapText="1"/>
      <protection locked="0"/>
    </xf>
    <xf numFmtId="0" fontId="82" fillId="0" borderId="27" xfId="0" applyFont="1" applyBorder="1" applyAlignment="1" applyProtection="1">
      <alignment horizontal="center" vertical="center" wrapText="1"/>
      <protection locked="0"/>
    </xf>
    <xf numFmtId="0" fontId="82" fillId="35" borderId="27" xfId="0" applyFont="1" applyFill="1" applyBorder="1" applyAlignment="1" applyProtection="1">
      <alignment horizontal="center" vertical="center" wrapText="1"/>
      <protection locked="0"/>
    </xf>
    <xf numFmtId="0" fontId="82" fillId="35" borderId="41" xfId="0" applyFont="1" applyFill="1" applyBorder="1" applyAlignment="1" applyProtection="1">
      <alignment horizontal="center" vertical="center" wrapText="1"/>
      <protection locked="0"/>
    </xf>
    <xf numFmtId="0" fontId="5" fillId="33" borderId="28" xfId="0" applyFont="1" applyFill="1" applyBorder="1" applyAlignment="1" applyProtection="1">
      <alignment horizontal="center" vertical="center" wrapText="1"/>
      <protection locked="0"/>
    </xf>
    <xf numFmtId="0" fontId="5" fillId="33" borderId="32" xfId="0" applyFont="1" applyFill="1" applyBorder="1" applyAlignment="1" applyProtection="1">
      <alignment wrapText="1"/>
      <protection hidden="1" locked="0"/>
    </xf>
    <xf numFmtId="191" fontId="46" fillId="2" borderId="43" xfId="0" applyNumberFormat="1" applyFont="1" applyFill="1" applyBorder="1" applyAlignment="1" applyProtection="1">
      <alignment horizontal="center" vertical="center" wrapText="1"/>
      <protection locked="0"/>
    </xf>
    <xf numFmtId="191" fontId="46" fillId="0" borderId="68" xfId="0" applyNumberFormat="1" applyFont="1" applyBorder="1" applyAlignment="1" applyProtection="1">
      <alignment horizontal="center" vertical="center" wrapText="1"/>
      <protection locked="0"/>
    </xf>
    <xf numFmtId="191" fontId="46" fillId="0" borderId="43" xfId="0" applyNumberFormat="1" applyFont="1" applyBorder="1" applyAlignment="1" applyProtection="1">
      <alignment horizontal="center" vertical="center" wrapText="1"/>
      <protection locked="0"/>
    </xf>
    <xf numFmtId="191" fontId="46" fillId="0" borderId="69" xfId="0" applyNumberFormat="1" applyFont="1" applyBorder="1" applyAlignment="1" applyProtection="1">
      <alignment horizontal="center" vertical="center" wrapText="1"/>
      <protection locked="0"/>
    </xf>
    <xf numFmtId="191" fontId="46" fillId="2" borderId="38" xfId="0" applyNumberFormat="1" applyFont="1" applyFill="1" applyBorder="1" applyAlignment="1" applyProtection="1">
      <alignment horizontal="center" vertical="center" wrapText="1"/>
      <protection locked="0"/>
    </xf>
    <xf numFmtId="191" fontId="46" fillId="0" borderId="70" xfId="0" applyNumberFormat="1" applyFont="1" applyBorder="1" applyAlignment="1" applyProtection="1">
      <alignment horizontal="center" vertical="center" wrapText="1"/>
      <protection locked="0"/>
    </xf>
    <xf numFmtId="191" fontId="46" fillId="0" borderId="38" xfId="0" applyNumberFormat="1" applyFont="1" applyBorder="1" applyAlignment="1" applyProtection="1">
      <alignment horizontal="center" vertical="center" wrapText="1"/>
      <protection locked="0"/>
    </xf>
    <xf numFmtId="191" fontId="46" fillId="0" borderId="42" xfId="0" applyNumberFormat="1" applyFont="1" applyBorder="1" applyAlignment="1" applyProtection="1">
      <alignment horizontal="center" vertical="center" wrapText="1"/>
      <protection locked="0"/>
    </xf>
    <xf numFmtId="191" fontId="45" fillId="33" borderId="28" xfId="0" applyNumberFormat="1" applyFont="1" applyFill="1" applyBorder="1" applyAlignment="1" applyProtection="1">
      <alignment horizontal="center" vertical="center"/>
      <protection hidden="1"/>
    </xf>
    <xf numFmtId="191" fontId="45" fillId="33" borderId="28" xfId="0" applyNumberFormat="1" applyFont="1" applyFill="1" applyBorder="1" applyAlignment="1" applyProtection="1">
      <alignment horizontal="center" vertical="center"/>
      <protection locked="0"/>
    </xf>
    <xf numFmtId="49" fontId="44" fillId="0" borderId="62" xfId="0" applyNumberFormat="1" applyFont="1" applyBorder="1" applyAlignment="1" applyProtection="1">
      <alignment horizontal="left" vertical="center"/>
      <protection locked="0"/>
    </xf>
    <xf numFmtId="49" fontId="28" fillId="0" borderId="43" xfId="0" applyNumberFormat="1" applyFont="1" applyBorder="1" applyAlignment="1" applyProtection="1">
      <alignment horizontal="left" vertical="top" wrapText="1"/>
      <protection locked="0"/>
    </xf>
    <xf numFmtId="49" fontId="79" fillId="0" borderId="21" xfId="0" applyNumberFormat="1" applyFont="1" applyFill="1" applyBorder="1" applyAlignment="1" applyProtection="1">
      <alignment vertical="top" wrapText="1"/>
      <protection locked="0"/>
    </xf>
    <xf numFmtId="0" fontId="7" fillId="0" borderId="24" xfId="0" applyFont="1" applyFill="1" applyBorder="1" applyAlignment="1" applyProtection="1">
      <alignment shrinkToFit="1"/>
      <protection hidden="1"/>
    </xf>
    <xf numFmtId="0" fontId="47" fillId="0" borderId="27" xfId="0" applyFont="1" applyBorder="1" applyAlignment="1" applyProtection="1">
      <alignment/>
      <protection locked="0"/>
    </xf>
    <xf numFmtId="49" fontId="11" fillId="0" borderId="59" xfId="0" applyNumberFormat="1" applyFont="1" applyBorder="1" applyAlignment="1" applyProtection="1">
      <alignment vertical="center" wrapText="1"/>
      <protection hidden="1"/>
    </xf>
    <xf numFmtId="0" fontId="46" fillId="0" borderId="26" xfId="0" applyFont="1" applyBorder="1" applyAlignment="1" applyProtection="1">
      <alignment horizontal="center"/>
      <protection locked="0"/>
    </xf>
    <xf numFmtId="49" fontId="17" fillId="0" borderId="18" xfId="0" applyNumberFormat="1" applyFont="1" applyFill="1" applyBorder="1" applyAlignment="1" applyProtection="1">
      <alignment horizontal="left" vertical="center" wrapText="1"/>
      <protection locked="0"/>
    </xf>
    <xf numFmtId="0" fontId="58" fillId="0" borderId="0" xfId="0" applyFont="1" applyBorder="1" applyAlignment="1" applyProtection="1">
      <alignment/>
      <protection locked="0"/>
    </xf>
    <xf numFmtId="0" fontId="58" fillId="0" borderId="0" xfId="0" applyFont="1" applyBorder="1" applyAlignment="1" applyProtection="1">
      <alignment vertical="center" wrapText="1"/>
      <protection locked="0"/>
    </xf>
    <xf numFmtId="0" fontId="22" fillId="0" borderId="0" xfId="0" applyFont="1" applyAlignment="1" applyProtection="1">
      <alignment horizontal="center"/>
      <protection locked="0"/>
    </xf>
    <xf numFmtId="0" fontId="80" fillId="0" borderId="0" xfId="0" applyFont="1" applyBorder="1" applyAlignment="1" applyProtection="1">
      <alignment horizontal="left" vertical="justify"/>
      <protection locked="0"/>
    </xf>
    <xf numFmtId="0" fontId="81" fillId="0" borderId="0" xfId="0" applyFont="1" applyAlignment="1" applyProtection="1">
      <alignment horizontal="left"/>
      <protection locked="0"/>
    </xf>
    <xf numFmtId="0" fontId="34" fillId="0" borderId="14" xfId="0" applyFont="1" applyFill="1" applyBorder="1" applyAlignment="1" applyProtection="1">
      <alignment vertical="top" shrinkToFit="1"/>
      <protection hidden="1"/>
    </xf>
    <xf numFmtId="0" fontId="36" fillId="0" borderId="16" xfId="0" applyFont="1" applyFill="1" applyBorder="1" applyAlignment="1" applyProtection="1">
      <alignment shrinkToFit="1"/>
      <protection hidden="1"/>
    </xf>
    <xf numFmtId="0" fontId="0" fillId="0" borderId="52" xfId="0" applyBorder="1" applyAlignment="1">
      <alignment horizontal="center"/>
    </xf>
    <xf numFmtId="49" fontId="44" fillId="39" borderId="38" xfId="0" applyNumberFormat="1" applyFont="1" applyFill="1" applyBorder="1" applyAlignment="1" applyProtection="1">
      <alignment horizontal="left" vertical="center"/>
      <protection locked="0"/>
    </xf>
    <xf numFmtId="49" fontId="43" fillId="39" borderId="38" xfId="0" applyNumberFormat="1" applyFont="1" applyFill="1" applyBorder="1" applyAlignment="1" applyProtection="1">
      <alignment horizontal="center" vertical="center" wrapText="1"/>
      <protection locked="0"/>
    </xf>
    <xf numFmtId="0" fontId="82" fillId="39" borderId="38" xfId="0" applyFont="1" applyFill="1" applyBorder="1" applyAlignment="1" applyProtection="1">
      <alignment horizontal="center" vertical="center" wrapText="1"/>
      <protection locked="0"/>
    </xf>
    <xf numFmtId="49" fontId="44" fillId="40" borderId="38" xfId="0" applyNumberFormat="1" applyFont="1" applyFill="1" applyBorder="1" applyAlignment="1" applyProtection="1">
      <alignment horizontal="left" vertical="center"/>
      <protection locked="0"/>
    </xf>
    <xf numFmtId="49" fontId="43" fillId="40" borderId="38" xfId="0" applyNumberFormat="1" applyFont="1" applyFill="1" applyBorder="1" applyAlignment="1" applyProtection="1">
      <alignment horizontal="center" vertical="center" wrapText="1"/>
      <protection locked="0"/>
    </xf>
    <xf numFmtId="191" fontId="46" fillId="40" borderId="27" xfId="0" applyNumberFormat="1" applyFont="1" applyFill="1" applyBorder="1" applyAlignment="1" applyProtection="1">
      <alignment horizontal="center" vertical="center"/>
      <protection hidden="1"/>
    </xf>
    <xf numFmtId="191" fontId="46" fillId="40" borderId="61" xfId="0" applyNumberFormat="1" applyFont="1" applyFill="1" applyBorder="1" applyAlignment="1" applyProtection="1">
      <alignment horizontal="center" vertical="center"/>
      <protection locked="0"/>
    </xf>
    <xf numFmtId="191" fontId="46" fillId="40" borderId="27" xfId="0" applyNumberFormat="1" applyFont="1" applyFill="1" applyBorder="1" applyAlignment="1" applyProtection="1">
      <alignment horizontal="center" vertical="center"/>
      <protection locked="0"/>
    </xf>
    <xf numFmtId="191" fontId="46" fillId="40" borderId="42" xfId="0" applyNumberFormat="1" applyFont="1" applyFill="1" applyBorder="1" applyAlignment="1" applyProtection="1">
      <alignment horizontal="center" vertical="center"/>
      <protection locked="0"/>
    </xf>
    <xf numFmtId="191" fontId="46" fillId="40" borderId="38" xfId="0" applyNumberFormat="1" applyFont="1" applyFill="1" applyBorder="1" applyAlignment="1" applyProtection="1">
      <alignment horizontal="center" vertical="center"/>
      <protection locked="0"/>
    </xf>
    <xf numFmtId="0" fontId="82" fillId="40" borderId="38" xfId="0" applyFont="1" applyFill="1" applyBorder="1" applyAlignment="1" applyProtection="1">
      <alignment horizontal="center" vertical="center" wrapText="1"/>
      <protection locked="0"/>
    </xf>
    <xf numFmtId="191" fontId="46" fillId="39" borderId="38" xfId="0" applyNumberFormat="1" applyFont="1" applyFill="1" applyBorder="1" applyAlignment="1" applyProtection="1">
      <alignment horizontal="center" vertical="center"/>
      <protection hidden="1"/>
    </xf>
    <xf numFmtId="49" fontId="5" fillId="33" borderId="32" xfId="0" applyNumberFormat="1" applyFont="1" applyFill="1" applyBorder="1" applyAlignment="1" applyProtection="1">
      <alignment horizontal="left" vertical="center"/>
      <protection locked="0"/>
    </xf>
    <xf numFmtId="49" fontId="5" fillId="40" borderId="38" xfId="0" applyNumberFormat="1" applyFont="1" applyFill="1" applyBorder="1" applyAlignment="1" applyProtection="1">
      <alignment horizontal="left" vertical="top" wrapText="1"/>
      <protection locked="0"/>
    </xf>
    <xf numFmtId="191" fontId="46" fillId="41" borderId="27" xfId="0" applyNumberFormat="1" applyFont="1" applyFill="1" applyBorder="1" applyAlignment="1" applyProtection="1">
      <alignment horizontal="center" vertical="center"/>
      <protection hidden="1"/>
    </xf>
    <xf numFmtId="49" fontId="43" fillId="40" borderId="38" xfId="0" applyNumberFormat="1" applyFont="1" applyFill="1" applyBorder="1" applyAlignment="1" applyProtection="1">
      <alignment horizontal="center" vertical="center" wrapText="1"/>
      <protection/>
    </xf>
    <xf numFmtId="0" fontId="28" fillId="33" borderId="28" xfId="0" applyNumberFormat="1" applyFont="1" applyFill="1" applyBorder="1" applyAlignment="1" applyProtection="1">
      <alignment horizontal="left" vertical="top" wrapText="1"/>
      <protection hidden="1"/>
    </xf>
    <xf numFmtId="0" fontId="28" fillId="33" borderId="27" xfId="0" applyNumberFormat="1" applyFont="1" applyFill="1" applyBorder="1" applyAlignment="1" applyProtection="1">
      <alignment horizontal="left" vertical="top" wrapText="1"/>
      <protection hidden="1"/>
    </xf>
    <xf numFmtId="0" fontId="28" fillId="33" borderId="41" xfId="0" applyNumberFormat="1" applyFont="1" applyFill="1" applyBorder="1" applyAlignment="1" applyProtection="1">
      <alignment horizontal="left" vertical="top" wrapText="1"/>
      <protection hidden="1"/>
    </xf>
    <xf numFmtId="0" fontId="83" fillId="0" borderId="0" xfId="0" applyFont="1" applyBorder="1" applyAlignment="1" applyProtection="1">
      <alignment vertical="center"/>
      <protection locked="0"/>
    </xf>
    <xf numFmtId="0" fontId="46" fillId="0" borderId="0" xfId="0" applyFont="1" applyBorder="1" applyAlignment="1" applyProtection="1">
      <alignment vertical="center"/>
      <protection locked="0"/>
    </xf>
    <xf numFmtId="0" fontId="29" fillId="0" borderId="0" xfId="0" applyFont="1" applyBorder="1" applyAlignment="1" applyProtection="1">
      <alignment vertical="center"/>
      <protection locked="0"/>
    </xf>
    <xf numFmtId="49" fontId="10" fillId="39" borderId="22" xfId="0" applyNumberFormat="1" applyFont="1" applyFill="1" applyBorder="1" applyAlignment="1" applyProtection="1">
      <alignment horizontal="left" vertical="center" wrapText="1"/>
      <protection hidden="1"/>
    </xf>
    <xf numFmtId="0" fontId="11" fillId="39" borderId="47" xfId="0" applyNumberFormat="1" applyFont="1" applyFill="1" applyBorder="1" applyAlignment="1" applyProtection="1">
      <alignment horizontal="left" vertical="center" wrapText="1" shrinkToFit="1"/>
      <protection hidden="1"/>
    </xf>
    <xf numFmtId="191" fontId="11" fillId="39" borderId="38" xfId="0" applyNumberFormat="1" applyFont="1" applyFill="1" applyBorder="1" applyAlignment="1" applyProtection="1">
      <alignment horizontal="center" vertical="center" wrapText="1"/>
      <protection hidden="1"/>
    </xf>
    <xf numFmtId="0" fontId="11" fillId="39" borderId="45" xfId="0" applyNumberFormat="1" applyFont="1" applyFill="1" applyBorder="1" applyAlignment="1" applyProtection="1">
      <alignment horizontal="center" vertical="center" wrapText="1"/>
      <protection hidden="1"/>
    </xf>
    <xf numFmtId="0" fontId="11" fillId="39" borderId="46" xfId="0" applyNumberFormat="1" applyFont="1" applyFill="1" applyBorder="1" applyAlignment="1" applyProtection="1">
      <alignment horizontal="center" vertical="center" wrapText="1"/>
      <protection hidden="1"/>
    </xf>
    <xf numFmtId="0" fontId="11" fillId="39" borderId="47" xfId="0" applyNumberFormat="1" applyFont="1" applyFill="1" applyBorder="1" applyAlignment="1" applyProtection="1">
      <alignment horizontal="center" vertical="center" wrapText="1"/>
      <protection hidden="1"/>
    </xf>
    <xf numFmtId="0" fontId="11" fillId="39" borderId="38" xfId="0" applyNumberFormat="1" applyFont="1" applyFill="1" applyBorder="1" applyAlignment="1" applyProtection="1">
      <alignment horizontal="center" vertical="center" wrapText="1"/>
      <protection hidden="1"/>
    </xf>
    <xf numFmtId="0" fontId="56" fillId="39" borderId="38" xfId="0" applyNumberFormat="1" applyFont="1" applyFill="1" applyBorder="1" applyAlignment="1" applyProtection="1">
      <alignment horizontal="center" vertical="center" wrapText="1"/>
      <protection hidden="1"/>
    </xf>
    <xf numFmtId="49" fontId="10" fillId="42" borderId="22" xfId="0" applyNumberFormat="1" applyFont="1" applyFill="1" applyBorder="1" applyAlignment="1" applyProtection="1">
      <alignment horizontal="left" vertical="center" wrapText="1"/>
      <protection hidden="1"/>
    </xf>
    <xf numFmtId="0" fontId="56" fillId="42" borderId="38" xfId="0" applyNumberFormat="1" applyFont="1" applyFill="1" applyBorder="1" applyAlignment="1" applyProtection="1">
      <alignment horizontal="center" vertical="center" wrapText="1"/>
      <protection hidden="1"/>
    </xf>
    <xf numFmtId="0" fontId="11" fillId="42" borderId="47" xfId="0" applyNumberFormat="1" applyFont="1" applyFill="1" applyBorder="1" applyAlignment="1" applyProtection="1">
      <alignment horizontal="left" vertical="center" wrapText="1" shrinkToFit="1"/>
      <protection hidden="1"/>
    </xf>
    <xf numFmtId="191" fontId="10" fillId="42" borderId="38" xfId="0" applyNumberFormat="1" applyFont="1" applyFill="1" applyBorder="1" applyAlignment="1" applyProtection="1">
      <alignment horizontal="center" vertical="center" wrapText="1"/>
      <protection hidden="1"/>
    </xf>
    <xf numFmtId="0" fontId="10" fillId="42" borderId="45" xfId="0" applyNumberFormat="1" applyFont="1" applyFill="1" applyBorder="1" applyAlignment="1" applyProtection="1">
      <alignment horizontal="center" vertical="center" wrapText="1"/>
      <protection hidden="1"/>
    </xf>
    <xf numFmtId="0" fontId="10" fillId="42" borderId="46" xfId="0" applyNumberFormat="1" applyFont="1" applyFill="1" applyBorder="1" applyAlignment="1" applyProtection="1">
      <alignment horizontal="center" vertical="center" wrapText="1"/>
      <protection hidden="1"/>
    </xf>
    <xf numFmtId="0" fontId="10" fillId="42" borderId="47" xfId="0" applyNumberFormat="1" applyFont="1" applyFill="1" applyBorder="1" applyAlignment="1" applyProtection="1">
      <alignment horizontal="center" vertical="center" wrapText="1"/>
      <protection hidden="1"/>
    </xf>
    <xf numFmtId="0" fontId="10" fillId="42" borderId="38" xfId="0" applyNumberFormat="1" applyFont="1" applyFill="1" applyBorder="1" applyAlignment="1" applyProtection="1">
      <alignment horizontal="center" vertical="center" wrapText="1"/>
      <protection hidden="1"/>
    </xf>
    <xf numFmtId="0" fontId="49" fillId="0" borderId="0" xfId="0" applyFont="1" applyAlignment="1">
      <alignment/>
    </xf>
    <xf numFmtId="0" fontId="49" fillId="0" borderId="0" xfId="0" applyFont="1" applyBorder="1" applyAlignment="1">
      <alignment horizontal="center"/>
    </xf>
    <xf numFmtId="0" fontId="55" fillId="43" borderId="52" xfId="0" applyFont="1" applyFill="1" applyBorder="1" applyAlignment="1">
      <alignment/>
    </xf>
    <xf numFmtId="0" fontId="86" fillId="43" borderId="52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49" fillId="0" borderId="0" xfId="0" applyFont="1" applyFill="1" applyBorder="1" applyAlignment="1">
      <alignment horizontal="center"/>
    </xf>
    <xf numFmtId="0" fontId="49" fillId="0" borderId="0" xfId="0" applyFont="1" applyBorder="1" applyAlignment="1">
      <alignment/>
    </xf>
    <xf numFmtId="0" fontId="49" fillId="0" borderId="70" xfId="0" applyFont="1" applyBorder="1" applyAlignment="1">
      <alignment horizontal="center"/>
    </xf>
    <xf numFmtId="191" fontId="46" fillId="41" borderId="38" xfId="0" applyNumberFormat="1" applyFont="1" applyFill="1" applyBorder="1" applyAlignment="1" applyProtection="1">
      <alignment horizontal="center" vertical="center"/>
      <protection hidden="1"/>
    </xf>
    <xf numFmtId="191" fontId="46" fillId="40" borderId="70" xfId="0" applyNumberFormat="1" applyFont="1" applyFill="1" applyBorder="1" applyAlignment="1" applyProtection="1">
      <alignment horizontal="center" vertical="center"/>
      <protection locked="0"/>
    </xf>
    <xf numFmtId="191" fontId="46" fillId="40" borderId="38" xfId="0" applyNumberFormat="1" applyFont="1" applyFill="1" applyBorder="1" applyAlignment="1" applyProtection="1">
      <alignment horizontal="center" vertical="center"/>
      <protection hidden="1"/>
    </xf>
    <xf numFmtId="49" fontId="28" fillId="34" borderId="71" xfId="0" applyNumberFormat="1" applyFont="1" applyFill="1" applyBorder="1" applyAlignment="1" applyProtection="1">
      <alignment horizontal="left" indent="1"/>
      <protection locked="0"/>
    </xf>
    <xf numFmtId="191" fontId="5" fillId="34" borderId="27" xfId="0" applyNumberFormat="1" applyFont="1" applyFill="1" applyBorder="1" applyAlignment="1" applyProtection="1">
      <alignment horizontal="center" vertical="center"/>
      <protection locked="0"/>
    </xf>
    <xf numFmtId="0" fontId="85" fillId="0" borderId="57" xfId="0" applyFont="1" applyFill="1" applyBorder="1" applyAlignment="1" applyProtection="1">
      <alignment horizontal="center" wrapText="1"/>
      <protection locked="0"/>
    </xf>
    <xf numFmtId="49" fontId="28" fillId="32" borderId="71" xfId="0" applyNumberFormat="1" applyFont="1" applyFill="1" applyBorder="1" applyAlignment="1" applyProtection="1">
      <alignment horizontal="left" indent="1"/>
      <protection locked="0"/>
    </xf>
    <xf numFmtId="191" fontId="5" fillId="32" borderId="27" xfId="0" applyNumberFormat="1" applyFont="1" applyFill="1" applyBorder="1" applyAlignment="1" applyProtection="1">
      <alignment horizontal="center" vertical="center"/>
      <protection hidden="1"/>
    </xf>
    <xf numFmtId="0" fontId="5" fillId="0" borderId="57" xfId="0" applyFont="1" applyFill="1" applyBorder="1" applyAlignment="1" applyProtection="1">
      <alignment wrapText="1"/>
      <protection locked="0"/>
    </xf>
    <xf numFmtId="0" fontId="50" fillId="0" borderId="0" xfId="0" applyFont="1" applyAlignment="1" applyProtection="1">
      <alignment/>
      <protection locked="0"/>
    </xf>
    <xf numFmtId="49" fontId="28" fillId="39" borderId="38" xfId="0" applyNumberFormat="1" applyFont="1" applyFill="1" applyBorder="1" applyAlignment="1" applyProtection="1">
      <alignment horizontal="left" vertical="center" wrapText="1"/>
      <protection locked="0"/>
    </xf>
    <xf numFmtId="0" fontId="56" fillId="0" borderId="62" xfId="0" applyNumberFormat="1" applyFont="1" applyBorder="1" applyAlignment="1" applyProtection="1">
      <alignment horizontal="center" vertical="center" wrapText="1"/>
      <protection hidden="1"/>
    </xf>
    <xf numFmtId="49" fontId="10" fillId="32" borderId="57" xfId="0" applyNumberFormat="1" applyFont="1" applyFill="1" applyBorder="1" applyAlignment="1" applyProtection="1">
      <alignment horizontal="center" vertical="center" wrapText="1"/>
      <protection hidden="1"/>
    </xf>
    <xf numFmtId="49" fontId="10" fillId="34" borderId="72" xfId="0" applyNumberFormat="1" applyFont="1" applyFill="1" applyBorder="1" applyAlignment="1" applyProtection="1">
      <alignment horizontal="center" vertical="center" wrapText="1"/>
      <protection hidden="1"/>
    </xf>
    <xf numFmtId="49" fontId="10" fillId="33" borderId="14" xfId="0" applyNumberFormat="1" applyFont="1" applyFill="1" applyBorder="1" applyAlignment="1" applyProtection="1">
      <alignment horizontal="left" vertical="center" wrapText="1"/>
      <protection hidden="1"/>
    </xf>
    <xf numFmtId="0" fontId="8" fillId="33" borderId="73" xfId="0" applyNumberFormat="1" applyFont="1" applyFill="1" applyBorder="1" applyAlignment="1" applyProtection="1">
      <alignment horizontal="left" vertical="center" wrapText="1" shrinkToFit="1"/>
      <protection hidden="1"/>
    </xf>
    <xf numFmtId="191" fontId="10" fillId="33" borderId="28" xfId="0" applyNumberFormat="1" applyFont="1" applyFill="1" applyBorder="1" applyAlignment="1" applyProtection="1">
      <alignment horizontal="center" vertical="center" wrapText="1"/>
      <protection hidden="1"/>
    </xf>
    <xf numFmtId="0" fontId="10" fillId="33" borderId="74" xfId="0" applyNumberFormat="1" applyFont="1" applyFill="1" applyBorder="1" applyAlignment="1" applyProtection="1">
      <alignment horizontal="center" vertical="center" wrapText="1"/>
      <protection hidden="1"/>
    </xf>
    <xf numFmtId="0" fontId="10" fillId="33" borderId="29" xfId="0" applyNumberFormat="1" applyFont="1" applyFill="1" applyBorder="1" applyAlignment="1" applyProtection="1">
      <alignment horizontal="center" vertical="center" wrapText="1"/>
      <protection hidden="1"/>
    </xf>
    <xf numFmtId="0" fontId="10" fillId="33" borderId="73" xfId="0" applyNumberFormat="1" applyFont="1" applyFill="1" applyBorder="1" applyAlignment="1" applyProtection="1">
      <alignment horizontal="center" vertical="center" wrapText="1"/>
      <protection hidden="1"/>
    </xf>
    <xf numFmtId="0" fontId="10" fillId="33" borderId="60" xfId="0" applyNumberFormat="1" applyFont="1" applyFill="1" applyBorder="1" applyAlignment="1" applyProtection="1">
      <alignment horizontal="center" vertical="center" wrapText="1"/>
      <protection hidden="1"/>
    </xf>
    <xf numFmtId="0" fontId="10" fillId="33" borderId="51" xfId="0" applyNumberFormat="1" applyFont="1" applyFill="1" applyBorder="1" applyAlignment="1" applyProtection="1">
      <alignment horizontal="center" vertical="center" wrapText="1"/>
      <protection hidden="1"/>
    </xf>
    <xf numFmtId="0" fontId="56" fillId="33" borderId="33" xfId="0" applyNumberFormat="1" applyFont="1" applyFill="1" applyBorder="1" applyAlignment="1" applyProtection="1">
      <alignment horizontal="center" vertical="center" wrapText="1"/>
      <protection hidden="1"/>
    </xf>
    <xf numFmtId="49" fontId="10" fillId="32" borderId="63" xfId="0" applyNumberFormat="1" applyFont="1" applyFill="1" applyBorder="1" applyAlignment="1" applyProtection="1">
      <alignment horizontal="left" vertical="center" wrapText="1"/>
      <protection hidden="1"/>
    </xf>
    <xf numFmtId="49" fontId="10" fillId="34" borderId="75" xfId="0" applyNumberFormat="1" applyFont="1" applyFill="1" applyBorder="1" applyAlignment="1" applyProtection="1">
      <alignment horizontal="left" vertical="center" wrapText="1"/>
      <protection hidden="1"/>
    </xf>
    <xf numFmtId="49" fontId="10" fillId="32" borderId="52" xfId="0" applyNumberFormat="1" applyFont="1" applyFill="1" applyBorder="1" applyAlignment="1" applyProtection="1">
      <alignment horizontal="left" vertical="center" wrapText="1"/>
      <protection hidden="1"/>
    </xf>
    <xf numFmtId="49" fontId="10" fillId="34" borderId="52" xfId="0" applyNumberFormat="1" applyFont="1" applyFill="1" applyBorder="1" applyAlignment="1" applyProtection="1">
      <alignment horizontal="left" vertical="center" wrapText="1"/>
      <protection hidden="1"/>
    </xf>
    <xf numFmtId="49" fontId="10" fillId="34" borderId="76" xfId="0" applyNumberFormat="1" applyFont="1" applyFill="1" applyBorder="1" applyAlignment="1" applyProtection="1">
      <alignment horizontal="left" vertical="center" wrapText="1"/>
      <protection hidden="1"/>
    </xf>
    <xf numFmtId="49" fontId="10" fillId="34" borderId="63" xfId="0" applyNumberFormat="1" applyFont="1" applyFill="1" applyBorder="1" applyAlignment="1" applyProtection="1">
      <alignment horizontal="left" vertical="center" wrapText="1"/>
      <protection hidden="1"/>
    </xf>
    <xf numFmtId="49" fontId="10" fillId="34" borderId="57" xfId="0" applyNumberFormat="1" applyFont="1" applyFill="1" applyBorder="1" applyAlignment="1" applyProtection="1">
      <alignment horizontal="center" vertical="center" wrapText="1"/>
      <protection hidden="1"/>
    </xf>
    <xf numFmtId="0" fontId="56" fillId="0" borderId="57" xfId="0" applyNumberFormat="1" applyFont="1" applyBorder="1" applyAlignment="1" applyProtection="1">
      <alignment horizontal="center" vertical="center" wrapText="1"/>
      <protection hidden="1"/>
    </xf>
    <xf numFmtId="49" fontId="5" fillId="32" borderId="27" xfId="0" applyNumberFormat="1" applyFont="1" applyFill="1" applyBorder="1" applyAlignment="1" applyProtection="1">
      <alignment horizontal="left" vertical="top" wrapText="1"/>
      <protection locked="0"/>
    </xf>
    <xf numFmtId="49" fontId="5" fillId="34" borderId="27" xfId="0" applyNumberFormat="1" applyFont="1" applyFill="1" applyBorder="1" applyAlignment="1" applyProtection="1">
      <alignment horizontal="left" vertical="top" wrapText="1"/>
      <protection locked="0"/>
    </xf>
    <xf numFmtId="49" fontId="88" fillId="32" borderId="27" xfId="0" applyNumberFormat="1" applyFont="1" applyFill="1" applyBorder="1" applyAlignment="1" applyProtection="1">
      <alignment horizontal="center" vertical="center"/>
      <protection locked="0"/>
    </xf>
    <xf numFmtId="0" fontId="5" fillId="32" borderId="27" xfId="0" applyNumberFormat="1" applyFont="1" applyFill="1" applyBorder="1" applyAlignment="1" applyProtection="1">
      <alignment horizontal="center" vertical="center"/>
      <protection locked="0"/>
    </xf>
    <xf numFmtId="49" fontId="5" fillId="32" borderId="27" xfId="0" applyNumberFormat="1" applyFont="1" applyFill="1" applyBorder="1" applyAlignment="1" applyProtection="1">
      <alignment horizontal="center" vertical="center" wrapText="1"/>
      <protection locked="0"/>
    </xf>
    <xf numFmtId="49" fontId="88" fillId="34" borderId="27" xfId="0" applyNumberFormat="1" applyFont="1" applyFill="1" applyBorder="1" applyAlignment="1" applyProtection="1">
      <alignment horizontal="left" vertical="top"/>
      <protection locked="0"/>
    </xf>
    <xf numFmtId="0" fontId="7" fillId="0" borderId="0" xfId="0" applyFont="1" applyBorder="1" applyAlignment="1" applyProtection="1">
      <alignment horizontal="center"/>
      <protection hidden="1" locked="0"/>
    </xf>
    <xf numFmtId="0" fontId="46" fillId="0" borderId="0" xfId="0" applyFont="1" applyBorder="1" applyAlignment="1" applyProtection="1">
      <alignment vertical="center"/>
      <protection hidden="1" locked="0"/>
    </xf>
    <xf numFmtId="0" fontId="25" fillId="0" borderId="0" xfId="0" applyFont="1" applyAlignment="1">
      <alignment/>
    </xf>
    <xf numFmtId="1" fontId="18" fillId="33" borderId="20" xfId="0" applyNumberFormat="1" applyFont="1" applyFill="1" applyBorder="1" applyAlignment="1" applyProtection="1">
      <alignment horizontal="center" vertical="center" wrapText="1"/>
      <protection hidden="1"/>
    </xf>
    <xf numFmtId="191" fontId="71" fillId="0" borderId="0" xfId="0" applyNumberFormat="1" applyFont="1" applyAlignment="1" applyProtection="1">
      <alignment horizontal="left"/>
      <protection hidden="1"/>
    </xf>
    <xf numFmtId="49" fontId="44" fillId="0" borderId="62" xfId="0" applyNumberFormat="1" applyFont="1" applyBorder="1" applyAlignment="1" applyProtection="1">
      <alignment horizontal="left" vertical="center" wrapText="1"/>
      <protection locked="0"/>
    </xf>
    <xf numFmtId="49" fontId="43" fillId="0" borderId="62" xfId="0" applyNumberFormat="1" applyFont="1" applyBorder="1" applyAlignment="1" applyProtection="1">
      <alignment horizontal="center" vertical="center" wrapText="1"/>
      <protection locked="0"/>
    </xf>
    <xf numFmtId="49" fontId="43" fillId="0" borderId="77" xfId="0" applyNumberFormat="1" applyFont="1" applyBorder="1" applyAlignment="1" applyProtection="1">
      <alignment horizontal="center" vertical="center" wrapText="1"/>
      <protection locked="0"/>
    </xf>
    <xf numFmtId="1" fontId="5" fillId="0" borderId="43" xfId="0" applyNumberFormat="1" applyFont="1" applyBorder="1" applyAlignment="1" applyProtection="1">
      <alignment horizontal="center" vertical="center" wrapText="1"/>
      <protection locked="0"/>
    </xf>
    <xf numFmtId="191" fontId="5" fillId="4" borderId="20" xfId="0" applyNumberFormat="1" applyFont="1" applyFill="1" applyBorder="1" applyAlignment="1" applyProtection="1">
      <alignment horizontal="center" vertical="center"/>
      <protection locked="0"/>
    </xf>
    <xf numFmtId="191" fontId="5" fillId="34" borderId="27" xfId="0" applyNumberFormat="1" applyFont="1" applyFill="1" applyBorder="1" applyAlignment="1" applyProtection="1">
      <alignment horizontal="center" vertical="center"/>
      <protection hidden="1"/>
    </xf>
    <xf numFmtId="191" fontId="5" fillId="32" borderId="27" xfId="0" applyNumberFormat="1" applyFont="1" applyFill="1" applyBorder="1" applyAlignment="1" applyProtection="1">
      <alignment horizontal="center" vertical="center"/>
      <protection locked="0"/>
    </xf>
    <xf numFmtId="0" fontId="5" fillId="34" borderId="27" xfId="0" applyNumberFormat="1" applyFont="1" applyFill="1" applyBorder="1" applyAlignment="1" applyProtection="1">
      <alignment horizontal="center" vertical="center"/>
      <protection locked="0"/>
    </xf>
    <xf numFmtId="0" fontId="28" fillId="0" borderId="53" xfId="0" applyNumberFormat="1" applyFont="1" applyFill="1" applyBorder="1" applyAlignment="1" applyProtection="1">
      <alignment horizontal="left" vertical="center" wrapText="1"/>
      <protection locked="0"/>
    </xf>
    <xf numFmtId="49" fontId="28" fillId="0" borderId="47" xfId="0" applyNumberFormat="1" applyFont="1" applyBorder="1" applyAlignment="1" applyProtection="1">
      <alignment horizontal="left" vertical="top" wrapText="1" shrinkToFit="1"/>
      <protection locked="0"/>
    </xf>
    <xf numFmtId="49" fontId="28" fillId="0" borderId="53" xfId="0" applyNumberFormat="1" applyFont="1" applyBorder="1" applyAlignment="1" applyProtection="1">
      <alignment horizontal="left" vertical="top" wrapText="1" shrinkToFit="1"/>
      <protection locked="0"/>
    </xf>
    <xf numFmtId="191" fontId="129" fillId="0" borderId="40" xfId="0" applyNumberFormat="1" applyFont="1" applyBorder="1" applyAlignment="1" applyProtection="1">
      <alignment horizontal="center" vertical="center"/>
      <protection locked="0"/>
    </xf>
    <xf numFmtId="0" fontId="130" fillId="0" borderId="27" xfId="0" applyFont="1" applyBorder="1" applyAlignment="1" applyProtection="1">
      <alignment horizontal="center" vertical="center" wrapText="1"/>
      <protection locked="0"/>
    </xf>
    <xf numFmtId="0" fontId="28" fillId="0" borderId="27" xfId="0" applyFont="1" applyBorder="1" applyAlignment="1" applyProtection="1">
      <alignment/>
      <protection locked="0"/>
    </xf>
    <xf numFmtId="49" fontId="131" fillId="0" borderId="27" xfId="0" applyNumberFormat="1" applyFont="1" applyBorder="1" applyAlignment="1" applyProtection="1">
      <alignment horizontal="center" vertical="center" wrapText="1"/>
      <protection locked="0"/>
    </xf>
    <xf numFmtId="0" fontId="5" fillId="0" borderId="38" xfId="0" applyFont="1" applyBorder="1" applyAlignment="1" applyProtection="1">
      <alignment horizontal="center" vertical="center" wrapText="1"/>
      <protection locked="0"/>
    </xf>
    <xf numFmtId="0" fontId="5" fillId="0" borderId="27" xfId="0" applyFont="1" applyBorder="1" applyAlignment="1" applyProtection="1">
      <alignment horizontal="center" vertical="center" wrapText="1"/>
      <protection locked="0"/>
    </xf>
    <xf numFmtId="0" fontId="28" fillId="0" borderId="27" xfId="0" applyFont="1" applyBorder="1" applyAlignment="1" applyProtection="1">
      <alignment horizontal="left" vertical="top" wrapText="1"/>
      <protection locked="0"/>
    </xf>
    <xf numFmtId="191" fontId="91" fillId="0" borderId="27" xfId="0" applyNumberFormat="1" applyFont="1" applyBorder="1" applyAlignment="1" applyProtection="1">
      <alignment horizontal="center" vertical="center"/>
      <protection locked="0"/>
    </xf>
    <xf numFmtId="1" fontId="43" fillId="0" borderId="27" xfId="0" applyNumberFormat="1" applyFont="1" applyFill="1" applyBorder="1" applyAlignment="1" applyProtection="1">
      <alignment horizontal="center" vertical="center" wrapText="1"/>
      <protection locked="0"/>
    </xf>
    <xf numFmtId="1" fontId="43" fillId="0" borderId="38" xfId="0" applyNumberFormat="1" applyFont="1" applyFill="1" applyBorder="1" applyAlignment="1" applyProtection="1">
      <alignment horizontal="center" vertical="center" wrapText="1"/>
      <protection locked="0"/>
    </xf>
    <xf numFmtId="49" fontId="43" fillId="0" borderId="27" xfId="0" applyNumberFormat="1" applyFont="1" applyFill="1" applyBorder="1" applyAlignment="1" applyProtection="1">
      <alignment horizontal="center" vertical="center" wrapText="1"/>
      <protection locked="0"/>
    </xf>
    <xf numFmtId="191" fontId="43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/>
      <protection hidden="1"/>
    </xf>
    <xf numFmtId="191" fontId="46" fillId="0" borderId="0" xfId="0" applyNumberFormat="1" applyFont="1" applyFill="1" applyBorder="1" applyAlignment="1" applyProtection="1">
      <alignment horizontal="center"/>
      <protection hidden="1"/>
    </xf>
    <xf numFmtId="0" fontId="46" fillId="0" borderId="0" xfId="0" applyNumberFormat="1" applyFont="1" applyFill="1" applyBorder="1" applyAlignment="1" applyProtection="1">
      <alignment horizontal="center"/>
      <protection hidden="1"/>
    </xf>
    <xf numFmtId="0" fontId="28" fillId="0" borderId="0" xfId="0" applyFont="1" applyAlignment="1" applyProtection="1">
      <alignment vertical="center"/>
      <protection locked="0"/>
    </xf>
    <xf numFmtId="0" fontId="28" fillId="0" borderId="27" xfId="0" applyFont="1" applyBorder="1" applyAlignment="1" applyProtection="1">
      <alignment wrapText="1"/>
      <protection locked="0"/>
    </xf>
    <xf numFmtId="49" fontId="45" fillId="0" borderId="27" xfId="0" applyNumberFormat="1" applyFont="1" applyBorder="1" applyAlignment="1" applyProtection="1">
      <alignment horizontal="left" vertical="top" wrapText="1"/>
      <protection locked="0"/>
    </xf>
    <xf numFmtId="0" fontId="21" fillId="0" borderId="76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21" fillId="0" borderId="76" xfId="0" applyFont="1" applyBorder="1" applyAlignment="1">
      <alignment horizontal="center" vertical="center" wrapText="1"/>
    </xf>
    <xf numFmtId="0" fontId="21" fillId="0" borderId="46" xfId="0" applyFont="1" applyBorder="1" applyAlignment="1">
      <alignment horizontal="center" vertical="center" wrapText="1"/>
    </xf>
    <xf numFmtId="0" fontId="21" fillId="0" borderId="52" xfId="0" applyFont="1" applyBorder="1" applyAlignment="1">
      <alignment horizontal="center" vertical="center" wrapText="1"/>
    </xf>
    <xf numFmtId="0" fontId="132" fillId="0" borderId="76" xfId="0" applyFont="1" applyBorder="1" applyAlignment="1">
      <alignment horizontal="center" vertical="center" wrapText="1"/>
    </xf>
    <xf numFmtId="0" fontId="132" fillId="0" borderId="25" xfId="0" applyFont="1" applyBorder="1" applyAlignment="1">
      <alignment horizontal="center" vertical="center"/>
    </xf>
    <xf numFmtId="0" fontId="48" fillId="0" borderId="76" xfId="0" applyFont="1" applyBorder="1" applyAlignment="1">
      <alignment horizontal="center" vertical="center"/>
    </xf>
    <xf numFmtId="0" fontId="87" fillId="0" borderId="25" xfId="0" applyFont="1" applyBorder="1" applyAlignment="1">
      <alignment horizontal="center" vertical="center"/>
    </xf>
    <xf numFmtId="0" fontId="87" fillId="0" borderId="46" xfId="0" applyFont="1" applyBorder="1" applyAlignment="1">
      <alignment horizontal="center" vertical="center"/>
    </xf>
    <xf numFmtId="0" fontId="48" fillId="0" borderId="25" xfId="0" applyFont="1" applyBorder="1" applyAlignment="1">
      <alignment horizontal="center" vertical="center"/>
    </xf>
    <xf numFmtId="0" fontId="48" fillId="0" borderId="46" xfId="0" applyFont="1" applyBorder="1" applyAlignment="1">
      <alignment horizontal="center" vertical="center"/>
    </xf>
    <xf numFmtId="0" fontId="18" fillId="0" borderId="76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8" fillId="0" borderId="46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5" fillId="0" borderId="46" xfId="0" applyFont="1" applyBorder="1" applyAlignment="1">
      <alignment horizontal="center" vertical="center"/>
    </xf>
    <xf numFmtId="0" fontId="15" fillId="0" borderId="25" xfId="0" applyFont="1" applyBorder="1" applyAlignment="1">
      <alignment/>
    </xf>
    <xf numFmtId="0" fontId="15" fillId="0" borderId="46" xfId="0" applyFont="1" applyBorder="1" applyAlignment="1">
      <alignment/>
    </xf>
    <xf numFmtId="49" fontId="17" fillId="0" borderId="0" xfId="0" applyNumberFormat="1" applyFont="1" applyBorder="1" applyAlignment="1" applyProtection="1">
      <alignment horizontal="center"/>
      <protection locked="0"/>
    </xf>
    <xf numFmtId="0" fontId="8" fillId="0" borderId="0" xfId="0" applyNumberFormat="1" applyFont="1" applyBorder="1" applyAlignment="1" applyProtection="1">
      <alignment horizontal="left"/>
      <protection locked="0"/>
    </xf>
    <xf numFmtId="0" fontId="0" fillId="0" borderId="0" xfId="0" applyNumberFormat="1" applyAlignment="1" applyProtection="1">
      <alignment/>
      <protection locked="0"/>
    </xf>
    <xf numFmtId="49" fontId="8" fillId="0" borderId="70" xfId="0" applyNumberFormat="1" applyFont="1" applyBorder="1" applyAlignment="1" applyProtection="1">
      <alignment horizontal="left"/>
      <protection locked="0"/>
    </xf>
    <xf numFmtId="49" fontId="8" fillId="0" borderId="70" xfId="0" applyNumberFormat="1" applyFont="1" applyBorder="1" applyAlignment="1" applyProtection="1">
      <alignment horizontal="left" wrapText="1"/>
      <protection locked="0"/>
    </xf>
    <xf numFmtId="0" fontId="8" fillId="0" borderId="34" xfId="0" applyFont="1" applyBorder="1" applyAlignment="1" applyProtection="1">
      <alignment horizontal="center"/>
      <protection hidden="1"/>
    </xf>
    <xf numFmtId="0" fontId="8" fillId="0" borderId="20" xfId="0" applyFont="1" applyBorder="1" applyAlignment="1" applyProtection="1">
      <alignment horizontal="center"/>
      <protection hidden="1"/>
    </xf>
    <xf numFmtId="1" fontId="8" fillId="0" borderId="12" xfId="0" applyNumberFormat="1" applyFont="1" applyBorder="1" applyAlignment="1" applyProtection="1">
      <alignment horizontal="center" vertical="center"/>
      <protection hidden="1"/>
    </xf>
    <xf numFmtId="1" fontId="8" fillId="0" borderId="44" xfId="0" applyNumberFormat="1" applyFont="1" applyBorder="1" applyAlignment="1" applyProtection="1">
      <alignment horizontal="center" vertical="center"/>
      <protection hidden="1"/>
    </xf>
    <xf numFmtId="1" fontId="8" fillId="0" borderId="13" xfId="0" applyNumberFormat="1" applyFont="1" applyBorder="1" applyAlignment="1" applyProtection="1">
      <alignment horizontal="center" vertical="center"/>
      <protection hidden="1"/>
    </xf>
    <xf numFmtId="1" fontId="8" fillId="4" borderId="34" xfId="0" applyNumberFormat="1" applyFont="1" applyFill="1" applyBorder="1" applyAlignment="1" applyProtection="1">
      <alignment horizontal="center"/>
      <protection hidden="1"/>
    </xf>
    <xf numFmtId="1" fontId="8" fillId="4" borderId="35" xfId="0" applyNumberFormat="1" applyFont="1" applyFill="1" applyBorder="1" applyAlignment="1" applyProtection="1">
      <alignment horizontal="center"/>
      <protection hidden="1"/>
    </xf>
    <xf numFmtId="1" fontId="8" fillId="4" borderId="20" xfId="0" applyNumberFormat="1" applyFont="1" applyFill="1" applyBorder="1" applyAlignment="1" applyProtection="1">
      <alignment horizontal="center"/>
      <protection hidden="1"/>
    </xf>
    <xf numFmtId="1" fontId="8" fillId="4" borderId="32" xfId="0" applyNumberFormat="1" applyFont="1" applyFill="1" applyBorder="1" applyAlignment="1" applyProtection="1">
      <alignment horizontal="center"/>
      <protection hidden="1"/>
    </xf>
    <xf numFmtId="0" fontId="8" fillId="0" borderId="12" xfId="0" applyNumberFormat="1" applyFont="1" applyBorder="1" applyAlignment="1" applyProtection="1">
      <alignment horizontal="center" vertical="center"/>
      <protection hidden="1"/>
    </xf>
    <xf numFmtId="0" fontId="8" fillId="0" borderId="44" xfId="0" applyNumberFormat="1" applyFont="1" applyBorder="1" applyAlignment="1" applyProtection="1">
      <alignment horizontal="center" vertical="center"/>
      <protection hidden="1"/>
    </xf>
    <xf numFmtId="0" fontId="8" fillId="0" borderId="13" xfId="0" applyNumberFormat="1" applyFont="1" applyBorder="1" applyAlignment="1" applyProtection="1">
      <alignment horizontal="center" vertical="center"/>
      <protection hidden="1"/>
    </xf>
    <xf numFmtId="0" fontId="48" fillId="0" borderId="0" xfId="0" applyFont="1" applyAlignment="1" applyProtection="1">
      <alignment/>
      <protection hidden="1"/>
    </xf>
    <xf numFmtId="1" fontId="9" fillId="0" borderId="32" xfId="0" applyNumberFormat="1" applyFont="1" applyBorder="1" applyAlignment="1" applyProtection="1">
      <alignment horizontal="center"/>
      <protection hidden="1"/>
    </xf>
    <xf numFmtId="1" fontId="8" fillId="34" borderId="32" xfId="0" applyNumberFormat="1" applyFont="1" applyFill="1" applyBorder="1" applyAlignment="1" applyProtection="1">
      <alignment horizontal="center"/>
      <protection hidden="1"/>
    </xf>
    <xf numFmtId="0" fontId="11" fillId="0" borderId="32" xfId="0" applyFont="1" applyBorder="1" applyAlignment="1" applyProtection="1">
      <alignment horizontal="center" vertical="center" wrapText="1"/>
      <protection hidden="1"/>
    </xf>
    <xf numFmtId="0" fontId="8" fillId="0" borderId="32" xfId="0" applyFont="1" applyBorder="1" applyAlignment="1" applyProtection="1">
      <alignment horizontal="center"/>
      <protection hidden="1"/>
    </xf>
    <xf numFmtId="1" fontId="9" fillId="0" borderId="34" xfId="0" applyNumberFormat="1" applyFont="1" applyBorder="1" applyAlignment="1" applyProtection="1">
      <alignment horizontal="center"/>
      <protection hidden="1"/>
    </xf>
    <xf numFmtId="1" fontId="9" fillId="0" borderId="35" xfId="0" applyNumberFormat="1" applyFont="1" applyBorder="1" applyAlignment="1" applyProtection="1">
      <alignment horizontal="center"/>
      <protection hidden="1"/>
    </xf>
    <xf numFmtId="49" fontId="11" fillId="0" borderId="0" xfId="0" applyNumberFormat="1" applyFont="1" applyBorder="1" applyAlignment="1" applyProtection="1">
      <alignment horizontal="center" vertical="center" wrapText="1"/>
      <protection locked="0"/>
    </xf>
    <xf numFmtId="1" fontId="11" fillId="0" borderId="0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/>
      <protection hidden="1"/>
    </xf>
    <xf numFmtId="49" fontId="8" fillId="0" borderId="0" xfId="0" applyNumberFormat="1" applyFont="1" applyBorder="1" applyAlignment="1" applyProtection="1">
      <alignment horizontal="left"/>
      <protection locked="0"/>
    </xf>
    <xf numFmtId="1" fontId="9" fillId="0" borderId="0" xfId="0" applyNumberFormat="1" applyFont="1" applyFill="1" applyBorder="1" applyAlignment="1" applyProtection="1">
      <alignment horizontal="center"/>
      <protection hidden="1"/>
    </xf>
    <xf numFmtId="49" fontId="0" fillId="0" borderId="70" xfId="0" applyNumberFormat="1" applyBorder="1" applyAlignment="1" applyProtection="1">
      <alignment horizontal="left"/>
      <protection locked="0"/>
    </xf>
    <xf numFmtId="49" fontId="12" fillId="0" borderId="12" xfId="0" applyNumberFormat="1" applyFont="1" applyBorder="1" applyAlignment="1" applyProtection="1">
      <alignment horizontal="center" vertical="center" wrapText="1"/>
      <protection locked="0"/>
    </xf>
    <xf numFmtId="49" fontId="12" fillId="0" borderId="44" xfId="0" applyNumberFormat="1" applyFont="1" applyBorder="1" applyAlignment="1" applyProtection="1">
      <alignment horizontal="center" vertical="center" wrapText="1"/>
      <protection locked="0"/>
    </xf>
    <xf numFmtId="49" fontId="12" fillId="0" borderId="13" xfId="0" applyNumberFormat="1" applyFont="1" applyBorder="1" applyAlignment="1" applyProtection="1">
      <alignment horizontal="center" vertical="center" wrapText="1"/>
      <protection locked="0"/>
    </xf>
    <xf numFmtId="0" fontId="11" fillId="0" borderId="54" xfId="0" applyFont="1" applyBorder="1" applyAlignment="1" applyProtection="1">
      <alignment horizontal="center" vertical="center"/>
      <protection hidden="1"/>
    </xf>
    <xf numFmtId="0" fontId="11" fillId="0" borderId="58" xfId="0" applyFont="1" applyBorder="1" applyAlignment="1" applyProtection="1">
      <alignment horizontal="center" vertical="center"/>
      <protection hidden="1"/>
    </xf>
    <xf numFmtId="0" fontId="11" fillId="0" borderId="15" xfId="0" applyFont="1" applyBorder="1" applyAlignment="1" applyProtection="1">
      <alignment horizontal="center" vertical="center"/>
      <protection hidden="1"/>
    </xf>
    <xf numFmtId="0" fontId="11" fillId="0" borderId="55" xfId="0" applyFont="1" applyBorder="1" applyAlignment="1" applyProtection="1">
      <alignment horizontal="center" vertical="center"/>
      <protection hidden="1"/>
    </xf>
    <xf numFmtId="0" fontId="11" fillId="0" borderId="0" xfId="0" applyFont="1" applyBorder="1" applyAlignment="1" applyProtection="1">
      <alignment horizontal="center" vertical="center"/>
      <protection hidden="1"/>
    </xf>
    <xf numFmtId="0" fontId="11" fillId="0" borderId="19" xfId="0" applyFont="1" applyBorder="1" applyAlignment="1" applyProtection="1">
      <alignment horizontal="center" vertical="center"/>
      <protection hidden="1"/>
    </xf>
    <xf numFmtId="0" fontId="11" fillId="0" borderId="54" xfId="0" applyFont="1" applyBorder="1" applyAlignment="1" applyProtection="1">
      <alignment horizontal="center" vertical="center" wrapText="1"/>
      <protection hidden="1"/>
    </xf>
    <xf numFmtId="0" fontId="11" fillId="0" borderId="15" xfId="0" applyFont="1" applyBorder="1" applyAlignment="1" applyProtection="1">
      <alignment horizontal="center" vertical="center" wrapText="1"/>
      <protection hidden="1"/>
    </xf>
    <xf numFmtId="0" fontId="11" fillId="0" borderId="56" xfId="0" applyFont="1" applyBorder="1" applyAlignment="1" applyProtection="1">
      <alignment horizontal="center" vertical="center" wrapText="1"/>
      <protection hidden="1"/>
    </xf>
    <xf numFmtId="0" fontId="11" fillId="0" borderId="39" xfId="0" applyFont="1" applyBorder="1" applyAlignment="1" applyProtection="1">
      <alignment horizontal="center" vertical="center" wrapText="1"/>
      <protection hidden="1"/>
    </xf>
    <xf numFmtId="0" fontId="11" fillId="0" borderId="33" xfId="0" applyFont="1" applyBorder="1" applyAlignment="1" applyProtection="1">
      <alignment horizontal="center" vertical="center" wrapText="1"/>
      <protection hidden="1"/>
    </xf>
    <xf numFmtId="0" fontId="11" fillId="0" borderId="26" xfId="0" applyFont="1" applyBorder="1" applyAlignment="1" applyProtection="1">
      <alignment horizontal="center" vertical="center" wrapText="1"/>
      <protection hidden="1"/>
    </xf>
    <xf numFmtId="0" fontId="8" fillId="0" borderId="33" xfId="0" applyFont="1" applyBorder="1" applyAlignment="1" applyProtection="1">
      <alignment horizontal="center" vertical="center" textRotation="90"/>
      <protection hidden="1"/>
    </xf>
    <xf numFmtId="0" fontId="8" fillId="0" borderId="26" xfId="0" applyFont="1" applyBorder="1" applyAlignment="1" applyProtection="1">
      <alignment horizontal="center" vertical="center" textRotation="90"/>
      <protection hidden="1"/>
    </xf>
    <xf numFmtId="0" fontId="8" fillId="0" borderId="0" xfId="0" applyFont="1" applyBorder="1" applyAlignment="1" applyProtection="1">
      <alignment horizontal="center"/>
      <protection hidden="1"/>
    </xf>
    <xf numFmtId="0" fontId="11" fillId="0" borderId="58" xfId="0" applyFont="1" applyBorder="1" applyAlignment="1" applyProtection="1">
      <alignment horizontal="center" vertical="center" wrapText="1"/>
      <protection hidden="1"/>
    </xf>
    <xf numFmtId="0" fontId="11" fillId="0" borderId="59" xfId="0" applyFont="1" applyBorder="1" applyAlignment="1" applyProtection="1">
      <alignment horizontal="center" vertical="center" wrapText="1"/>
      <protection hidden="1"/>
    </xf>
    <xf numFmtId="49" fontId="9" fillId="0" borderId="54" xfId="0" applyNumberFormat="1" applyFont="1" applyBorder="1" applyAlignment="1" applyProtection="1">
      <alignment horizontal="center"/>
      <protection hidden="1"/>
    </xf>
    <xf numFmtId="49" fontId="9" fillId="0" borderId="58" xfId="0" applyNumberFormat="1" applyFont="1" applyBorder="1" applyAlignment="1" applyProtection="1">
      <alignment horizontal="center"/>
      <protection hidden="1"/>
    </xf>
    <xf numFmtId="49" fontId="9" fillId="0" borderId="15" xfId="0" applyNumberFormat="1" applyFont="1" applyBorder="1" applyAlignment="1" applyProtection="1">
      <alignment horizontal="center"/>
      <protection hidden="1"/>
    </xf>
    <xf numFmtId="0" fontId="8" fillId="0" borderId="34" xfId="0" applyFont="1" applyBorder="1" applyAlignment="1" applyProtection="1">
      <alignment horizontal="center" vertical="center"/>
      <protection hidden="1"/>
    </xf>
    <xf numFmtId="0" fontId="8" fillId="0" borderId="35" xfId="0" applyFont="1" applyBorder="1" applyAlignment="1" applyProtection="1">
      <alignment horizontal="center" vertical="center"/>
      <protection hidden="1"/>
    </xf>
    <xf numFmtId="0" fontId="8" fillId="0" borderId="20" xfId="0" applyFont="1" applyBorder="1" applyAlignment="1" applyProtection="1">
      <alignment horizontal="center" vertical="center"/>
      <protection hidden="1"/>
    </xf>
    <xf numFmtId="49" fontId="10" fillId="0" borderId="54" xfId="0" applyNumberFormat="1" applyFont="1" applyBorder="1" applyAlignment="1" applyProtection="1">
      <alignment horizontal="left" vertical="center" wrapText="1"/>
      <protection locked="0"/>
    </xf>
    <xf numFmtId="49" fontId="10" fillId="0" borderId="58" xfId="0" applyNumberFormat="1" applyFont="1" applyBorder="1" applyAlignment="1" applyProtection="1">
      <alignment horizontal="left" vertical="center" wrapText="1"/>
      <protection locked="0"/>
    </xf>
    <xf numFmtId="49" fontId="10" fillId="0" borderId="15" xfId="0" applyNumberFormat="1" applyFont="1" applyBorder="1" applyAlignment="1" applyProtection="1">
      <alignment horizontal="left" vertical="center" wrapText="1"/>
      <protection locked="0"/>
    </xf>
    <xf numFmtId="191" fontId="9" fillId="0" borderId="54" xfId="0" applyNumberFormat="1" applyFont="1" applyBorder="1" applyAlignment="1" applyProtection="1">
      <alignment horizontal="center"/>
      <protection hidden="1"/>
    </xf>
    <xf numFmtId="191" fontId="9" fillId="0" borderId="58" xfId="0" applyNumberFormat="1" applyFont="1" applyBorder="1" applyAlignment="1" applyProtection="1">
      <alignment horizontal="center"/>
      <protection hidden="1"/>
    </xf>
    <xf numFmtId="191" fontId="9" fillId="0" borderId="15" xfId="0" applyNumberFormat="1" applyFont="1" applyBorder="1" applyAlignment="1" applyProtection="1">
      <alignment horizontal="center"/>
      <protection hidden="1"/>
    </xf>
    <xf numFmtId="0" fontId="12" fillId="0" borderId="34" xfId="0" applyFont="1" applyBorder="1" applyAlignment="1" applyProtection="1">
      <alignment horizontal="center" vertical="center" wrapText="1"/>
      <protection hidden="1"/>
    </xf>
    <xf numFmtId="0" fontId="12" fillId="0" borderId="35" xfId="0" applyFont="1" applyBorder="1" applyAlignment="1" applyProtection="1">
      <alignment horizontal="center" vertical="center" wrapText="1"/>
      <protection hidden="1"/>
    </xf>
    <xf numFmtId="0" fontId="12" fillId="0" borderId="20" xfId="0" applyFont="1" applyBorder="1" applyAlignment="1" applyProtection="1">
      <alignment horizontal="center" vertical="center" wrapText="1"/>
      <protection hidden="1"/>
    </xf>
    <xf numFmtId="0" fontId="11" fillId="0" borderId="55" xfId="0" applyFont="1" applyBorder="1" applyAlignment="1" applyProtection="1">
      <alignment horizontal="center" vertical="center" wrapText="1"/>
      <protection hidden="1"/>
    </xf>
    <xf numFmtId="0" fontId="11" fillId="0" borderId="0" xfId="0" applyFont="1" applyBorder="1" applyAlignment="1" applyProtection="1">
      <alignment horizontal="center" vertical="center" wrapText="1"/>
      <protection hidden="1"/>
    </xf>
    <xf numFmtId="0" fontId="11" fillId="0" borderId="19" xfId="0" applyFont="1" applyBorder="1" applyAlignment="1" applyProtection="1">
      <alignment horizontal="center" vertical="center" wrapText="1"/>
      <protection hidden="1"/>
    </xf>
    <xf numFmtId="0" fontId="8" fillId="0" borderId="34" xfId="0" applyFont="1" applyBorder="1" applyAlignment="1" applyProtection="1">
      <alignment horizontal="center" vertical="center" wrapText="1"/>
      <protection hidden="1"/>
    </xf>
    <xf numFmtId="0" fontId="8" fillId="0" borderId="35" xfId="0" applyFont="1" applyBorder="1" applyAlignment="1" applyProtection="1">
      <alignment horizontal="center" vertical="center" wrapText="1"/>
      <protection hidden="1"/>
    </xf>
    <xf numFmtId="0" fontId="8" fillId="0" borderId="20" xfId="0" applyFont="1" applyBorder="1" applyAlignment="1" applyProtection="1">
      <alignment horizontal="center" vertical="center" wrapText="1"/>
      <protection hidden="1"/>
    </xf>
    <xf numFmtId="0" fontId="8" fillId="0" borderId="34" xfId="0" applyNumberFormat="1" applyFont="1" applyBorder="1" applyAlignment="1" applyProtection="1">
      <alignment horizontal="center" vertical="center"/>
      <protection hidden="1"/>
    </xf>
    <xf numFmtId="0" fontId="8" fillId="0" borderId="35" xfId="0" applyNumberFormat="1" applyFont="1" applyBorder="1" applyAlignment="1" applyProtection="1">
      <alignment horizontal="center" vertical="center"/>
      <protection hidden="1"/>
    </xf>
    <xf numFmtId="49" fontId="8" fillId="0" borderId="0" xfId="0" applyNumberFormat="1" applyFont="1" applyBorder="1" applyAlignment="1" applyProtection="1">
      <alignment horizontal="left" vertical="center" wrapText="1"/>
      <protection locked="0"/>
    </xf>
    <xf numFmtId="0" fontId="8" fillId="0" borderId="70" xfId="0" applyNumberFormat="1" applyFont="1" applyBorder="1" applyAlignment="1" applyProtection="1">
      <alignment horizontal="left" wrapText="1"/>
      <protection locked="0"/>
    </xf>
    <xf numFmtId="0" fontId="8" fillId="0" borderId="70" xfId="0" applyNumberFormat="1" applyFont="1" applyBorder="1" applyAlignment="1" applyProtection="1">
      <alignment horizontal="left"/>
      <protection locked="0"/>
    </xf>
    <xf numFmtId="0" fontId="8" fillId="0" borderId="70" xfId="0" applyNumberFormat="1" applyFont="1" applyBorder="1" applyAlignment="1" applyProtection="1">
      <alignment horizontal="left" vertical="center" wrapText="1"/>
      <protection locked="0"/>
    </xf>
    <xf numFmtId="0" fontId="0" fillId="0" borderId="70" xfId="0" applyNumberFormat="1" applyBorder="1" applyAlignment="1" applyProtection="1">
      <alignment vertical="center" wrapText="1"/>
      <protection locked="0"/>
    </xf>
    <xf numFmtId="49" fontId="8" fillId="0" borderId="34" xfId="0" applyNumberFormat="1" applyFont="1" applyBorder="1" applyAlignment="1" applyProtection="1">
      <alignment horizontal="center" vertical="center"/>
      <protection hidden="1"/>
    </xf>
    <xf numFmtId="49" fontId="8" fillId="0" borderId="35" xfId="0" applyNumberFormat="1" applyFont="1" applyBorder="1" applyAlignment="1" applyProtection="1">
      <alignment horizontal="center" vertical="center"/>
      <protection hidden="1"/>
    </xf>
    <xf numFmtId="49" fontId="8" fillId="0" borderId="20" xfId="0" applyNumberFormat="1" applyFont="1" applyBorder="1" applyAlignment="1" applyProtection="1">
      <alignment horizontal="center" vertical="center"/>
      <protection hidden="1"/>
    </xf>
    <xf numFmtId="0" fontId="17" fillId="0" borderId="0" xfId="0" applyFont="1" applyBorder="1" applyAlignment="1" applyProtection="1">
      <alignment horizontal="center"/>
      <protection locked="0"/>
    </xf>
    <xf numFmtId="0" fontId="17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top" wrapText="1"/>
      <protection hidden="1" locked="0"/>
    </xf>
    <xf numFmtId="49" fontId="8" fillId="0" borderId="0" xfId="0" applyNumberFormat="1" applyFont="1" applyBorder="1" applyAlignment="1" applyProtection="1">
      <alignment horizontal="left"/>
      <protection locked="0"/>
    </xf>
    <xf numFmtId="0" fontId="8" fillId="0" borderId="0" xfId="0" applyNumberFormat="1" applyFont="1" applyBorder="1" applyAlignment="1" applyProtection="1">
      <alignment horizontal="left"/>
      <protection locked="0"/>
    </xf>
    <xf numFmtId="49" fontId="8" fillId="0" borderId="0" xfId="0" applyNumberFormat="1" applyFont="1" applyBorder="1" applyAlignment="1" applyProtection="1">
      <alignment horizontal="left" wrapText="1"/>
      <protection locked="0"/>
    </xf>
    <xf numFmtId="0" fontId="8" fillId="0" borderId="0" xfId="0" applyNumberFormat="1" applyFont="1" applyBorder="1" applyAlignment="1" applyProtection="1">
      <alignment horizontal="left" wrapText="1"/>
      <protection locked="0"/>
    </xf>
    <xf numFmtId="0" fontId="8" fillId="0" borderId="10" xfId="0" applyFont="1" applyBorder="1" applyAlignment="1" applyProtection="1">
      <alignment horizontal="center" vertical="center"/>
      <protection hidden="1"/>
    </xf>
    <xf numFmtId="0" fontId="8" fillId="0" borderId="64" xfId="0" applyFont="1" applyBorder="1" applyAlignment="1" applyProtection="1">
      <alignment horizontal="center" vertical="center"/>
      <protection hidden="1"/>
    </xf>
    <xf numFmtId="0" fontId="8" fillId="0" borderId="11" xfId="0" applyFont="1" applyBorder="1" applyAlignment="1" applyProtection="1">
      <alignment horizontal="center" vertical="center"/>
      <protection hidden="1"/>
    </xf>
    <xf numFmtId="49" fontId="8" fillId="0" borderId="0" xfId="0" applyNumberFormat="1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 vertical="top"/>
      <protection hidden="1"/>
    </xf>
    <xf numFmtId="0" fontId="12" fillId="0" borderId="54" xfId="0" applyFont="1" applyBorder="1" applyAlignment="1" applyProtection="1">
      <alignment horizontal="center" vertical="center" wrapText="1"/>
      <protection hidden="1"/>
    </xf>
    <xf numFmtId="0" fontId="12" fillId="0" borderId="58" xfId="0" applyFont="1" applyBorder="1" applyAlignment="1" applyProtection="1">
      <alignment horizontal="center" vertical="center" wrapText="1"/>
      <protection hidden="1"/>
    </xf>
    <xf numFmtId="0" fontId="12" fillId="0" borderId="15" xfId="0" applyFont="1" applyBorder="1" applyAlignment="1" applyProtection="1">
      <alignment horizontal="center" vertical="center" wrapText="1"/>
      <protection hidden="1"/>
    </xf>
    <xf numFmtId="0" fontId="12" fillId="0" borderId="55" xfId="0" applyFont="1" applyBorder="1" applyAlignment="1" applyProtection="1">
      <alignment horizontal="center" vertical="center" wrapText="1"/>
      <protection hidden="1"/>
    </xf>
    <xf numFmtId="0" fontId="12" fillId="0" borderId="0" xfId="0" applyFont="1" applyBorder="1" applyAlignment="1" applyProtection="1">
      <alignment horizontal="center" vertical="center" wrapText="1"/>
      <protection hidden="1"/>
    </xf>
    <xf numFmtId="0" fontId="12" fillId="0" borderId="19" xfId="0" applyFont="1" applyBorder="1" applyAlignment="1" applyProtection="1">
      <alignment horizontal="center" vertical="center" wrapText="1"/>
      <protection hidden="1"/>
    </xf>
    <xf numFmtId="191" fontId="8" fillId="0" borderId="54" xfId="0" applyNumberFormat="1" applyFont="1" applyBorder="1" applyAlignment="1" applyProtection="1">
      <alignment horizontal="center" vertical="center"/>
      <protection hidden="1"/>
    </xf>
    <xf numFmtId="191" fontId="8" fillId="0" borderId="58" xfId="0" applyNumberFormat="1" applyFont="1" applyBorder="1" applyAlignment="1" applyProtection="1">
      <alignment horizontal="center" vertical="center"/>
      <protection hidden="1"/>
    </xf>
    <xf numFmtId="191" fontId="8" fillId="0" borderId="15" xfId="0" applyNumberFormat="1" applyFont="1" applyBorder="1" applyAlignment="1" applyProtection="1">
      <alignment horizontal="center" vertical="center"/>
      <protection hidden="1"/>
    </xf>
    <xf numFmtId="49" fontId="13" fillId="0" borderId="56" xfId="0" applyNumberFormat="1" applyFont="1" applyBorder="1" applyAlignment="1" applyProtection="1">
      <alignment/>
      <protection locked="0"/>
    </xf>
    <xf numFmtId="49" fontId="13" fillId="0" borderId="59" xfId="0" applyNumberFormat="1" applyFont="1" applyBorder="1" applyAlignment="1" applyProtection="1">
      <alignment/>
      <protection locked="0"/>
    </xf>
    <xf numFmtId="49" fontId="13" fillId="0" borderId="39" xfId="0" applyNumberFormat="1" applyFont="1" applyBorder="1" applyAlignment="1" applyProtection="1">
      <alignment/>
      <protection locked="0"/>
    </xf>
    <xf numFmtId="191" fontId="8" fillId="0" borderId="56" xfId="0" applyNumberFormat="1" applyFont="1" applyBorder="1" applyAlignment="1" applyProtection="1">
      <alignment horizontal="center" vertical="center"/>
      <protection hidden="1"/>
    </xf>
    <xf numFmtId="191" fontId="8" fillId="0" borderId="59" xfId="0" applyNumberFormat="1" applyFont="1" applyBorder="1" applyAlignment="1" applyProtection="1">
      <alignment horizontal="center" vertical="center"/>
      <protection hidden="1"/>
    </xf>
    <xf numFmtId="191" fontId="8" fillId="0" borderId="39" xfId="0" applyNumberFormat="1" applyFont="1" applyBorder="1" applyAlignment="1" applyProtection="1">
      <alignment horizontal="center" vertical="center"/>
      <protection hidden="1"/>
    </xf>
    <xf numFmtId="49" fontId="9" fillId="0" borderId="56" xfId="0" applyNumberFormat="1" applyFont="1" applyBorder="1" applyAlignment="1" applyProtection="1">
      <alignment/>
      <protection hidden="1"/>
    </xf>
    <xf numFmtId="49" fontId="15" fillId="0" borderId="59" xfId="0" applyNumberFormat="1" applyFont="1" applyBorder="1" applyAlignment="1" applyProtection="1">
      <alignment/>
      <protection hidden="1"/>
    </xf>
    <xf numFmtId="49" fontId="15" fillId="0" borderId="39" xfId="0" applyNumberFormat="1" applyFont="1" applyBorder="1" applyAlignment="1" applyProtection="1">
      <alignment/>
      <protection hidden="1"/>
    </xf>
    <xf numFmtId="191" fontId="8" fillId="0" borderId="55" xfId="0" applyNumberFormat="1" applyFont="1" applyBorder="1" applyAlignment="1" applyProtection="1">
      <alignment horizontal="center" vertical="center"/>
      <protection hidden="1"/>
    </xf>
    <xf numFmtId="191" fontId="8" fillId="0" borderId="0" xfId="0" applyNumberFormat="1" applyFont="1" applyBorder="1" applyAlignment="1" applyProtection="1">
      <alignment horizontal="center" vertical="center"/>
      <protection hidden="1"/>
    </xf>
    <xf numFmtId="191" fontId="8" fillId="0" borderId="19" xfId="0" applyNumberFormat="1" applyFont="1" applyBorder="1" applyAlignment="1" applyProtection="1">
      <alignment horizontal="center" vertical="center"/>
      <protection hidden="1"/>
    </xf>
    <xf numFmtId="191" fontId="18" fillId="0" borderId="55" xfId="0" applyNumberFormat="1" applyFont="1" applyBorder="1" applyAlignment="1" applyProtection="1">
      <alignment horizontal="center" vertical="center"/>
      <protection hidden="1"/>
    </xf>
    <xf numFmtId="191" fontId="18" fillId="0" borderId="0" xfId="0" applyNumberFormat="1" applyFont="1" applyBorder="1" applyAlignment="1" applyProtection="1">
      <alignment horizontal="center" vertical="center"/>
      <protection hidden="1"/>
    </xf>
    <xf numFmtId="191" fontId="18" fillId="0" borderId="19" xfId="0" applyNumberFormat="1" applyFont="1" applyBorder="1" applyAlignment="1" applyProtection="1">
      <alignment horizontal="center" vertical="center"/>
      <protection hidden="1"/>
    </xf>
    <xf numFmtId="0" fontId="8" fillId="0" borderId="55" xfId="0" applyNumberFormat="1" applyFont="1" applyBorder="1" applyAlignment="1" applyProtection="1">
      <alignment horizontal="center" vertical="center"/>
      <protection hidden="1"/>
    </xf>
    <xf numFmtId="0" fontId="8" fillId="0" borderId="0" xfId="0" applyNumberFormat="1" applyFont="1" applyBorder="1" applyAlignment="1" applyProtection="1">
      <alignment horizontal="center" vertical="center"/>
      <protection hidden="1"/>
    </xf>
    <xf numFmtId="0" fontId="8" fillId="0" borderId="19" xfId="0" applyNumberFormat="1" applyFont="1" applyBorder="1" applyAlignment="1" applyProtection="1">
      <alignment horizontal="center" vertical="center"/>
      <protection hidden="1"/>
    </xf>
    <xf numFmtId="49" fontId="13" fillId="0" borderId="55" xfId="0" applyNumberFormat="1" applyFont="1" applyBorder="1" applyAlignment="1" applyProtection="1">
      <alignment horizontal="left" wrapText="1"/>
      <protection locked="0"/>
    </xf>
    <xf numFmtId="49" fontId="13" fillId="0" borderId="0" xfId="0" applyNumberFormat="1" applyFont="1" applyBorder="1" applyAlignment="1" applyProtection="1">
      <alignment horizontal="left" wrapText="1"/>
      <protection locked="0"/>
    </xf>
    <xf numFmtId="49" fontId="13" fillId="0" borderId="19" xfId="0" applyNumberFormat="1" applyFont="1" applyBorder="1" applyAlignment="1" applyProtection="1">
      <alignment horizontal="left" wrapText="1"/>
      <protection locked="0"/>
    </xf>
    <xf numFmtId="0" fontId="49" fillId="0" borderId="55" xfId="0" applyFont="1" applyBorder="1" applyAlignment="1" applyProtection="1">
      <alignment horizontal="left"/>
      <protection locked="0"/>
    </xf>
    <xf numFmtId="0" fontId="49" fillId="0" borderId="0" xfId="0" applyFont="1" applyBorder="1" applyAlignment="1" applyProtection="1">
      <alignment horizontal="left"/>
      <protection locked="0"/>
    </xf>
    <xf numFmtId="0" fontId="49" fillId="0" borderId="19" xfId="0" applyFont="1" applyBorder="1" applyAlignment="1" applyProtection="1">
      <alignment horizontal="left"/>
      <protection locked="0"/>
    </xf>
    <xf numFmtId="0" fontId="69" fillId="0" borderId="70" xfId="0" applyFont="1" applyBorder="1" applyAlignment="1" applyProtection="1">
      <alignment horizontal="center" vertical="top"/>
      <protection hidden="1"/>
    </xf>
    <xf numFmtId="0" fontId="67" fillId="0" borderId="34" xfId="0" applyFont="1" applyBorder="1" applyAlignment="1" applyProtection="1">
      <alignment horizontal="center" vertical="top"/>
      <protection hidden="1"/>
    </xf>
    <xf numFmtId="0" fontId="67" fillId="0" borderId="20" xfId="0" applyFont="1" applyBorder="1" applyAlignment="1" applyProtection="1">
      <alignment horizontal="center" vertical="top"/>
      <protection hidden="1"/>
    </xf>
    <xf numFmtId="0" fontId="67" fillId="0" borderId="34" xfId="0" applyFont="1" applyBorder="1" applyAlignment="1" applyProtection="1">
      <alignment horizontal="center"/>
      <protection hidden="1"/>
    </xf>
    <xf numFmtId="0" fontId="67" fillId="0" borderId="35" xfId="0" applyFont="1" applyBorder="1" applyAlignment="1" applyProtection="1">
      <alignment horizontal="center"/>
      <protection hidden="1"/>
    </xf>
    <xf numFmtId="0" fontId="67" fillId="0" borderId="20" xfId="0" applyFont="1" applyBorder="1" applyAlignment="1" applyProtection="1">
      <alignment horizontal="center"/>
      <protection hidden="1"/>
    </xf>
    <xf numFmtId="49" fontId="10" fillId="0" borderId="0" xfId="0" applyNumberFormat="1" applyFont="1" applyBorder="1" applyAlignment="1" applyProtection="1">
      <alignment horizontal="center" vertical="center" wrapText="1"/>
      <protection locked="0"/>
    </xf>
    <xf numFmtId="49" fontId="11" fillId="0" borderId="0" xfId="0" applyNumberFormat="1" applyFont="1" applyBorder="1" applyAlignment="1" applyProtection="1">
      <alignment horizontal="center" vertical="center"/>
      <protection locked="0"/>
    </xf>
    <xf numFmtId="0" fontId="10" fillId="0" borderId="54" xfId="0" applyNumberFormat="1" applyFont="1" applyBorder="1" applyAlignment="1" applyProtection="1">
      <alignment horizontal="center"/>
      <protection locked="0"/>
    </xf>
    <xf numFmtId="0" fontId="10" fillId="0" borderId="58" xfId="0" applyNumberFormat="1" applyFont="1" applyBorder="1" applyAlignment="1" applyProtection="1">
      <alignment horizontal="center"/>
      <protection locked="0"/>
    </xf>
    <xf numFmtId="0" fontId="10" fillId="0" borderId="15" xfId="0" applyNumberFormat="1" applyFont="1" applyBorder="1" applyAlignment="1" applyProtection="1">
      <alignment horizontal="center"/>
      <protection locked="0"/>
    </xf>
    <xf numFmtId="0" fontId="58" fillId="0" borderId="0" xfId="0" applyFont="1" applyBorder="1" applyAlignment="1" applyProtection="1">
      <alignment/>
      <protection locked="0"/>
    </xf>
    <xf numFmtId="0" fontId="84" fillId="0" borderId="0" xfId="0" applyFont="1" applyAlignment="1" applyProtection="1">
      <alignment/>
      <protection locked="0"/>
    </xf>
    <xf numFmtId="0" fontId="80" fillId="0" borderId="0" xfId="0" applyFont="1" applyBorder="1" applyAlignment="1" applyProtection="1">
      <alignment horizontal="left" vertical="justify"/>
      <protection locked="0"/>
    </xf>
    <xf numFmtId="0" fontId="81" fillId="0" borderId="0" xfId="0" applyFont="1" applyAlignment="1" applyProtection="1">
      <alignment horizontal="left" vertical="justify"/>
      <protection locked="0"/>
    </xf>
    <xf numFmtId="0" fontId="81" fillId="0" borderId="0" xfId="0" applyFont="1" applyAlignment="1" applyProtection="1">
      <alignment horizontal="left"/>
      <protection locked="0"/>
    </xf>
    <xf numFmtId="191" fontId="46" fillId="0" borderId="52" xfId="0" applyNumberFormat="1" applyFont="1" applyFill="1" applyBorder="1" applyAlignment="1" applyProtection="1">
      <alignment horizontal="center"/>
      <protection hidden="1"/>
    </xf>
    <xf numFmtId="0" fontId="46" fillId="0" borderId="52" xfId="0" applyNumberFormat="1" applyFont="1" applyFill="1" applyBorder="1" applyAlignment="1" applyProtection="1">
      <alignment horizontal="center"/>
      <protection hidden="1"/>
    </xf>
    <xf numFmtId="191" fontId="46" fillId="0" borderId="46" xfId="0" applyNumberFormat="1" applyFont="1" applyFill="1" applyBorder="1" applyAlignment="1" applyProtection="1">
      <alignment horizontal="center"/>
      <protection hidden="1"/>
    </xf>
    <xf numFmtId="0" fontId="46" fillId="0" borderId="46" xfId="0" applyNumberFormat="1" applyFont="1" applyFill="1" applyBorder="1" applyAlignment="1" applyProtection="1">
      <alignment horizontal="center"/>
      <protection hidden="1"/>
    </xf>
    <xf numFmtId="1" fontId="46" fillId="0" borderId="34" xfId="0" applyNumberFormat="1" applyFont="1" applyBorder="1" applyAlignment="1" applyProtection="1">
      <alignment horizontal="center" vertical="center"/>
      <protection locked="0"/>
    </xf>
    <xf numFmtId="1" fontId="46" fillId="0" borderId="20" xfId="0" applyNumberFormat="1" applyFont="1" applyBorder="1" applyAlignment="1" applyProtection="1">
      <alignment horizontal="center" vertical="center"/>
      <protection locked="0"/>
    </xf>
    <xf numFmtId="0" fontId="46" fillId="0" borderId="53" xfId="0" applyFont="1" applyBorder="1" applyAlignment="1" applyProtection="1">
      <alignment/>
      <protection hidden="1"/>
    </xf>
    <xf numFmtId="0" fontId="0" fillId="0" borderId="61" xfId="0" applyBorder="1" applyAlignment="1" applyProtection="1">
      <alignment/>
      <protection hidden="1"/>
    </xf>
    <xf numFmtId="0" fontId="0" fillId="0" borderId="63" xfId="0" applyBorder="1" applyAlignment="1" applyProtection="1">
      <alignment/>
      <protection hidden="1"/>
    </xf>
    <xf numFmtId="191" fontId="46" fillId="32" borderId="34" xfId="0" applyNumberFormat="1" applyFont="1" applyFill="1" applyBorder="1" applyAlignment="1" applyProtection="1">
      <alignment horizontal="center" vertical="center"/>
      <protection hidden="1"/>
    </xf>
    <xf numFmtId="191" fontId="46" fillId="32" borderId="20" xfId="0" applyNumberFormat="1" applyFont="1" applyFill="1" applyBorder="1" applyAlignment="1" applyProtection="1">
      <alignment horizontal="center" vertical="center"/>
      <protection hidden="1"/>
    </xf>
    <xf numFmtId="0" fontId="46" fillId="0" borderId="59" xfId="0" applyFont="1" applyBorder="1" applyAlignment="1" applyProtection="1">
      <alignment horizontal="left"/>
      <protection locked="0"/>
    </xf>
    <xf numFmtId="0" fontId="46" fillId="0" borderId="39" xfId="0" applyFont="1" applyBorder="1" applyAlignment="1" applyProtection="1">
      <alignment horizontal="left"/>
      <protection locked="0"/>
    </xf>
    <xf numFmtId="191" fontId="46" fillId="33" borderId="34" xfId="0" applyNumberFormat="1" applyFont="1" applyFill="1" applyBorder="1" applyAlignment="1" applyProtection="1">
      <alignment horizontal="center"/>
      <protection hidden="1"/>
    </xf>
    <xf numFmtId="0" fontId="46" fillId="33" borderId="20" xfId="0" applyNumberFormat="1" applyFont="1" applyFill="1" applyBorder="1" applyAlignment="1" applyProtection="1">
      <alignment horizontal="center"/>
      <protection hidden="1"/>
    </xf>
    <xf numFmtId="0" fontId="44" fillId="0" borderId="34" xfId="0" applyFont="1" applyFill="1" applyBorder="1" applyAlignment="1" applyProtection="1">
      <alignment horizontal="center" vertical="center"/>
      <protection hidden="1"/>
    </xf>
    <xf numFmtId="0" fontId="44" fillId="0" borderId="35" xfId="0" applyFont="1" applyFill="1" applyBorder="1" applyAlignment="1" applyProtection="1">
      <alignment horizontal="center" vertical="center"/>
      <protection hidden="1"/>
    </xf>
    <xf numFmtId="0" fontId="44" fillId="0" borderId="20" xfId="0" applyFont="1" applyFill="1" applyBorder="1" applyAlignment="1" applyProtection="1">
      <alignment horizontal="center" vertical="center"/>
      <protection hidden="1"/>
    </xf>
    <xf numFmtId="0" fontId="44" fillId="0" borderId="34" xfId="0" applyFont="1" applyFill="1" applyBorder="1" applyAlignment="1" applyProtection="1">
      <alignment horizontal="center" vertical="top"/>
      <protection hidden="1"/>
    </xf>
    <xf numFmtId="0" fontId="44" fillId="0" borderId="20" xfId="0" applyFont="1" applyFill="1" applyBorder="1" applyAlignment="1" applyProtection="1">
      <alignment horizontal="center" vertical="top"/>
      <protection hidden="1"/>
    </xf>
    <xf numFmtId="0" fontId="58" fillId="0" borderId="0" xfId="0" applyFont="1" applyBorder="1" applyAlignment="1" applyProtection="1">
      <alignment wrapText="1"/>
      <protection locked="0"/>
    </xf>
    <xf numFmtId="0" fontId="46" fillId="0" borderId="34" xfId="0" applyFont="1" applyBorder="1" applyAlignment="1" applyProtection="1">
      <alignment horizontal="center"/>
      <protection locked="0"/>
    </xf>
    <xf numFmtId="0" fontId="46" fillId="0" borderId="20" xfId="0" applyFont="1" applyBorder="1" applyAlignment="1" applyProtection="1">
      <alignment horizontal="center"/>
      <protection locked="0"/>
    </xf>
    <xf numFmtId="0" fontId="44" fillId="0" borderId="33" xfId="0" applyFont="1" applyBorder="1" applyAlignment="1" applyProtection="1">
      <alignment horizontal="center" textRotation="90"/>
      <protection hidden="1"/>
    </xf>
    <xf numFmtId="0" fontId="44" fillId="0" borderId="62" xfId="0" applyFont="1" applyBorder="1" applyAlignment="1" applyProtection="1">
      <alignment horizontal="center" textRotation="90"/>
      <protection hidden="1"/>
    </xf>
    <xf numFmtId="0" fontId="44" fillId="0" borderId="26" xfId="0" applyFont="1" applyBorder="1" applyAlignment="1" applyProtection="1">
      <alignment horizontal="center" textRotation="90"/>
      <protection hidden="1"/>
    </xf>
    <xf numFmtId="0" fontId="46" fillId="0" borderId="0" xfId="0" applyFont="1" applyBorder="1" applyAlignment="1" applyProtection="1">
      <alignment/>
      <protection locked="0"/>
    </xf>
    <xf numFmtId="49" fontId="45" fillId="0" borderId="34" xfId="0" applyNumberFormat="1" applyFont="1" applyBorder="1" applyAlignment="1" applyProtection="1">
      <alignment horizontal="left" vertical="top"/>
      <protection hidden="1"/>
    </xf>
    <xf numFmtId="49" fontId="45" fillId="0" borderId="35" xfId="0" applyNumberFormat="1" applyFont="1" applyBorder="1" applyAlignment="1" applyProtection="1">
      <alignment horizontal="left" vertical="top"/>
      <protection hidden="1"/>
    </xf>
    <xf numFmtId="49" fontId="45" fillId="0" borderId="20" xfId="0" applyNumberFormat="1" applyFont="1" applyBorder="1" applyAlignment="1" applyProtection="1">
      <alignment horizontal="left" vertical="top"/>
      <protection hidden="1"/>
    </xf>
    <xf numFmtId="0" fontId="61" fillId="0" borderId="0" xfId="0" applyFont="1" applyAlignment="1" applyProtection="1">
      <alignment/>
      <protection hidden="1"/>
    </xf>
    <xf numFmtId="0" fontId="59" fillId="0" borderId="0" xfId="0" applyFont="1" applyBorder="1" applyAlignment="1" applyProtection="1">
      <alignment horizontal="center"/>
      <protection hidden="1"/>
    </xf>
    <xf numFmtId="0" fontId="44" fillId="0" borderId="58" xfId="0" applyFont="1" applyBorder="1" applyAlignment="1" applyProtection="1">
      <alignment horizontal="center" textRotation="90"/>
      <protection hidden="1"/>
    </xf>
    <xf numFmtId="0" fontId="44" fillId="0" borderId="0" xfId="0" applyFont="1" applyBorder="1" applyAlignment="1" applyProtection="1">
      <alignment horizontal="center" textRotation="90"/>
      <protection hidden="1"/>
    </xf>
    <xf numFmtId="0" fontId="44" fillId="0" borderId="59" xfId="0" applyFont="1" applyBorder="1" applyAlignment="1" applyProtection="1">
      <alignment horizontal="center" textRotation="90"/>
      <protection hidden="1"/>
    </xf>
    <xf numFmtId="0" fontId="44" fillId="0" borderId="33" xfId="0" applyFont="1" applyBorder="1" applyAlignment="1" applyProtection="1">
      <alignment horizontal="center" vertical="center" textRotation="90"/>
      <protection hidden="1"/>
    </xf>
    <xf numFmtId="0" fontId="44" fillId="0" borderId="62" xfId="0" applyFont="1" applyBorder="1" applyAlignment="1" applyProtection="1">
      <alignment horizontal="center"/>
      <protection hidden="1"/>
    </xf>
    <xf numFmtId="0" fontId="44" fillId="0" borderId="26" xfId="0" applyFont="1" applyBorder="1" applyAlignment="1" applyProtection="1">
      <alignment horizontal="center"/>
      <protection hidden="1"/>
    </xf>
    <xf numFmtId="0" fontId="44" fillId="0" borderId="34" xfId="0" applyFont="1" applyBorder="1" applyAlignment="1" applyProtection="1">
      <alignment horizontal="center" vertical="center"/>
      <protection hidden="1"/>
    </xf>
    <xf numFmtId="0" fontId="44" fillId="0" borderId="35" xfId="0" applyFont="1" applyBorder="1" applyAlignment="1" applyProtection="1">
      <alignment horizontal="center" vertical="center"/>
      <protection hidden="1"/>
    </xf>
    <xf numFmtId="0" fontId="44" fillId="0" borderId="20" xfId="0" applyFont="1" applyBorder="1" applyAlignment="1" applyProtection="1">
      <alignment horizontal="center" vertical="center"/>
      <protection hidden="1"/>
    </xf>
    <xf numFmtId="0" fontId="44" fillId="0" borderId="54" xfId="0" applyFont="1" applyBorder="1" applyAlignment="1" applyProtection="1">
      <alignment horizontal="center" vertical="center"/>
      <protection hidden="1"/>
    </xf>
    <xf numFmtId="0" fontId="44" fillId="0" borderId="58" xfId="0" applyFont="1" applyBorder="1" applyAlignment="1" applyProtection="1">
      <alignment horizontal="center" vertical="center"/>
      <protection hidden="1"/>
    </xf>
    <xf numFmtId="0" fontId="44" fillId="0" borderId="15" xfId="0" applyFont="1" applyBorder="1" applyAlignment="1" applyProtection="1">
      <alignment horizontal="center" vertical="center"/>
      <protection hidden="1"/>
    </xf>
    <xf numFmtId="0" fontId="44" fillId="0" borderId="56" xfId="0" applyFont="1" applyBorder="1" applyAlignment="1" applyProtection="1">
      <alignment horizontal="center" vertical="center"/>
      <protection hidden="1"/>
    </xf>
    <xf numFmtId="0" fontId="44" fillId="0" borderId="59" xfId="0" applyFont="1" applyBorder="1" applyAlignment="1" applyProtection="1">
      <alignment horizontal="center" vertical="center"/>
      <protection hidden="1"/>
    </xf>
    <xf numFmtId="0" fontId="44" fillId="0" borderId="39" xfId="0" applyFont="1" applyBorder="1" applyAlignment="1" applyProtection="1">
      <alignment horizontal="center" vertical="center"/>
      <protection hidden="1"/>
    </xf>
    <xf numFmtId="0" fontId="44" fillId="0" borderId="34" xfId="0" applyFont="1" applyFill="1" applyBorder="1" applyAlignment="1" applyProtection="1">
      <alignment horizontal="center" vertical="center" wrapText="1"/>
      <protection hidden="1"/>
    </xf>
    <xf numFmtId="0" fontId="44" fillId="0" borderId="35" xfId="0" applyFont="1" applyFill="1" applyBorder="1" applyAlignment="1" applyProtection="1">
      <alignment horizontal="center" vertical="center" wrapText="1"/>
      <protection hidden="1"/>
    </xf>
    <xf numFmtId="0" fontId="44" fillId="0" borderId="20" xfId="0" applyFont="1" applyFill="1" applyBorder="1" applyAlignment="1" applyProtection="1">
      <alignment horizontal="center" vertical="center" wrapText="1"/>
      <protection hidden="1"/>
    </xf>
    <xf numFmtId="0" fontId="44" fillId="0" borderId="35" xfId="0" applyFont="1" applyFill="1" applyBorder="1" applyAlignment="1" applyProtection="1">
      <alignment horizontal="center" vertical="top"/>
      <protection hidden="1"/>
    </xf>
    <xf numFmtId="0" fontId="46" fillId="0" borderId="61" xfId="0" applyFont="1" applyBorder="1" applyAlignment="1" applyProtection="1">
      <alignment vertical="center"/>
      <protection hidden="1"/>
    </xf>
    <xf numFmtId="0" fontId="46" fillId="0" borderId="40" xfId="0" applyFont="1" applyBorder="1" applyAlignment="1" applyProtection="1">
      <alignment vertical="center"/>
      <protection hidden="1"/>
    </xf>
    <xf numFmtId="1" fontId="46" fillId="33" borderId="0" xfId="0" applyNumberFormat="1" applyFont="1" applyFill="1" applyBorder="1" applyAlignment="1" applyProtection="1">
      <alignment horizontal="center" vertical="center"/>
      <protection locked="0"/>
    </xf>
    <xf numFmtId="0" fontId="46" fillId="0" borderId="34" xfId="0" applyFont="1" applyBorder="1" applyAlignment="1" applyProtection="1">
      <alignment horizontal="center" vertical="center"/>
      <protection hidden="1"/>
    </xf>
    <xf numFmtId="0" fontId="46" fillId="0" borderId="35" xfId="0" applyFont="1" applyBorder="1" applyAlignment="1" applyProtection="1">
      <alignment horizontal="center" vertical="center"/>
      <protection hidden="1"/>
    </xf>
    <xf numFmtId="0" fontId="46" fillId="0" borderId="20" xfId="0" applyFont="1" applyBorder="1" applyAlignment="1" applyProtection="1">
      <alignment horizontal="center" vertical="center"/>
      <protection hidden="1"/>
    </xf>
    <xf numFmtId="49" fontId="45" fillId="33" borderId="34" xfId="0" applyNumberFormat="1" applyFont="1" applyFill="1" applyBorder="1" applyAlignment="1" applyProtection="1">
      <alignment horizontal="left" vertical="top"/>
      <protection hidden="1"/>
    </xf>
    <xf numFmtId="49" fontId="45" fillId="33" borderId="35" xfId="0" applyNumberFormat="1" applyFont="1" applyFill="1" applyBorder="1" applyAlignment="1" applyProtection="1">
      <alignment horizontal="left" vertical="top"/>
      <protection hidden="1"/>
    </xf>
    <xf numFmtId="49" fontId="45" fillId="33" borderId="20" xfId="0" applyNumberFormat="1" applyFont="1" applyFill="1" applyBorder="1" applyAlignment="1" applyProtection="1">
      <alignment horizontal="left" vertical="top"/>
      <protection hidden="1"/>
    </xf>
    <xf numFmtId="0" fontId="46" fillId="0" borderId="61" xfId="0" applyFont="1" applyBorder="1" applyAlignment="1" applyProtection="1">
      <alignment vertical="center" wrapText="1"/>
      <protection hidden="1"/>
    </xf>
    <xf numFmtId="0" fontId="46" fillId="0" borderId="40" xfId="0" applyFont="1" applyBorder="1" applyAlignment="1" applyProtection="1">
      <alignment vertical="center" wrapText="1"/>
      <protection hidden="1"/>
    </xf>
    <xf numFmtId="0" fontId="46" fillId="0" borderId="60" xfId="0" applyFont="1" applyBorder="1" applyAlignment="1" applyProtection="1">
      <alignment vertical="center"/>
      <protection hidden="1"/>
    </xf>
    <xf numFmtId="0" fontId="46" fillId="0" borderId="78" xfId="0" applyFont="1" applyBorder="1" applyAlignment="1" applyProtection="1">
      <alignment vertical="center"/>
      <protection hidden="1"/>
    </xf>
    <xf numFmtId="0" fontId="44" fillId="0" borderId="34" xfId="0" applyFont="1" applyBorder="1" applyAlignment="1" applyProtection="1">
      <alignment horizontal="center" vertical="center" wrapText="1"/>
      <protection hidden="1"/>
    </xf>
    <xf numFmtId="0" fontId="44" fillId="0" borderId="35" xfId="0" applyFont="1" applyBorder="1" applyAlignment="1" applyProtection="1">
      <alignment horizontal="center" vertical="center" wrapText="1"/>
      <protection hidden="1"/>
    </xf>
    <xf numFmtId="0" fontId="44" fillId="0" borderId="20" xfId="0" applyFont="1" applyBorder="1" applyAlignment="1" applyProtection="1">
      <alignment horizontal="center" vertical="center" wrapText="1"/>
      <protection hidden="1"/>
    </xf>
    <xf numFmtId="49" fontId="28" fillId="33" borderId="34" xfId="0" applyNumberFormat="1" applyFont="1" applyFill="1" applyBorder="1" applyAlignment="1" applyProtection="1">
      <alignment horizontal="left" vertical="top"/>
      <protection hidden="1"/>
    </xf>
    <xf numFmtId="49" fontId="28" fillId="33" borderId="35" xfId="0" applyNumberFormat="1" applyFont="1" applyFill="1" applyBorder="1" applyAlignment="1" applyProtection="1">
      <alignment horizontal="left" vertical="top"/>
      <protection hidden="1"/>
    </xf>
    <xf numFmtId="49" fontId="28" fillId="33" borderId="20" xfId="0" applyNumberFormat="1" applyFont="1" applyFill="1" applyBorder="1" applyAlignment="1" applyProtection="1">
      <alignment horizontal="left" vertical="top"/>
      <protection hidden="1"/>
    </xf>
    <xf numFmtId="0" fontId="44" fillId="0" borderId="33" xfId="0" applyFont="1" applyBorder="1" applyAlignment="1" applyProtection="1">
      <alignment horizontal="center" vertical="center"/>
      <protection hidden="1"/>
    </xf>
    <xf numFmtId="0" fontId="44" fillId="0" borderId="62" xfId="0" applyFont="1" applyBorder="1" applyAlignment="1" applyProtection="1">
      <alignment horizontal="center" vertical="center"/>
      <protection hidden="1"/>
    </xf>
    <xf numFmtId="0" fontId="44" fillId="0" borderId="26" xfId="0" applyFont="1" applyBorder="1" applyAlignment="1" applyProtection="1">
      <alignment horizontal="center" vertical="center"/>
      <protection hidden="1"/>
    </xf>
    <xf numFmtId="0" fontId="46" fillId="0" borderId="73" xfId="0" applyFont="1" applyBorder="1" applyAlignment="1" applyProtection="1">
      <alignment/>
      <protection hidden="1"/>
    </xf>
    <xf numFmtId="0" fontId="0" fillId="0" borderId="60" xfId="0" applyBorder="1" applyAlignment="1" applyProtection="1">
      <alignment/>
      <protection hidden="1"/>
    </xf>
    <xf numFmtId="0" fontId="0" fillId="0" borderId="74" xfId="0" applyBorder="1" applyAlignment="1" applyProtection="1">
      <alignment/>
      <protection hidden="1"/>
    </xf>
    <xf numFmtId="0" fontId="44" fillId="0" borderId="33" xfId="0" applyFont="1" applyBorder="1" applyAlignment="1" applyProtection="1">
      <alignment horizontal="center" textRotation="90"/>
      <protection hidden="1" locked="0"/>
    </xf>
    <xf numFmtId="0" fontId="44" fillId="0" borderId="62" xfId="0" applyFont="1" applyBorder="1" applyAlignment="1" applyProtection="1">
      <alignment horizontal="center" textRotation="90"/>
      <protection hidden="1" locked="0"/>
    </xf>
    <xf numFmtId="0" fontId="44" fillId="0" borderId="26" xfId="0" applyFont="1" applyBorder="1" applyAlignment="1" applyProtection="1">
      <alignment horizontal="center" textRotation="90"/>
      <protection hidden="1" locked="0"/>
    </xf>
    <xf numFmtId="0" fontId="44" fillId="0" borderId="34" xfId="0" applyFont="1" applyFill="1" applyBorder="1" applyAlignment="1" applyProtection="1">
      <alignment horizontal="center" vertical="top"/>
      <protection hidden="1" locked="0"/>
    </xf>
    <xf numFmtId="0" fontId="44" fillId="0" borderId="20" xfId="0" applyFont="1" applyFill="1" applyBorder="1" applyAlignment="1" applyProtection="1">
      <alignment horizontal="center" vertical="top"/>
      <protection hidden="1" locked="0"/>
    </xf>
    <xf numFmtId="0" fontId="44" fillId="0" borderId="34" xfId="0" applyFont="1" applyBorder="1" applyAlignment="1" applyProtection="1">
      <alignment horizontal="center" vertical="center" wrapText="1"/>
      <protection hidden="1" locked="0"/>
    </xf>
    <xf numFmtId="0" fontId="44" fillId="0" borderId="35" xfId="0" applyFont="1" applyBorder="1" applyAlignment="1" applyProtection="1">
      <alignment horizontal="center" vertical="center" wrapText="1"/>
      <protection hidden="1" locked="0"/>
    </xf>
    <xf numFmtId="0" fontId="44" fillId="0" borderId="20" xfId="0" applyFont="1" applyBorder="1" applyAlignment="1" applyProtection="1">
      <alignment horizontal="center" vertical="center" wrapText="1"/>
      <protection hidden="1" locked="0"/>
    </xf>
    <xf numFmtId="49" fontId="90" fillId="0" borderId="51" xfId="0" applyNumberFormat="1" applyFont="1" applyBorder="1" applyAlignment="1" applyProtection="1">
      <alignment horizontal="center" vertical="center" wrapText="1"/>
      <protection locked="0"/>
    </xf>
    <xf numFmtId="0" fontId="89" fillId="0" borderId="60" xfId="0" applyFont="1" applyBorder="1" applyAlignment="1">
      <alignment horizontal="center" vertical="center" wrapText="1"/>
    </xf>
    <xf numFmtId="0" fontId="89" fillId="0" borderId="78" xfId="0" applyFont="1" applyBorder="1" applyAlignment="1">
      <alignment horizontal="center" vertical="center" wrapText="1"/>
    </xf>
    <xf numFmtId="0" fontId="44" fillId="0" borderId="54" xfId="0" applyFont="1" applyBorder="1" applyAlignment="1" applyProtection="1">
      <alignment horizontal="center" vertical="center"/>
      <protection hidden="1" locked="0"/>
    </xf>
    <xf numFmtId="0" fontId="44" fillId="0" borderId="58" xfId="0" applyFont="1" applyBorder="1" applyAlignment="1" applyProtection="1">
      <alignment horizontal="center" vertical="center"/>
      <protection hidden="1" locked="0"/>
    </xf>
    <xf numFmtId="0" fontId="44" fillId="0" borderId="15" xfId="0" applyFont="1" applyBorder="1" applyAlignment="1" applyProtection="1">
      <alignment horizontal="center" vertical="center"/>
      <protection hidden="1" locked="0"/>
    </xf>
    <xf numFmtId="0" fontId="44" fillId="0" borderId="56" xfId="0" applyFont="1" applyBorder="1" applyAlignment="1" applyProtection="1">
      <alignment horizontal="center" vertical="center"/>
      <protection hidden="1" locked="0"/>
    </xf>
    <xf numFmtId="0" fontId="44" fillId="0" borderId="59" xfId="0" applyFont="1" applyBorder="1" applyAlignment="1" applyProtection="1">
      <alignment horizontal="center" vertical="center"/>
      <protection hidden="1" locked="0"/>
    </xf>
    <xf numFmtId="0" fontId="44" fillId="0" borderId="39" xfId="0" applyFont="1" applyBorder="1" applyAlignment="1" applyProtection="1">
      <alignment horizontal="center" vertical="center"/>
      <protection hidden="1" locked="0"/>
    </xf>
    <xf numFmtId="0" fontId="44" fillId="0" borderId="35" xfId="0" applyFont="1" applyFill="1" applyBorder="1" applyAlignment="1" applyProtection="1">
      <alignment horizontal="center" vertical="top"/>
      <protection hidden="1" locked="0"/>
    </xf>
    <xf numFmtId="0" fontId="44" fillId="0" borderId="34" xfId="0" applyFont="1" applyFill="1" applyBorder="1" applyAlignment="1" applyProtection="1">
      <alignment horizontal="center" vertical="center"/>
      <protection hidden="1" locked="0"/>
    </xf>
    <xf numFmtId="0" fontId="44" fillId="0" borderId="35" xfId="0" applyFont="1" applyFill="1" applyBorder="1" applyAlignment="1" applyProtection="1">
      <alignment horizontal="center" vertical="center"/>
      <protection hidden="1" locked="0"/>
    </xf>
    <xf numFmtId="0" fontId="44" fillId="0" borderId="20" xfId="0" applyFont="1" applyFill="1" applyBorder="1" applyAlignment="1" applyProtection="1">
      <alignment horizontal="center" vertical="center"/>
      <protection hidden="1" locked="0"/>
    </xf>
    <xf numFmtId="0" fontId="61" fillId="0" borderId="0" xfId="0" applyFont="1" applyAlignment="1" applyProtection="1">
      <alignment/>
      <protection hidden="1" locked="0"/>
    </xf>
    <xf numFmtId="0" fontId="59" fillId="0" borderId="0" xfId="0" applyFont="1" applyBorder="1" applyAlignment="1" applyProtection="1">
      <alignment horizontal="center"/>
      <protection hidden="1" locked="0"/>
    </xf>
    <xf numFmtId="0" fontId="44" fillId="0" borderId="58" xfId="0" applyFont="1" applyBorder="1" applyAlignment="1" applyProtection="1">
      <alignment horizontal="center" textRotation="90"/>
      <protection hidden="1" locked="0"/>
    </xf>
    <xf numFmtId="0" fontId="44" fillId="0" borderId="0" xfId="0" applyFont="1" applyBorder="1" applyAlignment="1" applyProtection="1">
      <alignment horizontal="center" textRotation="90"/>
      <protection hidden="1" locked="0"/>
    </xf>
    <xf numFmtId="0" fontId="44" fillId="0" borderId="59" xfId="0" applyFont="1" applyBorder="1" applyAlignment="1" applyProtection="1">
      <alignment horizontal="center" textRotation="90"/>
      <protection hidden="1" locked="0"/>
    </xf>
    <xf numFmtId="0" fontId="44" fillId="0" borderId="34" xfId="0" applyFont="1" applyFill="1" applyBorder="1" applyAlignment="1" applyProtection="1">
      <alignment horizontal="center" vertical="center" wrapText="1"/>
      <protection hidden="1" locked="0"/>
    </xf>
    <xf numFmtId="0" fontId="44" fillId="0" borderId="35" xfId="0" applyFont="1" applyFill="1" applyBorder="1" applyAlignment="1" applyProtection="1">
      <alignment horizontal="center" vertical="center" wrapText="1"/>
      <protection hidden="1" locked="0"/>
    </xf>
    <xf numFmtId="0" fontId="44" fillId="0" borderId="20" xfId="0" applyFont="1" applyFill="1" applyBorder="1" applyAlignment="1" applyProtection="1">
      <alignment horizontal="center" vertical="center" wrapText="1"/>
      <protection hidden="1" locked="0"/>
    </xf>
    <xf numFmtId="0" fontId="44" fillId="0" borderId="33" xfId="0" applyFont="1" applyBorder="1" applyAlignment="1" applyProtection="1">
      <alignment horizontal="center" vertical="center"/>
      <protection hidden="1" locked="0"/>
    </xf>
    <xf numFmtId="0" fontId="44" fillId="0" borderId="62" xfId="0" applyFont="1" applyBorder="1" applyAlignment="1" applyProtection="1">
      <alignment horizontal="center" vertical="center"/>
      <protection hidden="1" locked="0"/>
    </xf>
    <xf numFmtId="0" fontId="44" fillId="0" borderId="26" xfId="0" applyFont="1" applyBorder="1" applyAlignment="1" applyProtection="1">
      <alignment horizontal="center" vertical="center"/>
      <protection hidden="1" locked="0"/>
    </xf>
    <xf numFmtId="0" fontId="44" fillId="0" borderId="34" xfId="0" applyFont="1" applyBorder="1" applyAlignment="1" applyProtection="1">
      <alignment horizontal="center" vertical="center"/>
      <protection hidden="1" locked="0"/>
    </xf>
    <xf numFmtId="0" fontId="44" fillId="0" borderId="35" xfId="0" applyFont="1" applyBorder="1" applyAlignment="1" applyProtection="1">
      <alignment horizontal="center" vertical="center"/>
      <protection hidden="1" locked="0"/>
    </xf>
    <xf numFmtId="0" fontId="44" fillId="0" borderId="20" xfId="0" applyFont="1" applyBorder="1" applyAlignment="1" applyProtection="1">
      <alignment horizontal="center" vertical="center"/>
      <protection hidden="1" locked="0"/>
    </xf>
    <xf numFmtId="0" fontId="13" fillId="0" borderId="33" xfId="0" applyNumberFormat="1" applyFont="1" applyBorder="1" applyAlignment="1" applyProtection="1">
      <alignment horizontal="center" vertical="center" wrapText="1"/>
      <protection hidden="1"/>
    </xf>
    <xf numFmtId="0" fontId="13" fillId="0" borderId="26" xfId="0" applyNumberFormat="1" applyFont="1" applyBorder="1" applyAlignment="1" applyProtection="1">
      <alignment horizontal="center" vertical="center" wrapText="1"/>
      <protection hidden="1"/>
    </xf>
    <xf numFmtId="49" fontId="11" fillId="0" borderId="59" xfId="0" applyNumberFormat="1" applyFont="1" applyBorder="1" applyAlignment="1" applyProtection="1">
      <alignment horizontal="center" vertical="center" wrapText="1"/>
      <protection hidden="1"/>
    </xf>
    <xf numFmtId="0" fontId="11" fillId="0" borderId="0" xfId="0" applyFont="1" applyAlignment="1">
      <alignment/>
    </xf>
    <xf numFmtId="0" fontId="11" fillId="0" borderId="0" xfId="0" applyNumberFormat="1" applyFont="1" applyBorder="1" applyAlignment="1" applyProtection="1">
      <alignment horizontal="left" wrapText="1"/>
      <protection hidden="1"/>
    </xf>
    <xf numFmtId="49" fontId="11" fillId="0" borderId="0" xfId="0" applyNumberFormat="1" applyFont="1" applyBorder="1" applyAlignment="1" applyProtection="1">
      <alignment horizontal="left" vertical="center" wrapText="1"/>
      <protection hidden="1"/>
    </xf>
    <xf numFmtId="0" fontId="0" fillId="0" borderId="0" xfId="0" applyAlignment="1">
      <alignment horizontal="left" vertical="center" wrapText="1"/>
    </xf>
    <xf numFmtId="0" fontId="11" fillId="0" borderId="0" xfId="0" applyNumberFormat="1" applyFont="1" applyBorder="1" applyAlignment="1" applyProtection="1">
      <alignment horizontal="left" vertical="center" wrapText="1"/>
      <protection hidden="1"/>
    </xf>
    <xf numFmtId="0" fontId="10" fillId="0" borderId="0" xfId="0" applyFont="1" applyAlignment="1">
      <alignment/>
    </xf>
    <xf numFmtId="0" fontId="3" fillId="0" borderId="0" xfId="0" applyFont="1" applyAlignment="1">
      <alignment/>
    </xf>
    <xf numFmtId="0" fontId="11" fillId="0" borderId="59" xfId="0" applyNumberFormat="1" applyFont="1" applyBorder="1" applyAlignment="1" applyProtection="1">
      <alignment horizontal="center" vertical="center" wrapText="1"/>
      <protection hidden="1"/>
    </xf>
    <xf numFmtId="0" fontId="13" fillId="0" borderId="79" xfId="0" applyNumberFormat="1" applyFont="1" applyBorder="1" applyAlignment="1" applyProtection="1">
      <alignment horizontal="center" vertical="center" wrapText="1"/>
      <protection hidden="1"/>
    </xf>
    <xf numFmtId="0" fontId="13" fillId="0" borderId="39" xfId="0" applyNumberFormat="1" applyFont="1" applyBorder="1" applyAlignment="1" applyProtection="1">
      <alignment horizontal="center" vertical="center" wrapText="1"/>
      <protection hidden="1"/>
    </xf>
    <xf numFmtId="49" fontId="7" fillId="0" borderId="0" xfId="0" applyNumberFormat="1" applyFont="1" applyBorder="1" applyAlignment="1" applyProtection="1">
      <alignment horizontal="left" wrapText="1"/>
      <protection hidden="1"/>
    </xf>
    <xf numFmtId="0" fontId="7" fillId="0" borderId="0" xfId="0" applyFont="1" applyBorder="1" applyAlignment="1" applyProtection="1">
      <alignment horizontal="left" wrapText="1"/>
      <protection hidden="1"/>
    </xf>
    <xf numFmtId="0" fontId="13" fillId="0" borderId="28" xfId="0" applyNumberFormat="1" applyFont="1" applyBorder="1" applyAlignment="1" applyProtection="1">
      <alignment horizontal="center" vertical="center" wrapText="1"/>
      <protection hidden="1"/>
    </xf>
    <xf numFmtId="0" fontId="13" fillId="0" borderId="27" xfId="0" applyNumberFormat="1" applyFont="1" applyBorder="1" applyAlignment="1" applyProtection="1">
      <alignment horizontal="center" vertical="center" wrapText="1"/>
      <protection hidden="1"/>
    </xf>
    <xf numFmtId="0" fontId="13" fillId="0" borderId="41" xfId="0" applyNumberFormat="1" applyFont="1" applyBorder="1" applyAlignment="1" applyProtection="1">
      <alignment horizontal="center" vertical="center" wrapText="1"/>
      <protection hidden="1"/>
    </xf>
    <xf numFmtId="0" fontId="13" fillId="0" borderId="60" xfId="0" applyNumberFormat="1" applyFont="1" applyBorder="1" applyAlignment="1" applyProtection="1">
      <alignment horizontal="center" vertical="center" wrapText="1"/>
      <protection hidden="1"/>
    </xf>
    <xf numFmtId="0" fontId="13" fillId="0" borderId="61" xfId="0" applyNumberFormat="1" applyFont="1" applyBorder="1" applyAlignment="1" applyProtection="1">
      <alignment horizontal="center" vertical="center" wrapText="1"/>
      <protection hidden="1"/>
    </xf>
    <xf numFmtId="0" fontId="13" fillId="0" borderId="67" xfId="0" applyNumberFormat="1" applyFont="1" applyBorder="1" applyAlignment="1" applyProtection="1">
      <alignment horizontal="center" vertical="center" wrapText="1"/>
      <protection hidden="1"/>
    </xf>
    <xf numFmtId="0" fontId="12" fillId="0" borderId="15" xfId="0" applyNumberFormat="1" applyFont="1" applyBorder="1" applyAlignment="1" applyProtection="1">
      <alignment horizontal="center" vertical="center" wrapText="1"/>
      <protection hidden="1"/>
    </xf>
    <xf numFmtId="0" fontId="12" fillId="0" borderId="19" xfId="0" applyNumberFormat="1" applyFont="1" applyBorder="1" applyAlignment="1" applyProtection="1">
      <alignment horizontal="center" vertical="center" wrapText="1"/>
      <protection hidden="1"/>
    </xf>
    <xf numFmtId="0" fontId="12" fillId="0" borderId="39" xfId="0" applyNumberFormat="1" applyFont="1" applyBorder="1" applyAlignment="1" applyProtection="1">
      <alignment horizontal="center" vertical="center" wrapText="1"/>
      <protection hidden="1"/>
    </xf>
    <xf numFmtId="49" fontId="11" fillId="0" borderId="0" xfId="0" applyNumberFormat="1" applyFont="1" applyBorder="1" applyAlignment="1" applyProtection="1">
      <alignment horizontal="center" vertical="center" wrapText="1"/>
      <protection hidden="1"/>
    </xf>
    <xf numFmtId="0" fontId="11" fillId="0" borderId="0" xfId="0" applyNumberFormat="1" applyFont="1" applyBorder="1" applyAlignment="1" applyProtection="1">
      <alignment horizontal="center" vertical="center" wrapText="1"/>
      <protection hidden="1"/>
    </xf>
    <xf numFmtId="0" fontId="13" fillId="0" borderId="34" xfId="0" applyNumberFormat="1" applyFont="1" applyBorder="1" applyAlignment="1" applyProtection="1">
      <alignment horizontal="center" vertical="center" wrapText="1"/>
      <protection hidden="1"/>
    </xf>
    <xf numFmtId="0" fontId="13" fillId="0" borderId="35" xfId="0" applyNumberFormat="1" applyFont="1" applyBorder="1" applyAlignment="1" applyProtection="1">
      <alignment horizontal="center" vertical="center" wrapText="1"/>
      <protection hidden="1"/>
    </xf>
    <xf numFmtId="0" fontId="13" fillId="0" borderId="20" xfId="0" applyNumberFormat="1" applyFont="1" applyBorder="1" applyAlignment="1" applyProtection="1">
      <alignment horizontal="center" vertical="center" wrapText="1"/>
      <protection hidden="1"/>
    </xf>
    <xf numFmtId="0" fontId="3" fillId="0" borderId="33" xfId="0" applyNumberFormat="1" applyFont="1" applyBorder="1" applyAlignment="1" applyProtection="1">
      <alignment horizontal="center" vertical="center" wrapText="1"/>
      <protection hidden="1"/>
    </xf>
    <xf numFmtId="0" fontId="3" fillId="0" borderId="26" xfId="0" applyNumberFormat="1" applyFont="1" applyBorder="1" applyAlignment="1" applyProtection="1">
      <alignment horizontal="center" vertical="center" wrapText="1"/>
      <protection hidden="1"/>
    </xf>
    <xf numFmtId="0" fontId="25" fillId="0" borderId="0" xfId="0" applyFont="1" applyAlignment="1">
      <alignment horizontal="left" wrapText="1" indent="1"/>
    </xf>
    <xf numFmtId="0" fontId="0" fillId="0" borderId="0" xfId="0" applyAlignment="1">
      <alignment horizontal="left" wrapText="1" indent="1"/>
    </xf>
    <xf numFmtId="0" fontId="62" fillId="0" borderId="0" xfId="0" applyFont="1" applyAlignment="1">
      <alignment horizontal="center" wrapText="1"/>
    </xf>
    <xf numFmtId="0" fontId="63" fillId="0" borderId="0" xfId="0" applyFont="1" applyAlignment="1">
      <alignment horizontal="center" wrapText="1"/>
    </xf>
    <xf numFmtId="0" fontId="25" fillId="0" borderId="0" xfId="0" applyFont="1" applyAlignment="1">
      <alignment horizontal="left" wrapText="1" indent="2"/>
    </xf>
    <xf numFmtId="0" fontId="0" fillId="0" borderId="0" xfId="0" applyAlignment="1">
      <alignment horizontal="left" wrapText="1" indent="2"/>
    </xf>
    <xf numFmtId="0" fontId="54" fillId="0" borderId="0" xfId="0" applyFont="1" applyAlignment="1">
      <alignment horizontal="left" wrapText="1" indent="1"/>
    </xf>
    <xf numFmtId="0" fontId="0" fillId="0" borderId="0" xfId="0" applyAlignment="1">
      <alignment horizontal="left" inden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4</xdr:row>
      <xdr:rowOff>0</xdr:rowOff>
    </xdr:from>
    <xdr:to>
      <xdr:col>0</xdr:col>
      <xdr:colOff>257175</xdr:colOff>
      <xdr:row>5</xdr:row>
      <xdr:rowOff>28575</xdr:rowOff>
    </xdr:to>
    <xdr:pic>
      <xdr:nvPicPr>
        <xdr:cNvPr id="1" name="Picture 1" descr="kpi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076325"/>
          <a:ext cx="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266700</xdr:colOff>
      <xdr:row>3</xdr:row>
      <xdr:rowOff>28575</xdr:rowOff>
    </xdr:from>
    <xdr:to>
      <xdr:col>6</xdr:col>
      <xdr:colOff>28575</xdr:colOff>
      <xdr:row>5</xdr:row>
      <xdr:rowOff>0</xdr:rowOff>
    </xdr:to>
    <xdr:pic>
      <xdr:nvPicPr>
        <xdr:cNvPr id="2" name="Picture 6" descr="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2025" y="704850"/>
          <a:ext cx="10953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257175</xdr:colOff>
      <xdr:row>4</xdr:row>
      <xdr:rowOff>0</xdr:rowOff>
    </xdr:from>
    <xdr:to>
      <xdr:col>0</xdr:col>
      <xdr:colOff>257175</xdr:colOff>
      <xdr:row>5</xdr:row>
      <xdr:rowOff>28575</xdr:rowOff>
    </xdr:to>
    <xdr:pic>
      <xdr:nvPicPr>
        <xdr:cNvPr id="3" name="Picture 1" descr="kpi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076325"/>
          <a:ext cx="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266700</xdr:colOff>
      <xdr:row>3</xdr:row>
      <xdr:rowOff>28575</xdr:rowOff>
    </xdr:from>
    <xdr:to>
      <xdr:col>6</xdr:col>
      <xdr:colOff>28575</xdr:colOff>
      <xdr:row>5</xdr:row>
      <xdr:rowOff>0</xdr:rowOff>
    </xdr:to>
    <xdr:pic>
      <xdr:nvPicPr>
        <xdr:cNvPr id="4" name="Picture 6" descr="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2025" y="704850"/>
          <a:ext cx="10953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362"/>
  <sheetViews>
    <sheetView view="pageBreakPreview" zoomScaleSheetLayoutView="100" zoomScalePageLayoutView="0" workbookViewId="0" topLeftCell="A64">
      <selection activeCell="A5" sqref="A5:A21"/>
    </sheetView>
  </sheetViews>
  <sheetFormatPr defaultColWidth="9.00390625" defaultRowHeight="12.75"/>
  <cols>
    <col min="1" max="1" width="7.75390625" style="0" customWidth="1"/>
    <col min="2" max="2" width="8.625" style="0" customWidth="1"/>
    <col min="3" max="3" width="59.375" style="0" customWidth="1"/>
    <col min="4" max="4" width="6.875" style="578" customWidth="1"/>
  </cols>
  <sheetData>
    <row r="2" spans="3:4" ht="14.25">
      <c r="C2" s="585"/>
      <c r="D2" s="579"/>
    </row>
    <row r="3" spans="1:4" ht="12.75">
      <c r="A3" s="657" t="s">
        <v>420</v>
      </c>
      <c r="B3" s="659" t="s">
        <v>421</v>
      </c>
      <c r="C3" s="661" t="s">
        <v>67</v>
      </c>
      <c r="D3" s="662" t="s">
        <v>422</v>
      </c>
    </row>
    <row r="4" spans="1:4" ht="12.75">
      <c r="A4" s="658"/>
      <c r="B4" s="660"/>
      <c r="C4" s="657"/>
      <c r="D4" s="663"/>
    </row>
    <row r="5" spans="1:4" ht="14.25">
      <c r="A5" s="664" t="s">
        <v>423</v>
      </c>
      <c r="B5" s="664">
        <v>120</v>
      </c>
      <c r="C5" s="580" t="s">
        <v>424</v>
      </c>
      <c r="D5" s="581">
        <v>121</v>
      </c>
    </row>
    <row r="6" spans="1:4" ht="14.25">
      <c r="A6" s="665"/>
      <c r="B6" s="665"/>
      <c r="C6" s="580" t="s">
        <v>425</v>
      </c>
      <c r="D6" s="581">
        <v>122</v>
      </c>
    </row>
    <row r="7" spans="1:4" ht="14.25">
      <c r="A7" s="665"/>
      <c r="B7" s="665"/>
      <c r="C7" s="580" t="s">
        <v>426</v>
      </c>
      <c r="D7" s="581">
        <v>123</v>
      </c>
    </row>
    <row r="8" spans="1:4" ht="14.25">
      <c r="A8" s="665"/>
      <c r="B8" s="665"/>
      <c r="C8" s="580" t="s">
        <v>427</v>
      </c>
      <c r="D8" s="581">
        <v>124</v>
      </c>
    </row>
    <row r="9" spans="1:4" ht="14.25">
      <c r="A9" s="665"/>
      <c r="B9" s="665"/>
      <c r="C9" s="580" t="s">
        <v>428</v>
      </c>
      <c r="D9" s="581">
        <v>125</v>
      </c>
    </row>
    <row r="10" spans="1:4" ht="14.25">
      <c r="A10" s="665"/>
      <c r="B10" s="665"/>
      <c r="C10" s="580" t="s">
        <v>429</v>
      </c>
      <c r="D10" s="581">
        <v>126</v>
      </c>
    </row>
    <row r="11" spans="1:4" ht="14.25">
      <c r="A11" s="665"/>
      <c r="B11" s="665"/>
      <c r="C11" s="580" t="s">
        <v>430</v>
      </c>
      <c r="D11" s="581">
        <v>127</v>
      </c>
    </row>
    <row r="12" spans="1:4" ht="14.25" hidden="1">
      <c r="A12" s="665"/>
      <c r="B12" s="665"/>
      <c r="C12" s="580" t="s">
        <v>431</v>
      </c>
      <c r="D12" s="581">
        <v>128</v>
      </c>
    </row>
    <row r="13" spans="1:4" ht="14.25">
      <c r="A13" s="665"/>
      <c r="B13" s="665"/>
      <c r="C13" s="580" t="s">
        <v>432</v>
      </c>
      <c r="D13" s="581">
        <v>129</v>
      </c>
    </row>
    <row r="14" spans="1:4" ht="14.25">
      <c r="A14" s="665"/>
      <c r="B14" s="665"/>
      <c r="C14" s="580" t="s">
        <v>203</v>
      </c>
      <c r="D14" s="581">
        <v>130</v>
      </c>
    </row>
    <row r="15" spans="1:4" ht="14.25">
      <c r="A15" s="665"/>
      <c r="B15" s="665"/>
      <c r="C15" s="580" t="s">
        <v>433</v>
      </c>
      <c r="D15" s="581">
        <v>131</v>
      </c>
    </row>
    <row r="16" spans="1:4" ht="14.25">
      <c r="A16" s="665"/>
      <c r="B16" s="665"/>
      <c r="C16" s="580" t="s">
        <v>434</v>
      </c>
      <c r="D16" s="581">
        <v>132</v>
      </c>
    </row>
    <row r="17" spans="1:4" ht="14.25">
      <c r="A17" s="665"/>
      <c r="B17" s="665"/>
      <c r="C17" s="580" t="s">
        <v>435</v>
      </c>
      <c r="D17" s="581">
        <v>133</v>
      </c>
    </row>
    <row r="18" spans="1:4" ht="14.25">
      <c r="A18" s="665"/>
      <c r="B18" s="665"/>
      <c r="C18" s="580" t="s">
        <v>436</v>
      </c>
      <c r="D18" s="581">
        <v>134</v>
      </c>
    </row>
    <row r="19" spans="1:4" ht="14.25">
      <c r="A19" s="665"/>
      <c r="B19" s="665"/>
      <c r="C19" s="580" t="s">
        <v>437</v>
      </c>
      <c r="D19" s="581">
        <v>135</v>
      </c>
    </row>
    <row r="20" spans="1:4" ht="14.25">
      <c r="A20" s="665"/>
      <c r="B20" s="665"/>
      <c r="C20" s="580" t="s">
        <v>438</v>
      </c>
      <c r="D20" s="581">
        <v>136</v>
      </c>
    </row>
    <row r="21" spans="1:4" ht="14.25">
      <c r="A21" s="666"/>
      <c r="B21" s="666"/>
      <c r="C21" s="580" t="s">
        <v>439</v>
      </c>
      <c r="D21" s="581">
        <v>137</v>
      </c>
    </row>
    <row r="22" spans="1:4" ht="14.25">
      <c r="A22" s="664" t="s">
        <v>440</v>
      </c>
      <c r="B22" s="664">
        <v>140</v>
      </c>
      <c r="C22" s="580" t="s">
        <v>441</v>
      </c>
      <c r="D22" s="581">
        <v>141</v>
      </c>
    </row>
    <row r="23" spans="1:4" ht="14.25">
      <c r="A23" s="667"/>
      <c r="B23" s="667"/>
      <c r="C23" s="580" t="s">
        <v>442</v>
      </c>
      <c r="D23" s="581">
        <v>142</v>
      </c>
    </row>
    <row r="24" spans="1:4" ht="14.25">
      <c r="A24" s="667"/>
      <c r="B24" s="667"/>
      <c r="C24" s="580" t="s">
        <v>443</v>
      </c>
      <c r="D24" s="581">
        <v>143</v>
      </c>
    </row>
    <row r="25" spans="1:4" ht="14.25">
      <c r="A25" s="667"/>
      <c r="B25" s="667"/>
      <c r="C25" s="580" t="s">
        <v>444</v>
      </c>
      <c r="D25" s="581">
        <v>144</v>
      </c>
    </row>
    <row r="26" spans="1:4" ht="14.25">
      <c r="A26" s="667"/>
      <c r="B26" s="667"/>
      <c r="C26" s="580" t="s">
        <v>445</v>
      </c>
      <c r="D26" s="581">
        <v>145</v>
      </c>
    </row>
    <row r="27" spans="1:4" ht="14.25">
      <c r="A27" s="667"/>
      <c r="B27" s="667"/>
      <c r="C27" s="580" t="s">
        <v>446</v>
      </c>
      <c r="D27" s="581">
        <v>146</v>
      </c>
    </row>
    <row r="28" spans="1:4" ht="14.25">
      <c r="A28" s="667"/>
      <c r="B28" s="667"/>
      <c r="C28" s="580" t="s">
        <v>447</v>
      </c>
      <c r="D28" s="581">
        <v>147</v>
      </c>
    </row>
    <row r="29" spans="1:4" ht="14.25">
      <c r="A29" s="667"/>
      <c r="B29" s="667"/>
      <c r="C29" s="580" t="s">
        <v>448</v>
      </c>
      <c r="D29" s="581">
        <v>148</v>
      </c>
    </row>
    <row r="30" spans="1:4" ht="14.25">
      <c r="A30" s="667"/>
      <c r="B30" s="667"/>
      <c r="C30" s="580" t="s">
        <v>449</v>
      </c>
      <c r="D30" s="581">
        <v>149</v>
      </c>
    </row>
    <row r="31" spans="1:4" ht="14.25">
      <c r="A31" s="667"/>
      <c r="B31" s="667"/>
      <c r="C31" s="580" t="s">
        <v>450</v>
      </c>
      <c r="D31" s="581">
        <v>150</v>
      </c>
    </row>
    <row r="32" spans="1:4" ht="14.25">
      <c r="A32" s="667"/>
      <c r="B32" s="667"/>
      <c r="C32" s="580" t="s">
        <v>451</v>
      </c>
      <c r="D32" s="581">
        <v>151</v>
      </c>
    </row>
    <row r="33" spans="1:4" ht="14.25">
      <c r="A33" s="667"/>
      <c r="B33" s="667"/>
      <c r="C33" s="580" t="s">
        <v>452</v>
      </c>
      <c r="D33" s="581">
        <v>152</v>
      </c>
    </row>
    <row r="34" spans="1:4" ht="14.25">
      <c r="A34" s="667"/>
      <c r="B34" s="667"/>
      <c r="C34" s="580" t="s">
        <v>453</v>
      </c>
      <c r="D34" s="581">
        <v>153</v>
      </c>
    </row>
    <row r="35" spans="1:4" ht="14.25">
      <c r="A35" s="667"/>
      <c r="B35" s="667"/>
      <c r="C35" s="580" t="s">
        <v>454</v>
      </c>
      <c r="D35" s="581">
        <v>154</v>
      </c>
    </row>
    <row r="36" spans="1:4" ht="14.25">
      <c r="A36" s="668"/>
      <c r="B36" s="668"/>
      <c r="C36" s="580" t="s">
        <v>455</v>
      </c>
      <c r="D36" s="581">
        <v>155</v>
      </c>
    </row>
    <row r="37" spans="1:4" ht="14.25">
      <c r="A37" s="669" t="s">
        <v>456</v>
      </c>
      <c r="B37" s="669">
        <v>160</v>
      </c>
      <c r="C37" s="580" t="s">
        <v>457</v>
      </c>
      <c r="D37" s="581">
        <v>161</v>
      </c>
    </row>
    <row r="38" spans="1:4" ht="14.25">
      <c r="A38" s="670"/>
      <c r="B38" s="670"/>
      <c r="C38" s="580" t="s">
        <v>458</v>
      </c>
      <c r="D38" s="581">
        <v>162</v>
      </c>
    </row>
    <row r="39" spans="1:4" ht="14.25">
      <c r="A39" s="670"/>
      <c r="B39" s="670"/>
      <c r="C39" s="580" t="s">
        <v>459</v>
      </c>
      <c r="D39" s="581">
        <v>163</v>
      </c>
    </row>
    <row r="40" spans="1:4" ht="14.25">
      <c r="A40" s="670"/>
      <c r="B40" s="670"/>
      <c r="C40" s="580" t="s">
        <v>460</v>
      </c>
      <c r="D40" s="581">
        <v>164</v>
      </c>
    </row>
    <row r="41" spans="1:4" ht="14.25">
      <c r="A41" s="670"/>
      <c r="B41" s="670"/>
      <c r="C41" s="580" t="s">
        <v>461</v>
      </c>
      <c r="D41" s="581">
        <v>165</v>
      </c>
    </row>
    <row r="42" spans="1:4" ht="14.25">
      <c r="A42" s="670"/>
      <c r="B42" s="670"/>
      <c r="C42" s="580" t="s">
        <v>462</v>
      </c>
      <c r="D42" s="581">
        <v>166</v>
      </c>
    </row>
    <row r="43" spans="1:4" ht="14.25">
      <c r="A43" s="670"/>
      <c r="B43" s="670"/>
      <c r="C43" s="580" t="s">
        <v>463</v>
      </c>
      <c r="D43" s="581">
        <v>167</v>
      </c>
    </row>
    <row r="44" spans="1:4" ht="14.25">
      <c r="A44" s="670"/>
      <c r="B44" s="670"/>
      <c r="C44" s="580" t="s">
        <v>464</v>
      </c>
      <c r="D44" s="581">
        <v>168</v>
      </c>
    </row>
    <row r="45" spans="1:4" ht="14.25">
      <c r="A45" s="670"/>
      <c r="B45" s="670"/>
      <c r="C45" s="580" t="s">
        <v>465</v>
      </c>
      <c r="D45" s="581">
        <v>169</v>
      </c>
    </row>
    <row r="46" spans="1:4" ht="14.25">
      <c r="A46" s="671"/>
      <c r="B46" s="671"/>
      <c r="C46" s="580" t="s">
        <v>466</v>
      </c>
      <c r="D46" s="581">
        <v>170</v>
      </c>
    </row>
    <row r="47" spans="1:4" ht="14.25">
      <c r="A47" s="669" t="s">
        <v>467</v>
      </c>
      <c r="B47" s="669">
        <v>180</v>
      </c>
      <c r="C47" s="580" t="s">
        <v>468</v>
      </c>
      <c r="D47" s="581">
        <v>181</v>
      </c>
    </row>
    <row r="48" spans="1:4" ht="14.25">
      <c r="A48" s="670"/>
      <c r="B48" s="670"/>
      <c r="C48" s="580" t="s">
        <v>469</v>
      </c>
      <c r="D48" s="581">
        <v>182</v>
      </c>
    </row>
    <row r="49" spans="1:4" ht="14.25">
      <c r="A49" s="670"/>
      <c r="B49" s="670"/>
      <c r="C49" s="580" t="s">
        <v>470</v>
      </c>
      <c r="D49" s="581">
        <v>183</v>
      </c>
    </row>
    <row r="50" spans="1:4" ht="14.25">
      <c r="A50" s="670"/>
      <c r="B50" s="670"/>
      <c r="C50" s="580" t="s">
        <v>471</v>
      </c>
      <c r="D50" s="581">
        <v>184</v>
      </c>
    </row>
    <row r="51" spans="1:4" ht="14.25">
      <c r="A51" s="670"/>
      <c r="B51" s="670"/>
      <c r="C51" s="580" t="s">
        <v>472</v>
      </c>
      <c r="D51" s="581">
        <v>185</v>
      </c>
    </row>
    <row r="52" spans="1:4" ht="14.25">
      <c r="A52" s="670"/>
      <c r="B52" s="670"/>
      <c r="C52" s="580" t="s">
        <v>473</v>
      </c>
      <c r="D52" s="581">
        <v>186</v>
      </c>
    </row>
    <row r="53" spans="1:4" ht="14.25">
      <c r="A53" s="670"/>
      <c r="B53" s="670"/>
      <c r="C53" s="580" t="s">
        <v>474</v>
      </c>
      <c r="D53" s="581">
        <v>187</v>
      </c>
    </row>
    <row r="54" spans="1:4" ht="14.25">
      <c r="A54" s="670"/>
      <c r="B54" s="670"/>
      <c r="C54" s="580" t="s">
        <v>475</v>
      </c>
      <c r="D54" s="581">
        <v>188</v>
      </c>
    </row>
    <row r="55" spans="1:4" ht="14.25">
      <c r="A55" s="670"/>
      <c r="B55" s="670"/>
      <c r="C55" s="580" t="s">
        <v>476</v>
      </c>
      <c r="D55" s="581">
        <v>189</v>
      </c>
    </row>
    <row r="56" spans="1:4" ht="14.25">
      <c r="A56" s="670"/>
      <c r="B56" s="670"/>
      <c r="C56" s="580" t="s">
        <v>477</v>
      </c>
      <c r="D56" s="581">
        <v>190</v>
      </c>
    </row>
    <row r="57" spans="1:4" ht="14.25">
      <c r="A57" s="670"/>
      <c r="B57" s="670"/>
      <c r="C57" s="580" t="s">
        <v>478</v>
      </c>
      <c r="D57" s="581">
        <v>191</v>
      </c>
    </row>
    <row r="58" spans="1:4" ht="14.25">
      <c r="A58" s="670"/>
      <c r="B58" s="670"/>
      <c r="C58" s="580" t="s">
        <v>479</v>
      </c>
      <c r="D58" s="581">
        <v>192</v>
      </c>
    </row>
    <row r="59" spans="1:4" ht="14.25">
      <c r="A59" s="670"/>
      <c r="B59" s="670"/>
      <c r="C59" s="580" t="s">
        <v>480</v>
      </c>
      <c r="D59" s="581">
        <v>193</v>
      </c>
    </row>
    <row r="60" spans="1:4" ht="14.25">
      <c r="A60" s="671"/>
      <c r="B60" s="671"/>
      <c r="C60" s="580" t="s">
        <v>481</v>
      </c>
      <c r="D60" s="581">
        <v>194</v>
      </c>
    </row>
    <row r="61" spans="1:4" ht="14.25">
      <c r="A61" s="669" t="s">
        <v>482</v>
      </c>
      <c r="B61" s="669">
        <v>200</v>
      </c>
      <c r="C61" s="580" t="s">
        <v>483</v>
      </c>
      <c r="D61" s="581">
        <v>201</v>
      </c>
    </row>
    <row r="62" spans="1:4" ht="14.25">
      <c r="A62" s="672"/>
      <c r="B62" s="672"/>
      <c r="C62" s="580" t="s">
        <v>484</v>
      </c>
      <c r="D62" s="581">
        <v>202</v>
      </c>
    </row>
    <row r="63" spans="1:4" ht="14.25">
      <c r="A63" s="672"/>
      <c r="B63" s="672"/>
      <c r="C63" s="580" t="s">
        <v>485</v>
      </c>
      <c r="D63" s="581">
        <v>203</v>
      </c>
    </row>
    <row r="64" spans="1:4" ht="14.25">
      <c r="A64" s="672"/>
      <c r="B64" s="672"/>
      <c r="C64" s="580" t="s">
        <v>486</v>
      </c>
      <c r="D64" s="581">
        <v>204</v>
      </c>
    </row>
    <row r="65" spans="1:4" ht="14.25">
      <c r="A65" s="672"/>
      <c r="B65" s="672"/>
      <c r="C65" s="580" t="s">
        <v>487</v>
      </c>
      <c r="D65" s="581">
        <v>205</v>
      </c>
    </row>
    <row r="66" spans="1:4" ht="14.25">
      <c r="A66" s="672"/>
      <c r="B66" s="672"/>
      <c r="C66" s="580" t="s">
        <v>488</v>
      </c>
      <c r="D66" s="581">
        <v>206</v>
      </c>
    </row>
    <row r="67" spans="1:4" ht="14.25">
      <c r="A67" s="672"/>
      <c r="B67" s="672"/>
      <c r="C67" s="580" t="s">
        <v>489</v>
      </c>
      <c r="D67" s="581">
        <v>207</v>
      </c>
    </row>
    <row r="68" spans="1:4" ht="14.25">
      <c r="A68" s="672"/>
      <c r="B68" s="672"/>
      <c r="C68" s="580" t="s">
        <v>490</v>
      </c>
      <c r="D68" s="581">
        <v>208</v>
      </c>
    </row>
    <row r="69" spans="1:4" ht="14.25">
      <c r="A69" s="673"/>
      <c r="B69" s="673"/>
      <c r="C69" s="580" t="s">
        <v>491</v>
      </c>
      <c r="D69" s="581">
        <v>209</v>
      </c>
    </row>
    <row r="70" spans="1:4" ht="14.25">
      <c r="A70" s="669" t="s">
        <v>492</v>
      </c>
      <c r="B70" s="669">
        <v>270</v>
      </c>
      <c r="C70" s="580" t="s">
        <v>493</v>
      </c>
      <c r="D70" s="581">
        <v>271</v>
      </c>
    </row>
    <row r="71" spans="1:4" ht="14.25">
      <c r="A71" s="674"/>
      <c r="B71" s="674"/>
      <c r="C71" s="580" t="s">
        <v>494</v>
      </c>
      <c r="D71" s="581">
        <v>272</v>
      </c>
    </row>
    <row r="72" spans="1:4" ht="14.25">
      <c r="A72" s="674"/>
      <c r="B72" s="674"/>
      <c r="C72" s="580" t="s">
        <v>495</v>
      </c>
      <c r="D72" s="581">
        <v>273</v>
      </c>
    </row>
    <row r="73" spans="1:4" ht="14.25">
      <c r="A73" s="674"/>
      <c r="B73" s="674"/>
      <c r="C73" s="580" t="s">
        <v>496</v>
      </c>
      <c r="D73" s="581">
        <v>274</v>
      </c>
    </row>
    <row r="74" spans="1:4" ht="14.25">
      <c r="A74" s="675"/>
      <c r="B74" s="675"/>
      <c r="C74" s="580" t="s">
        <v>497</v>
      </c>
      <c r="D74" s="581">
        <v>275</v>
      </c>
    </row>
    <row r="75" spans="1:4" ht="14.25">
      <c r="A75" s="669" t="s">
        <v>498</v>
      </c>
      <c r="B75" s="669">
        <v>300</v>
      </c>
      <c r="C75" s="580" t="s">
        <v>499</v>
      </c>
      <c r="D75" s="581">
        <v>301</v>
      </c>
    </row>
    <row r="76" spans="1:4" ht="14.25">
      <c r="A76" s="672"/>
      <c r="B76" s="672"/>
      <c r="C76" s="580" t="s">
        <v>500</v>
      </c>
      <c r="D76" s="581">
        <v>302</v>
      </c>
    </row>
    <row r="77" spans="1:4" ht="14.25">
      <c r="A77" s="672"/>
      <c r="B77" s="672"/>
      <c r="C77" s="580" t="s">
        <v>501</v>
      </c>
      <c r="D77" s="581">
        <v>303</v>
      </c>
    </row>
    <row r="78" spans="1:4" ht="14.25">
      <c r="A78" s="672"/>
      <c r="B78" s="672"/>
      <c r="C78" s="580" t="s">
        <v>502</v>
      </c>
      <c r="D78" s="581">
        <v>304</v>
      </c>
    </row>
    <row r="79" spans="1:4" ht="14.25">
      <c r="A79" s="672"/>
      <c r="B79" s="672"/>
      <c r="C79" s="580" t="s">
        <v>503</v>
      </c>
      <c r="D79" s="581">
        <v>305</v>
      </c>
    </row>
    <row r="80" spans="1:4" ht="14.25">
      <c r="A80" s="672"/>
      <c r="B80" s="672"/>
      <c r="C80" s="580" t="s">
        <v>504</v>
      </c>
      <c r="D80" s="581">
        <v>306</v>
      </c>
    </row>
    <row r="81" spans="1:4" ht="14.25">
      <c r="A81" s="672"/>
      <c r="B81" s="672"/>
      <c r="C81" s="580" t="s">
        <v>505</v>
      </c>
      <c r="D81" s="581">
        <v>307</v>
      </c>
    </row>
    <row r="82" spans="1:4" ht="14.25">
      <c r="A82" s="672"/>
      <c r="B82" s="672"/>
      <c r="C82" s="580" t="s">
        <v>506</v>
      </c>
      <c r="D82" s="581">
        <v>308</v>
      </c>
    </row>
    <row r="83" spans="1:4" ht="14.25">
      <c r="A83" s="672"/>
      <c r="B83" s="672"/>
      <c r="C83" s="580" t="s">
        <v>507</v>
      </c>
      <c r="D83" s="581">
        <v>309</v>
      </c>
    </row>
    <row r="84" spans="1:4" ht="14.25">
      <c r="A84" s="673"/>
      <c r="B84" s="673"/>
      <c r="C84" s="580" t="s">
        <v>508</v>
      </c>
      <c r="D84" s="581">
        <v>310</v>
      </c>
    </row>
    <row r="85" spans="1:4" ht="14.25">
      <c r="A85" s="669" t="s">
        <v>509</v>
      </c>
      <c r="B85" s="669">
        <v>320</v>
      </c>
      <c r="C85" s="580" t="s">
        <v>510</v>
      </c>
      <c r="D85" s="581">
        <v>321</v>
      </c>
    </row>
    <row r="86" spans="1:4" ht="14.25">
      <c r="A86" s="670"/>
      <c r="B86" s="670"/>
      <c r="C86" s="580" t="s">
        <v>511</v>
      </c>
      <c r="D86" s="581">
        <v>322</v>
      </c>
    </row>
    <row r="87" spans="1:4" ht="14.25">
      <c r="A87" s="670"/>
      <c r="B87" s="670"/>
      <c r="C87" s="580" t="s">
        <v>512</v>
      </c>
      <c r="D87" s="581">
        <v>323</v>
      </c>
    </row>
    <row r="88" spans="1:4" ht="14.25">
      <c r="A88" s="670"/>
      <c r="B88" s="670"/>
      <c r="C88" s="580" t="s">
        <v>513</v>
      </c>
      <c r="D88" s="581">
        <v>324</v>
      </c>
    </row>
    <row r="89" spans="1:4" ht="14.25">
      <c r="A89" s="671"/>
      <c r="B89" s="671"/>
      <c r="C89" s="580" t="s">
        <v>514</v>
      </c>
      <c r="D89" s="581">
        <v>325</v>
      </c>
    </row>
    <row r="90" spans="1:4" ht="14.25">
      <c r="A90" s="669" t="s">
        <v>515</v>
      </c>
      <c r="B90" s="669">
        <v>350</v>
      </c>
      <c r="C90" s="580" t="s">
        <v>516</v>
      </c>
      <c r="D90" s="581">
        <v>351</v>
      </c>
    </row>
    <row r="91" spans="1:4" ht="14.25">
      <c r="A91" s="670"/>
      <c r="B91" s="670"/>
      <c r="C91" s="580" t="s">
        <v>517</v>
      </c>
      <c r="D91" s="581">
        <v>352</v>
      </c>
    </row>
    <row r="92" spans="1:4" ht="14.25">
      <c r="A92" s="670"/>
      <c r="B92" s="670"/>
      <c r="C92" s="580" t="s">
        <v>518</v>
      </c>
      <c r="D92" s="581">
        <v>353</v>
      </c>
    </row>
    <row r="93" spans="1:4" ht="14.25">
      <c r="A93" s="670"/>
      <c r="B93" s="670"/>
      <c r="C93" s="580" t="s">
        <v>519</v>
      </c>
      <c r="D93" s="581">
        <v>354</v>
      </c>
    </row>
    <row r="94" spans="1:4" ht="14.25">
      <c r="A94" s="670"/>
      <c r="B94" s="670"/>
      <c r="C94" s="580" t="s">
        <v>520</v>
      </c>
      <c r="D94" s="581">
        <v>355</v>
      </c>
    </row>
    <row r="95" spans="1:4" ht="14.25">
      <c r="A95" s="670"/>
      <c r="B95" s="670"/>
      <c r="C95" s="580" t="s">
        <v>521</v>
      </c>
      <c r="D95" s="581">
        <v>356</v>
      </c>
    </row>
    <row r="96" spans="1:4" ht="14.25">
      <c r="A96" s="670"/>
      <c r="B96" s="670"/>
      <c r="C96" s="580" t="s">
        <v>522</v>
      </c>
      <c r="D96" s="581">
        <v>357</v>
      </c>
    </row>
    <row r="97" spans="1:4" ht="14.25">
      <c r="A97" s="671"/>
      <c r="B97" s="671"/>
      <c r="C97" s="580" t="s">
        <v>523</v>
      </c>
      <c r="D97" s="581">
        <v>358</v>
      </c>
    </row>
    <row r="98" spans="1:4" ht="14.25">
      <c r="A98" s="152"/>
      <c r="B98" s="152"/>
      <c r="C98" s="582"/>
      <c r="D98" s="583"/>
    </row>
    <row r="99" spans="1:4" ht="14.25">
      <c r="A99" s="152"/>
      <c r="B99" s="152"/>
      <c r="C99" s="582"/>
      <c r="D99" s="583"/>
    </row>
    <row r="100" spans="1:4" ht="14.25">
      <c r="A100" s="152"/>
      <c r="B100" s="152"/>
      <c r="C100" s="582"/>
      <c r="D100" s="583"/>
    </row>
    <row r="101" spans="1:4" ht="14.25">
      <c r="A101" s="152"/>
      <c r="B101" s="152"/>
      <c r="C101" s="582"/>
      <c r="D101" s="583"/>
    </row>
    <row r="102" spans="1:4" ht="14.25">
      <c r="A102" s="152"/>
      <c r="B102" s="152"/>
      <c r="C102" s="582"/>
      <c r="D102" s="583"/>
    </row>
    <row r="103" spans="1:4" ht="14.25">
      <c r="A103" s="152"/>
      <c r="B103" s="152"/>
      <c r="C103" s="582"/>
      <c r="D103" s="583"/>
    </row>
    <row r="104" spans="1:4" ht="14.25">
      <c r="A104" s="152"/>
      <c r="B104" s="152"/>
      <c r="C104" s="582"/>
      <c r="D104" s="583"/>
    </row>
    <row r="105" spans="1:4" ht="16.5" customHeight="1">
      <c r="A105" s="152"/>
      <c r="B105" s="152"/>
      <c r="C105" s="582"/>
      <c r="D105" s="583"/>
    </row>
    <row r="106" spans="1:4" ht="14.25">
      <c r="A106" s="152"/>
      <c r="B106" s="152"/>
      <c r="C106" s="582"/>
      <c r="D106" s="583"/>
    </row>
    <row r="107" spans="1:4" ht="14.25">
      <c r="A107" s="152"/>
      <c r="B107" s="152"/>
      <c r="C107" s="582"/>
      <c r="D107" s="583"/>
    </row>
    <row r="108" spans="1:4" ht="14.25">
      <c r="A108" s="152"/>
      <c r="B108" s="152"/>
      <c r="C108" s="582"/>
      <c r="D108" s="583"/>
    </row>
    <row r="109" spans="1:4" ht="14.25">
      <c r="A109" s="152"/>
      <c r="B109" s="152"/>
      <c r="C109" s="582"/>
      <c r="D109" s="583"/>
    </row>
    <row r="110" spans="1:4" ht="14.25">
      <c r="A110" s="152"/>
      <c r="B110" s="152"/>
      <c r="C110" s="582"/>
      <c r="D110" s="583"/>
    </row>
    <row r="111" spans="1:4" ht="14.25">
      <c r="A111" s="152"/>
      <c r="B111" s="152"/>
      <c r="C111" s="582"/>
      <c r="D111" s="583"/>
    </row>
    <row r="112" spans="1:4" ht="14.25">
      <c r="A112" s="152"/>
      <c r="B112" s="152"/>
      <c r="C112" s="582"/>
      <c r="D112" s="583"/>
    </row>
    <row r="113" spans="1:4" ht="14.25">
      <c r="A113" s="152"/>
      <c r="B113" s="152"/>
      <c r="C113" s="582"/>
      <c r="D113" s="583"/>
    </row>
    <row r="114" spans="1:4" ht="14.25">
      <c r="A114" s="152"/>
      <c r="B114" s="152"/>
      <c r="C114" s="582"/>
      <c r="D114" s="583"/>
    </row>
    <row r="115" spans="1:4" ht="14.25">
      <c r="A115" s="152"/>
      <c r="B115" s="152"/>
      <c r="C115" s="582"/>
      <c r="D115" s="583"/>
    </row>
    <row r="116" spans="1:4" ht="14.25">
      <c r="A116" s="152"/>
      <c r="B116" s="152"/>
      <c r="C116" s="582"/>
      <c r="D116" s="583"/>
    </row>
    <row r="117" spans="1:4" ht="14.25">
      <c r="A117" s="152"/>
      <c r="B117" s="152"/>
      <c r="C117" s="582"/>
      <c r="D117" s="583"/>
    </row>
    <row r="118" spans="1:4" ht="14.25">
      <c r="A118" s="152"/>
      <c r="B118" s="152"/>
      <c r="C118" s="582"/>
      <c r="D118" s="583"/>
    </row>
    <row r="119" spans="1:4" ht="14.25">
      <c r="A119" s="152"/>
      <c r="B119" s="152"/>
      <c r="C119" s="582"/>
      <c r="D119" s="583"/>
    </row>
    <row r="120" spans="1:4" ht="14.25">
      <c r="A120" s="152"/>
      <c r="B120" s="152"/>
      <c r="C120" s="582"/>
      <c r="D120" s="583"/>
    </row>
    <row r="121" spans="1:4" ht="14.25">
      <c r="A121" s="152"/>
      <c r="B121" s="152"/>
      <c r="C121" s="582"/>
      <c r="D121" s="583"/>
    </row>
    <row r="122" spans="1:4" ht="14.25">
      <c r="A122" s="152"/>
      <c r="B122" s="152"/>
      <c r="C122" s="582"/>
      <c r="D122" s="583"/>
    </row>
    <row r="123" spans="1:4" ht="14.25">
      <c r="A123" s="152"/>
      <c r="B123" s="152"/>
      <c r="C123" s="582"/>
      <c r="D123" s="583"/>
    </row>
    <row r="124" spans="1:4" ht="14.25">
      <c r="A124" s="152"/>
      <c r="B124" s="152"/>
      <c r="C124" s="582"/>
      <c r="D124" s="583"/>
    </row>
    <row r="125" spans="1:4" ht="14.25">
      <c r="A125" s="152"/>
      <c r="B125" s="152"/>
      <c r="C125" s="582"/>
      <c r="D125" s="583"/>
    </row>
    <row r="126" spans="1:4" ht="14.25">
      <c r="A126" s="152"/>
      <c r="B126" s="152"/>
      <c r="C126" s="582"/>
      <c r="D126" s="583"/>
    </row>
    <row r="127" spans="1:4" ht="14.25">
      <c r="A127" s="152"/>
      <c r="B127" s="152"/>
      <c r="C127" s="582"/>
      <c r="D127" s="583"/>
    </row>
    <row r="128" spans="1:4" ht="14.25">
      <c r="A128" s="152"/>
      <c r="B128" s="152"/>
      <c r="C128" s="582"/>
      <c r="D128" s="583"/>
    </row>
    <row r="129" spans="1:4" ht="14.25">
      <c r="A129" s="152"/>
      <c r="B129" s="152"/>
      <c r="C129" s="582"/>
      <c r="D129" s="583"/>
    </row>
    <row r="130" spans="1:4" ht="14.25">
      <c r="A130" s="152"/>
      <c r="B130" s="152"/>
      <c r="C130" s="582"/>
      <c r="D130" s="583"/>
    </row>
    <row r="131" spans="1:4" ht="14.25" hidden="1">
      <c r="A131" s="152"/>
      <c r="B131" s="152"/>
      <c r="C131" s="582"/>
      <c r="D131" s="583"/>
    </row>
    <row r="132" spans="1:4" ht="14.25" hidden="1">
      <c r="A132" s="152"/>
      <c r="B132" s="152"/>
      <c r="C132" s="582"/>
      <c r="D132" s="583"/>
    </row>
    <row r="133" spans="1:4" ht="14.25" hidden="1">
      <c r="A133" s="152"/>
      <c r="B133" s="152"/>
      <c r="C133" s="582"/>
      <c r="D133" s="583"/>
    </row>
    <row r="134" spans="1:4" ht="14.25" hidden="1">
      <c r="A134" s="152"/>
      <c r="B134" s="152"/>
      <c r="C134" s="582"/>
      <c r="D134" s="583"/>
    </row>
    <row r="135" spans="1:4" ht="14.25">
      <c r="A135" s="152"/>
      <c r="B135" s="152"/>
      <c r="C135" s="582"/>
      <c r="D135" s="583"/>
    </row>
    <row r="136" spans="1:4" ht="14.25">
      <c r="A136" s="152"/>
      <c r="B136" s="152"/>
      <c r="C136" s="582"/>
      <c r="D136" s="583"/>
    </row>
    <row r="137" spans="1:4" ht="14.25">
      <c r="A137" s="152"/>
      <c r="B137" s="152"/>
      <c r="C137" s="582"/>
      <c r="D137" s="583"/>
    </row>
    <row r="138" spans="1:4" ht="14.25">
      <c r="A138" s="152"/>
      <c r="B138" s="152"/>
      <c r="C138" s="582"/>
      <c r="D138" s="583"/>
    </row>
    <row r="139" spans="1:4" ht="14.25">
      <c r="A139" s="152"/>
      <c r="B139" s="152"/>
      <c r="C139" s="582"/>
      <c r="D139" s="583"/>
    </row>
    <row r="140" spans="1:4" ht="14.25">
      <c r="A140" s="152"/>
      <c r="B140" s="152"/>
      <c r="C140" s="582"/>
      <c r="D140" s="583"/>
    </row>
    <row r="141" spans="1:4" ht="14.25">
      <c r="A141" s="152"/>
      <c r="B141" s="152"/>
      <c r="C141" s="582"/>
      <c r="D141" s="583"/>
    </row>
    <row r="142" spans="1:4" ht="14.25">
      <c r="A142" s="152"/>
      <c r="B142" s="152"/>
      <c r="C142" s="582"/>
      <c r="D142" s="583"/>
    </row>
    <row r="143" spans="1:4" ht="14.25">
      <c r="A143" s="152"/>
      <c r="B143" s="152"/>
      <c r="C143" s="582"/>
      <c r="D143" s="583"/>
    </row>
    <row r="144" spans="1:4" ht="14.25">
      <c r="A144" s="152"/>
      <c r="B144" s="152"/>
      <c r="C144" s="582"/>
      <c r="D144" s="583"/>
    </row>
    <row r="145" spans="1:4" ht="14.25">
      <c r="A145" s="152"/>
      <c r="B145" s="152"/>
      <c r="C145" s="582"/>
      <c r="D145" s="583"/>
    </row>
    <row r="146" spans="1:4" ht="14.25">
      <c r="A146" s="152"/>
      <c r="B146" s="152"/>
      <c r="C146" s="582"/>
      <c r="D146" s="583"/>
    </row>
    <row r="147" spans="1:4" ht="14.25">
      <c r="A147" s="152"/>
      <c r="B147" s="152"/>
      <c r="C147" s="582"/>
      <c r="D147" s="583"/>
    </row>
    <row r="148" spans="1:4" ht="12" customHeight="1">
      <c r="A148" s="152"/>
      <c r="B148" s="152"/>
      <c r="C148" s="582"/>
      <c r="D148" s="583"/>
    </row>
    <row r="149" spans="1:4" ht="14.25">
      <c r="A149" s="152"/>
      <c r="B149" s="152"/>
      <c r="C149" s="582"/>
      <c r="D149" s="583"/>
    </row>
    <row r="150" spans="1:4" ht="14.25">
      <c r="A150" s="152"/>
      <c r="B150" s="152"/>
      <c r="C150" s="582"/>
      <c r="D150" s="583"/>
    </row>
    <row r="151" spans="1:4" ht="14.25">
      <c r="A151" s="152"/>
      <c r="B151" s="152"/>
      <c r="C151" s="582"/>
      <c r="D151" s="583"/>
    </row>
    <row r="152" spans="1:4" ht="14.25">
      <c r="A152" s="152"/>
      <c r="B152" s="152"/>
      <c r="C152" s="582"/>
      <c r="D152" s="583"/>
    </row>
    <row r="153" spans="1:4" ht="14.25">
      <c r="A153" s="152"/>
      <c r="B153" s="152"/>
      <c r="C153" s="582"/>
      <c r="D153" s="583"/>
    </row>
    <row r="154" spans="1:4" ht="14.25">
      <c r="A154" s="152"/>
      <c r="B154" s="152"/>
      <c r="C154" s="582"/>
      <c r="D154" s="583"/>
    </row>
    <row r="155" spans="1:4" ht="14.25">
      <c r="A155" s="152"/>
      <c r="B155" s="152"/>
      <c r="C155" s="582"/>
      <c r="D155" s="583"/>
    </row>
    <row r="156" spans="1:4" ht="14.25">
      <c r="A156" s="152"/>
      <c r="B156" s="152"/>
      <c r="C156" s="582"/>
      <c r="D156" s="583"/>
    </row>
    <row r="157" spans="1:4" ht="14.25">
      <c r="A157" s="152"/>
      <c r="B157" s="152"/>
      <c r="C157" s="582"/>
      <c r="D157" s="583"/>
    </row>
    <row r="158" spans="1:4" ht="14.25">
      <c r="A158" s="152"/>
      <c r="B158" s="152"/>
      <c r="C158" s="582"/>
      <c r="D158" s="583"/>
    </row>
    <row r="159" spans="1:4" ht="14.25">
      <c r="A159" s="152"/>
      <c r="B159" s="152"/>
      <c r="C159" s="582"/>
      <c r="D159" s="583"/>
    </row>
    <row r="160" spans="1:4" ht="14.25">
      <c r="A160" s="152"/>
      <c r="B160" s="152"/>
      <c r="C160" s="582"/>
      <c r="D160" s="583"/>
    </row>
    <row r="161" spans="1:4" ht="14.25">
      <c r="A161" s="152"/>
      <c r="B161" s="152"/>
      <c r="C161" s="582"/>
      <c r="D161" s="583"/>
    </row>
    <row r="162" spans="1:4" ht="14.25">
      <c r="A162" s="152"/>
      <c r="B162" s="152"/>
      <c r="C162" s="582"/>
      <c r="D162" s="583"/>
    </row>
    <row r="163" spans="1:4" ht="14.25">
      <c r="A163" s="152"/>
      <c r="B163" s="152"/>
      <c r="C163" s="582"/>
      <c r="D163" s="583"/>
    </row>
    <row r="164" spans="1:4" ht="14.25">
      <c r="A164" s="152"/>
      <c r="B164" s="152"/>
      <c r="C164" s="582"/>
      <c r="D164" s="583"/>
    </row>
    <row r="165" spans="1:4" ht="14.25">
      <c r="A165" s="152"/>
      <c r="B165" s="152"/>
      <c r="C165" s="582"/>
      <c r="D165" s="583"/>
    </row>
    <row r="166" spans="1:4" ht="14.25">
      <c r="A166" s="152"/>
      <c r="B166" s="152"/>
      <c r="C166" s="582"/>
      <c r="D166" s="583"/>
    </row>
    <row r="167" spans="1:4" ht="14.25">
      <c r="A167" s="152"/>
      <c r="B167" s="152"/>
      <c r="C167" s="582"/>
      <c r="D167" s="583"/>
    </row>
    <row r="168" spans="1:4" ht="14.25">
      <c r="A168" s="152"/>
      <c r="B168" s="152"/>
      <c r="C168" s="582"/>
      <c r="D168" s="583"/>
    </row>
    <row r="169" spans="1:4" ht="14.25">
      <c r="A169" s="152"/>
      <c r="B169" s="152"/>
      <c r="C169" s="582"/>
      <c r="D169" s="583"/>
    </row>
    <row r="170" spans="1:4" ht="14.25">
      <c r="A170" s="152"/>
      <c r="B170" s="152"/>
      <c r="C170" s="582"/>
      <c r="D170" s="583"/>
    </row>
    <row r="171" spans="1:4" ht="14.25">
      <c r="A171" s="152"/>
      <c r="B171" s="152"/>
      <c r="C171" s="582"/>
      <c r="D171" s="583"/>
    </row>
    <row r="172" spans="1:4" ht="14.25">
      <c r="A172" s="152"/>
      <c r="B172" s="152"/>
      <c r="C172" s="582"/>
      <c r="D172" s="583"/>
    </row>
    <row r="173" spans="1:4" ht="14.25">
      <c r="A173" s="152"/>
      <c r="B173" s="152"/>
      <c r="C173" s="582"/>
      <c r="D173" s="583"/>
    </row>
    <row r="174" spans="1:4" ht="14.25">
      <c r="A174" s="152"/>
      <c r="B174" s="152"/>
      <c r="C174" s="582"/>
      <c r="D174" s="583"/>
    </row>
    <row r="175" spans="1:4" ht="14.25">
      <c r="A175" s="152"/>
      <c r="B175" s="152"/>
      <c r="C175" s="582"/>
      <c r="D175" s="583"/>
    </row>
    <row r="176" spans="1:4" ht="14.25">
      <c r="A176" s="152"/>
      <c r="B176" s="152"/>
      <c r="C176" s="582"/>
      <c r="D176" s="583"/>
    </row>
    <row r="177" spans="1:4" ht="14.25">
      <c r="A177" s="152"/>
      <c r="B177" s="152"/>
      <c r="C177" s="582"/>
      <c r="D177" s="583"/>
    </row>
    <row r="178" spans="1:4" ht="14.25">
      <c r="A178" s="152"/>
      <c r="B178" s="152"/>
      <c r="C178" s="582"/>
      <c r="D178" s="583"/>
    </row>
    <row r="179" spans="1:4" ht="14.25">
      <c r="A179" s="152"/>
      <c r="B179" s="152"/>
      <c r="C179" s="582"/>
      <c r="D179" s="583"/>
    </row>
    <row r="180" spans="1:4" ht="14.25">
      <c r="A180" s="152"/>
      <c r="B180" s="152"/>
      <c r="C180" s="582"/>
      <c r="D180" s="583"/>
    </row>
    <row r="181" spans="1:4" ht="14.25">
      <c r="A181" s="152"/>
      <c r="B181" s="152"/>
      <c r="C181" s="582"/>
      <c r="D181" s="583"/>
    </row>
    <row r="182" spans="1:4" ht="14.25">
      <c r="A182" s="152"/>
      <c r="B182" s="152"/>
      <c r="C182" s="582"/>
      <c r="D182" s="583"/>
    </row>
    <row r="183" spans="1:4" ht="14.25">
      <c r="A183" s="152"/>
      <c r="B183" s="152"/>
      <c r="C183" s="582"/>
      <c r="D183" s="583"/>
    </row>
    <row r="184" spans="1:4" ht="14.25">
      <c r="A184" s="152"/>
      <c r="B184" s="152"/>
      <c r="C184" s="582"/>
      <c r="D184" s="583"/>
    </row>
    <row r="185" spans="1:4" ht="14.25">
      <c r="A185" s="152"/>
      <c r="B185" s="152"/>
      <c r="C185" s="582"/>
      <c r="D185" s="583"/>
    </row>
    <row r="186" spans="1:4" ht="14.25">
      <c r="A186" s="152"/>
      <c r="B186" s="152"/>
      <c r="C186" s="582"/>
      <c r="D186" s="583"/>
    </row>
    <row r="187" spans="1:4" ht="14.25">
      <c r="A187" s="152"/>
      <c r="B187" s="152"/>
      <c r="C187" s="582"/>
      <c r="D187" s="583"/>
    </row>
    <row r="188" spans="1:4" ht="14.25">
      <c r="A188" s="152"/>
      <c r="B188" s="152"/>
      <c r="C188" s="582"/>
      <c r="D188" s="583"/>
    </row>
    <row r="189" spans="1:4" ht="14.25">
      <c r="A189" s="152"/>
      <c r="B189" s="152"/>
      <c r="C189" s="582"/>
      <c r="D189" s="583"/>
    </row>
    <row r="190" spans="1:4" ht="14.25">
      <c r="A190" s="152"/>
      <c r="B190" s="152"/>
      <c r="C190" s="582"/>
      <c r="D190" s="583"/>
    </row>
    <row r="191" spans="1:4" ht="14.25">
      <c r="A191" s="152"/>
      <c r="B191" s="152"/>
      <c r="C191" s="582"/>
      <c r="D191" s="583"/>
    </row>
    <row r="192" spans="1:4" ht="14.25">
      <c r="A192" s="152"/>
      <c r="B192" s="152"/>
      <c r="C192" s="582"/>
      <c r="D192" s="583"/>
    </row>
    <row r="193" spans="1:4" ht="14.25">
      <c r="A193" s="152"/>
      <c r="B193" s="152"/>
      <c r="C193" s="582"/>
      <c r="D193" s="583"/>
    </row>
    <row r="194" spans="1:4" ht="14.25">
      <c r="A194" s="152"/>
      <c r="B194" s="152"/>
      <c r="C194" s="582"/>
      <c r="D194" s="583"/>
    </row>
    <row r="195" spans="1:4" ht="14.25">
      <c r="A195" s="152"/>
      <c r="B195" s="152"/>
      <c r="C195" s="582"/>
      <c r="D195" s="583"/>
    </row>
    <row r="196" spans="1:4" ht="14.25">
      <c r="A196" s="152"/>
      <c r="B196" s="152"/>
      <c r="C196" s="582"/>
      <c r="D196" s="583"/>
    </row>
    <row r="197" spans="1:4" ht="14.25">
      <c r="A197" s="152"/>
      <c r="B197" s="152"/>
      <c r="C197" s="582"/>
      <c r="D197" s="583"/>
    </row>
    <row r="198" spans="1:4" ht="14.25">
      <c r="A198" s="152"/>
      <c r="B198" s="152"/>
      <c r="C198" s="582"/>
      <c r="D198" s="583"/>
    </row>
    <row r="199" spans="1:4" ht="14.25">
      <c r="A199" s="152"/>
      <c r="B199" s="152"/>
      <c r="C199" s="582"/>
      <c r="D199" s="583"/>
    </row>
    <row r="200" spans="1:4" ht="14.25">
      <c r="A200" s="152"/>
      <c r="B200" s="152"/>
      <c r="C200" s="582"/>
      <c r="D200" s="583"/>
    </row>
    <row r="201" spans="1:4" ht="14.25">
      <c r="A201" s="152"/>
      <c r="B201" s="152"/>
      <c r="C201" s="582"/>
      <c r="D201" s="583"/>
    </row>
    <row r="202" spans="1:4" ht="14.25">
      <c r="A202" s="152"/>
      <c r="B202" s="152"/>
      <c r="C202" s="582"/>
      <c r="D202" s="583"/>
    </row>
    <row r="203" spans="1:4" ht="14.25">
      <c r="A203" s="152"/>
      <c r="B203" s="152"/>
      <c r="C203" s="582"/>
      <c r="D203" s="583"/>
    </row>
    <row r="204" spans="1:4" ht="14.25">
      <c r="A204" s="152"/>
      <c r="B204" s="152"/>
      <c r="C204" s="582"/>
      <c r="D204" s="583"/>
    </row>
    <row r="205" spans="1:4" ht="14.25">
      <c r="A205" s="152"/>
      <c r="B205" s="152"/>
      <c r="C205" s="582"/>
      <c r="D205" s="583"/>
    </row>
    <row r="206" spans="1:4" ht="14.25">
      <c r="A206" s="152"/>
      <c r="B206" s="152"/>
      <c r="C206" s="582"/>
      <c r="D206" s="583"/>
    </row>
    <row r="207" spans="1:4" ht="14.25">
      <c r="A207" s="152"/>
      <c r="B207" s="152"/>
      <c r="C207" s="582"/>
      <c r="D207" s="583"/>
    </row>
    <row r="208" spans="1:4" ht="14.25">
      <c r="A208" s="152"/>
      <c r="B208" s="152"/>
      <c r="C208" s="582"/>
      <c r="D208" s="583"/>
    </row>
    <row r="209" spans="1:4" ht="14.25">
      <c r="A209" s="152"/>
      <c r="B209" s="152"/>
      <c r="C209" s="582"/>
      <c r="D209" s="583"/>
    </row>
    <row r="210" spans="1:4" ht="14.25">
      <c r="A210" s="152"/>
      <c r="B210" s="152"/>
      <c r="C210" s="582"/>
      <c r="D210" s="583"/>
    </row>
    <row r="211" spans="1:4" ht="14.25">
      <c r="A211" s="152"/>
      <c r="B211" s="152"/>
      <c r="C211" s="582"/>
      <c r="D211" s="583"/>
    </row>
    <row r="212" spans="1:4" ht="14.25">
      <c r="A212" s="152"/>
      <c r="B212" s="152"/>
      <c r="C212" s="582"/>
      <c r="D212" s="583"/>
    </row>
    <row r="213" spans="1:4" ht="14.25">
      <c r="A213" s="152"/>
      <c r="B213" s="152"/>
      <c r="C213" s="582"/>
      <c r="D213" s="583"/>
    </row>
    <row r="214" spans="1:4" ht="14.25">
      <c r="A214" s="152"/>
      <c r="B214" s="152"/>
      <c r="C214" s="582"/>
      <c r="D214" s="583"/>
    </row>
    <row r="215" spans="1:4" ht="14.25">
      <c r="A215" s="152"/>
      <c r="B215" s="152"/>
      <c r="C215" s="582"/>
      <c r="D215" s="583"/>
    </row>
    <row r="216" spans="1:4" ht="14.25">
      <c r="A216" s="152"/>
      <c r="B216" s="152"/>
      <c r="C216" s="582"/>
      <c r="D216" s="583"/>
    </row>
    <row r="217" spans="1:4" ht="14.25">
      <c r="A217" s="152"/>
      <c r="B217" s="152"/>
      <c r="C217" s="582"/>
      <c r="D217" s="583"/>
    </row>
    <row r="218" spans="1:4" ht="14.25">
      <c r="A218" s="152"/>
      <c r="B218" s="152"/>
      <c r="C218" s="582"/>
      <c r="D218" s="583"/>
    </row>
    <row r="219" spans="1:4" ht="14.25">
      <c r="A219" s="152"/>
      <c r="B219" s="152"/>
      <c r="C219" s="582"/>
      <c r="D219" s="583"/>
    </row>
    <row r="220" spans="1:4" ht="14.25">
      <c r="A220" s="152"/>
      <c r="B220" s="152"/>
      <c r="C220" s="582"/>
      <c r="D220" s="583"/>
    </row>
    <row r="221" spans="1:4" ht="14.25">
      <c r="A221" s="152"/>
      <c r="B221" s="152"/>
      <c r="C221" s="582"/>
      <c r="D221" s="583"/>
    </row>
    <row r="222" spans="1:4" ht="14.25">
      <c r="A222" s="152"/>
      <c r="B222" s="152"/>
      <c r="C222" s="582"/>
      <c r="D222" s="583"/>
    </row>
    <row r="223" spans="1:4" ht="14.25">
      <c r="A223" s="152"/>
      <c r="B223" s="152"/>
      <c r="C223" s="582"/>
      <c r="D223" s="583"/>
    </row>
    <row r="224" spans="1:4" ht="14.25">
      <c r="A224" s="152"/>
      <c r="B224" s="152"/>
      <c r="C224" s="582"/>
      <c r="D224" s="583"/>
    </row>
    <row r="225" spans="1:4" ht="14.25">
      <c r="A225" s="152"/>
      <c r="B225" s="152"/>
      <c r="C225" s="582"/>
      <c r="D225" s="583"/>
    </row>
    <row r="226" spans="1:4" ht="14.25">
      <c r="A226" s="152"/>
      <c r="B226" s="152"/>
      <c r="C226" s="582"/>
      <c r="D226" s="583"/>
    </row>
    <row r="227" spans="1:4" ht="14.25">
      <c r="A227" s="152"/>
      <c r="B227" s="152"/>
      <c r="C227" s="582"/>
      <c r="D227" s="583"/>
    </row>
    <row r="228" spans="1:4" ht="14.25">
      <c r="A228" s="152"/>
      <c r="B228" s="152"/>
      <c r="C228" s="582"/>
      <c r="D228" s="583"/>
    </row>
    <row r="229" spans="1:4" ht="14.25">
      <c r="A229" s="152"/>
      <c r="B229" s="152"/>
      <c r="C229" s="582"/>
      <c r="D229" s="583"/>
    </row>
    <row r="230" spans="1:4" ht="14.25">
      <c r="A230" s="152"/>
      <c r="B230" s="152"/>
      <c r="C230" s="582"/>
      <c r="D230" s="583"/>
    </row>
    <row r="231" spans="1:4" ht="14.25">
      <c r="A231" s="152"/>
      <c r="B231" s="152"/>
      <c r="C231" s="582"/>
      <c r="D231" s="583"/>
    </row>
    <row r="232" spans="1:4" ht="14.25">
      <c r="A232" s="152"/>
      <c r="B232" s="152"/>
      <c r="C232" s="582"/>
      <c r="D232" s="583"/>
    </row>
    <row r="233" spans="1:4" ht="14.25">
      <c r="A233" s="152"/>
      <c r="B233" s="152"/>
      <c r="C233" s="582"/>
      <c r="D233" s="583"/>
    </row>
    <row r="234" spans="1:4" ht="14.25">
      <c r="A234" s="152"/>
      <c r="B234" s="152"/>
      <c r="C234" s="582"/>
      <c r="D234" s="583"/>
    </row>
    <row r="235" spans="1:4" ht="14.25">
      <c r="A235" s="152"/>
      <c r="B235" s="152"/>
      <c r="C235" s="582"/>
      <c r="D235" s="583"/>
    </row>
    <row r="236" spans="1:4" ht="14.25">
      <c r="A236" s="152"/>
      <c r="B236" s="152"/>
      <c r="C236" s="582"/>
      <c r="D236" s="583"/>
    </row>
    <row r="237" spans="1:4" ht="14.25">
      <c r="A237" s="152"/>
      <c r="B237" s="152"/>
      <c r="C237" s="582"/>
      <c r="D237" s="583"/>
    </row>
    <row r="238" spans="1:4" ht="14.25">
      <c r="A238" s="152"/>
      <c r="B238" s="152"/>
      <c r="C238" s="582"/>
      <c r="D238" s="583"/>
    </row>
    <row r="239" spans="1:4" ht="14.25">
      <c r="A239" s="152"/>
      <c r="B239" s="152"/>
      <c r="C239" s="582"/>
      <c r="D239" s="583"/>
    </row>
    <row r="240" spans="1:4" ht="14.25">
      <c r="A240" s="152"/>
      <c r="B240" s="152"/>
      <c r="C240" s="582"/>
      <c r="D240" s="583"/>
    </row>
    <row r="241" spans="1:4" ht="14.25">
      <c r="A241" s="152"/>
      <c r="B241" s="152"/>
      <c r="C241" s="582"/>
      <c r="D241" s="583"/>
    </row>
    <row r="242" spans="1:4" ht="14.25">
      <c r="A242" s="152"/>
      <c r="B242" s="152"/>
      <c r="C242" s="582"/>
      <c r="D242" s="583"/>
    </row>
    <row r="243" spans="1:4" ht="14.25">
      <c r="A243" s="152"/>
      <c r="B243" s="152"/>
      <c r="C243" s="582"/>
      <c r="D243" s="583"/>
    </row>
    <row r="244" spans="1:4" ht="14.25">
      <c r="A244" s="152"/>
      <c r="B244" s="152"/>
      <c r="C244" s="582"/>
      <c r="D244" s="583"/>
    </row>
    <row r="245" spans="1:4" ht="14.25">
      <c r="A245" s="152"/>
      <c r="B245" s="152"/>
      <c r="C245" s="582"/>
      <c r="D245" s="583"/>
    </row>
    <row r="246" spans="1:4" ht="14.25">
      <c r="A246" s="152"/>
      <c r="B246" s="152"/>
      <c r="C246" s="582"/>
      <c r="D246" s="583"/>
    </row>
    <row r="247" spans="1:4" ht="14.25">
      <c r="A247" s="152"/>
      <c r="B247" s="152"/>
      <c r="C247" s="582"/>
      <c r="D247" s="583"/>
    </row>
    <row r="248" spans="1:4" ht="14.25">
      <c r="A248" s="152"/>
      <c r="B248" s="152"/>
      <c r="C248" s="582"/>
      <c r="D248" s="583"/>
    </row>
    <row r="249" spans="1:4" ht="14.25">
      <c r="A249" s="152"/>
      <c r="B249" s="152"/>
      <c r="C249" s="582"/>
      <c r="D249" s="583"/>
    </row>
    <row r="250" spans="1:4" ht="14.25">
      <c r="A250" s="152"/>
      <c r="B250" s="152"/>
      <c r="C250" s="582"/>
      <c r="D250" s="583"/>
    </row>
    <row r="251" spans="1:4" ht="14.25">
      <c r="A251" s="152"/>
      <c r="B251" s="152"/>
      <c r="C251" s="582"/>
      <c r="D251" s="583"/>
    </row>
    <row r="252" spans="1:4" ht="14.25">
      <c r="A252" s="152"/>
      <c r="B252" s="152"/>
      <c r="C252" s="582"/>
      <c r="D252" s="583"/>
    </row>
    <row r="253" spans="1:4" ht="14.25">
      <c r="A253" s="152"/>
      <c r="B253" s="152"/>
      <c r="C253" s="582"/>
      <c r="D253" s="583"/>
    </row>
    <row r="254" spans="1:4" ht="14.25">
      <c r="A254" s="152"/>
      <c r="B254" s="152"/>
      <c r="C254" s="582"/>
      <c r="D254" s="583"/>
    </row>
    <row r="255" spans="1:4" ht="14.25">
      <c r="A255" s="152"/>
      <c r="B255" s="152"/>
      <c r="C255" s="582"/>
      <c r="D255" s="583"/>
    </row>
    <row r="256" spans="1:4" ht="14.25">
      <c r="A256" s="152"/>
      <c r="B256" s="152"/>
      <c r="C256" s="582"/>
      <c r="D256" s="583"/>
    </row>
    <row r="257" spans="1:4" ht="14.25">
      <c r="A257" s="152"/>
      <c r="B257" s="152"/>
      <c r="C257" s="582"/>
      <c r="D257" s="583"/>
    </row>
    <row r="258" spans="1:4" ht="14.25">
      <c r="A258" s="152"/>
      <c r="B258" s="152"/>
      <c r="C258" s="582"/>
      <c r="D258" s="583"/>
    </row>
    <row r="259" spans="1:4" ht="14.25">
      <c r="A259" s="152"/>
      <c r="B259" s="152"/>
      <c r="C259" s="582"/>
      <c r="D259" s="583"/>
    </row>
    <row r="260" spans="1:4" ht="14.25">
      <c r="A260" s="152"/>
      <c r="B260" s="152"/>
      <c r="C260" s="582"/>
      <c r="D260" s="583"/>
    </row>
    <row r="261" spans="1:4" ht="14.25">
      <c r="A261" s="152"/>
      <c r="B261" s="152"/>
      <c r="C261" s="582"/>
      <c r="D261" s="583"/>
    </row>
    <row r="262" spans="1:4" ht="14.25">
      <c r="A262" s="152"/>
      <c r="B262" s="152"/>
      <c r="C262" s="582"/>
      <c r="D262" s="583"/>
    </row>
    <row r="263" spans="1:4" ht="14.25">
      <c r="A263" s="152"/>
      <c r="B263" s="152"/>
      <c r="C263" s="582"/>
      <c r="D263" s="583"/>
    </row>
    <row r="264" spans="1:4" ht="14.25">
      <c r="A264" s="152"/>
      <c r="B264" s="152"/>
      <c r="C264" s="582"/>
      <c r="D264" s="583"/>
    </row>
    <row r="265" spans="1:4" ht="14.25">
      <c r="A265" s="152"/>
      <c r="B265" s="152"/>
      <c r="C265" s="582"/>
      <c r="D265" s="583"/>
    </row>
    <row r="266" spans="1:4" ht="14.25">
      <c r="A266" s="152"/>
      <c r="B266" s="152"/>
      <c r="C266" s="582"/>
      <c r="D266" s="583"/>
    </row>
    <row r="267" spans="1:4" ht="14.25">
      <c r="A267" s="152"/>
      <c r="B267" s="152"/>
      <c r="C267" s="582"/>
      <c r="D267" s="583"/>
    </row>
    <row r="268" spans="1:4" ht="14.25">
      <c r="A268" s="152"/>
      <c r="B268" s="152"/>
      <c r="C268" s="582"/>
      <c r="D268" s="583"/>
    </row>
    <row r="269" spans="1:4" ht="14.25">
      <c r="A269" s="152"/>
      <c r="B269" s="152"/>
      <c r="C269" s="582"/>
      <c r="D269" s="583"/>
    </row>
    <row r="270" spans="1:4" ht="14.25">
      <c r="A270" s="152"/>
      <c r="B270" s="152"/>
      <c r="C270" s="582"/>
      <c r="D270" s="583"/>
    </row>
    <row r="271" spans="1:4" ht="14.25">
      <c r="A271" s="152"/>
      <c r="B271" s="152"/>
      <c r="C271" s="582"/>
      <c r="D271" s="583"/>
    </row>
    <row r="272" spans="1:4" ht="14.25">
      <c r="A272" s="152"/>
      <c r="B272" s="152"/>
      <c r="C272" s="582"/>
      <c r="D272" s="583"/>
    </row>
    <row r="273" spans="1:4" ht="14.25">
      <c r="A273" s="152"/>
      <c r="B273" s="152"/>
      <c r="C273" s="582"/>
      <c r="D273" s="583"/>
    </row>
    <row r="274" spans="1:4" ht="14.25">
      <c r="A274" s="152"/>
      <c r="B274" s="152"/>
      <c r="C274" s="582"/>
      <c r="D274" s="583"/>
    </row>
    <row r="275" spans="1:4" ht="14.25">
      <c r="A275" s="152"/>
      <c r="B275" s="152"/>
      <c r="C275" s="582"/>
      <c r="D275" s="583"/>
    </row>
    <row r="276" spans="1:4" ht="14.25">
      <c r="A276" s="152"/>
      <c r="B276" s="152"/>
      <c r="C276" s="582"/>
      <c r="D276" s="583"/>
    </row>
    <row r="277" spans="1:4" ht="14.25">
      <c r="A277" s="152"/>
      <c r="B277" s="152"/>
      <c r="C277" s="582"/>
      <c r="D277" s="583"/>
    </row>
    <row r="278" spans="1:4" ht="14.25">
      <c r="A278" s="152"/>
      <c r="B278" s="152"/>
      <c r="C278" s="582"/>
      <c r="D278" s="583"/>
    </row>
    <row r="279" spans="1:4" ht="14.25">
      <c r="A279" s="152"/>
      <c r="B279" s="152"/>
      <c r="C279" s="582"/>
      <c r="D279" s="583"/>
    </row>
    <row r="280" spans="1:4" ht="14.25">
      <c r="A280" s="152"/>
      <c r="B280" s="152"/>
      <c r="C280" s="582"/>
      <c r="D280" s="583"/>
    </row>
    <row r="281" spans="1:4" ht="14.25">
      <c r="A281" s="152"/>
      <c r="B281" s="152"/>
      <c r="C281" s="582"/>
      <c r="D281" s="583"/>
    </row>
    <row r="282" spans="1:4" ht="14.25">
      <c r="A282" s="152"/>
      <c r="B282" s="152"/>
      <c r="C282" s="582"/>
      <c r="D282" s="583"/>
    </row>
    <row r="283" spans="1:4" ht="14.25">
      <c r="A283" s="152"/>
      <c r="B283" s="152"/>
      <c r="C283" s="582"/>
      <c r="D283" s="583"/>
    </row>
    <row r="284" spans="1:4" ht="14.25">
      <c r="A284" s="152"/>
      <c r="B284" s="152"/>
      <c r="C284" s="582"/>
      <c r="D284" s="583"/>
    </row>
    <row r="285" spans="1:4" ht="14.25">
      <c r="A285" s="152"/>
      <c r="B285" s="152"/>
      <c r="C285" s="582"/>
      <c r="D285" s="583"/>
    </row>
    <row r="286" spans="1:4" ht="14.25">
      <c r="A286" s="152"/>
      <c r="B286" s="152"/>
      <c r="C286" s="582"/>
      <c r="D286" s="583"/>
    </row>
    <row r="287" spans="1:4" ht="14.25">
      <c r="A287" s="152"/>
      <c r="B287" s="152"/>
      <c r="C287" s="582"/>
      <c r="D287" s="583"/>
    </row>
    <row r="288" spans="1:4" ht="14.25">
      <c r="A288" s="152"/>
      <c r="B288" s="152"/>
      <c r="C288" s="582"/>
      <c r="D288" s="583"/>
    </row>
    <row r="289" spans="1:4" ht="14.25">
      <c r="A289" s="152"/>
      <c r="B289" s="152"/>
      <c r="C289" s="582"/>
      <c r="D289" s="583"/>
    </row>
    <row r="290" spans="1:4" ht="14.25">
      <c r="A290" s="152"/>
      <c r="B290" s="152"/>
      <c r="C290" s="582"/>
      <c r="D290" s="583"/>
    </row>
    <row r="291" spans="1:4" ht="14.25">
      <c r="A291" s="152"/>
      <c r="B291" s="152"/>
      <c r="C291" s="582"/>
      <c r="D291" s="583"/>
    </row>
    <row r="292" spans="1:4" ht="14.25">
      <c r="A292" s="152"/>
      <c r="B292" s="152"/>
      <c r="C292" s="582"/>
      <c r="D292" s="583"/>
    </row>
    <row r="293" spans="1:4" ht="14.25">
      <c r="A293" s="152"/>
      <c r="B293" s="152"/>
      <c r="C293" s="582"/>
      <c r="D293" s="583"/>
    </row>
    <row r="294" spans="1:4" ht="14.25">
      <c r="A294" s="152"/>
      <c r="B294" s="152"/>
      <c r="C294" s="582"/>
      <c r="D294" s="583"/>
    </row>
    <row r="295" spans="1:4" ht="14.25">
      <c r="A295" s="152"/>
      <c r="B295" s="152"/>
      <c r="C295" s="582"/>
      <c r="D295" s="583"/>
    </row>
    <row r="296" spans="1:4" ht="14.25">
      <c r="A296" s="152"/>
      <c r="B296" s="152"/>
      <c r="C296" s="582"/>
      <c r="D296" s="583"/>
    </row>
    <row r="297" spans="1:4" ht="14.25">
      <c r="A297" s="152"/>
      <c r="B297" s="152"/>
      <c r="C297" s="582"/>
      <c r="D297" s="583"/>
    </row>
    <row r="298" spans="1:4" ht="14.25">
      <c r="A298" s="152"/>
      <c r="B298" s="152"/>
      <c r="C298" s="582"/>
      <c r="D298" s="583"/>
    </row>
    <row r="299" spans="1:4" ht="14.25">
      <c r="A299" s="152"/>
      <c r="B299" s="152"/>
      <c r="C299" s="582"/>
      <c r="D299" s="583"/>
    </row>
    <row r="300" spans="1:4" ht="14.25">
      <c r="A300" s="152"/>
      <c r="B300" s="152"/>
      <c r="C300" s="582"/>
      <c r="D300" s="583"/>
    </row>
    <row r="301" spans="1:4" ht="14.25">
      <c r="A301" s="152"/>
      <c r="B301" s="152"/>
      <c r="C301" s="582"/>
      <c r="D301" s="583"/>
    </row>
    <row r="302" spans="1:4" ht="14.25">
      <c r="A302" s="152"/>
      <c r="B302" s="152"/>
      <c r="C302" s="582"/>
      <c r="D302" s="583"/>
    </row>
    <row r="303" spans="1:4" ht="14.25">
      <c r="A303" s="152"/>
      <c r="B303" s="152"/>
      <c r="C303" s="152"/>
      <c r="D303" s="584"/>
    </row>
    <row r="304" spans="1:4" ht="14.25">
      <c r="A304" s="152"/>
      <c r="B304" s="152"/>
      <c r="C304" s="152"/>
      <c r="D304" s="584"/>
    </row>
    <row r="305" spans="1:4" ht="14.25">
      <c r="A305" s="152"/>
      <c r="B305" s="152"/>
      <c r="C305" s="152"/>
      <c r="D305" s="584"/>
    </row>
    <row r="306" spans="1:4" ht="14.25">
      <c r="A306" s="152"/>
      <c r="B306" s="152"/>
      <c r="C306" s="152"/>
      <c r="D306" s="584"/>
    </row>
    <row r="307" spans="1:4" ht="14.25">
      <c r="A307" s="152"/>
      <c r="B307" s="152"/>
      <c r="C307" s="152"/>
      <c r="D307" s="584"/>
    </row>
    <row r="308" spans="1:4" ht="14.25">
      <c r="A308" s="152"/>
      <c r="B308" s="152"/>
      <c r="C308" s="152"/>
      <c r="D308" s="584"/>
    </row>
    <row r="309" spans="1:4" ht="14.25">
      <c r="A309" s="152"/>
      <c r="B309" s="152"/>
      <c r="C309" s="152"/>
      <c r="D309" s="584"/>
    </row>
    <row r="310" spans="1:4" ht="14.25">
      <c r="A310" s="152"/>
      <c r="B310" s="152"/>
      <c r="C310" s="152"/>
      <c r="D310" s="584"/>
    </row>
    <row r="311" spans="1:4" ht="14.25">
      <c r="A311" s="152"/>
      <c r="B311" s="152"/>
      <c r="C311" s="152"/>
      <c r="D311" s="584"/>
    </row>
    <row r="312" spans="1:4" ht="14.25">
      <c r="A312" s="152"/>
      <c r="B312" s="152"/>
      <c r="C312" s="152"/>
      <c r="D312" s="584"/>
    </row>
    <row r="313" spans="1:4" ht="14.25">
      <c r="A313" s="152"/>
      <c r="B313" s="152"/>
      <c r="C313" s="152"/>
      <c r="D313" s="584"/>
    </row>
    <row r="314" spans="1:4" ht="14.25">
      <c r="A314" s="152"/>
      <c r="B314" s="152"/>
      <c r="C314" s="152"/>
      <c r="D314" s="584"/>
    </row>
    <row r="315" spans="1:4" ht="14.25">
      <c r="A315" s="152"/>
      <c r="B315" s="152"/>
      <c r="C315" s="152"/>
      <c r="D315" s="584"/>
    </row>
    <row r="316" spans="1:4" ht="14.25">
      <c r="A316" s="152"/>
      <c r="B316" s="152"/>
      <c r="C316" s="152"/>
      <c r="D316" s="584"/>
    </row>
    <row r="317" spans="1:4" ht="14.25">
      <c r="A317" s="152"/>
      <c r="B317" s="152"/>
      <c r="C317" s="152"/>
      <c r="D317" s="584"/>
    </row>
    <row r="318" spans="1:4" ht="14.25">
      <c r="A318" s="152"/>
      <c r="B318" s="152"/>
      <c r="C318" s="152"/>
      <c r="D318" s="584"/>
    </row>
    <row r="319" spans="1:4" ht="14.25">
      <c r="A319" s="152"/>
      <c r="B319" s="152"/>
      <c r="C319" s="152"/>
      <c r="D319" s="584"/>
    </row>
    <row r="320" spans="1:4" ht="14.25">
      <c r="A320" s="152"/>
      <c r="B320" s="152"/>
      <c r="C320" s="152"/>
      <c r="D320" s="584"/>
    </row>
    <row r="321" spans="1:4" ht="14.25">
      <c r="A321" s="152"/>
      <c r="B321" s="152"/>
      <c r="C321" s="152"/>
      <c r="D321" s="584"/>
    </row>
    <row r="322" spans="1:4" ht="14.25">
      <c r="A322" s="152"/>
      <c r="B322" s="152"/>
      <c r="C322" s="152"/>
      <c r="D322" s="584"/>
    </row>
    <row r="323" spans="1:4" ht="14.25">
      <c r="A323" s="152"/>
      <c r="B323" s="152"/>
      <c r="C323" s="152"/>
      <c r="D323" s="584"/>
    </row>
    <row r="324" spans="1:4" ht="14.25">
      <c r="A324" s="152"/>
      <c r="B324" s="152"/>
      <c r="C324" s="152"/>
      <c r="D324" s="584"/>
    </row>
    <row r="325" spans="1:4" ht="14.25">
      <c r="A325" s="152"/>
      <c r="B325" s="152"/>
      <c r="C325" s="152"/>
      <c r="D325" s="584"/>
    </row>
    <row r="326" spans="1:4" ht="14.25">
      <c r="A326" s="152"/>
      <c r="B326" s="152"/>
      <c r="C326" s="152"/>
      <c r="D326" s="584"/>
    </row>
    <row r="327" spans="1:4" ht="14.25">
      <c r="A327" s="152"/>
      <c r="B327" s="152"/>
      <c r="C327" s="152"/>
      <c r="D327" s="584"/>
    </row>
    <row r="328" spans="1:4" ht="14.25">
      <c r="A328" s="152"/>
      <c r="B328" s="152"/>
      <c r="C328" s="152"/>
      <c r="D328" s="584"/>
    </row>
    <row r="329" spans="1:4" ht="14.25">
      <c r="A329" s="152"/>
      <c r="B329" s="152"/>
      <c r="C329" s="152"/>
      <c r="D329" s="584"/>
    </row>
    <row r="330" spans="1:4" ht="14.25">
      <c r="A330" s="152"/>
      <c r="B330" s="152"/>
      <c r="C330" s="152"/>
      <c r="D330" s="584"/>
    </row>
    <row r="331" spans="1:4" ht="14.25">
      <c r="A331" s="152"/>
      <c r="B331" s="152"/>
      <c r="C331" s="152"/>
      <c r="D331" s="584"/>
    </row>
    <row r="332" spans="1:4" ht="14.25">
      <c r="A332" s="152"/>
      <c r="B332" s="152"/>
      <c r="C332" s="152"/>
      <c r="D332" s="584"/>
    </row>
    <row r="333" spans="1:4" ht="14.25">
      <c r="A333" s="152"/>
      <c r="B333" s="152"/>
      <c r="C333" s="152"/>
      <c r="D333" s="584"/>
    </row>
    <row r="334" spans="1:4" ht="14.25">
      <c r="A334" s="152"/>
      <c r="B334" s="152"/>
      <c r="C334" s="152"/>
      <c r="D334" s="584"/>
    </row>
    <row r="335" spans="1:4" ht="14.25">
      <c r="A335" s="152"/>
      <c r="B335" s="152"/>
      <c r="C335" s="152"/>
      <c r="D335" s="584"/>
    </row>
    <row r="336" spans="1:4" ht="14.25">
      <c r="A336" s="152"/>
      <c r="B336" s="152"/>
      <c r="C336" s="152"/>
      <c r="D336" s="584"/>
    </row>
    <row r="337" spans="1:4" ht="14.25">
      <c r="A337" s="152"/>
      <c r="B337" s="152"/>
      <c r="C337" s="152"/>
      <c r="D337" s="584"/>
    </row>
    <row r="338" spans="1:4" ht="14.25">
      <c r="A338" s="152"/>
      <c r="B338" s="152"/>
      <c r="C338" s="152"/>
      <c r="D338" s="584"/>
    </row>
    <row r="339" spans="1:4" ht="14.25">
      <c r="A339" s="152"/>
      <c r="B339" s="152"/>
      <c r="C339" s="152"/>
      <c r="D339" s="584"/>
    </row>
    <row r="340" spans="1:4" ht="14.25">
      <c r="A340" s="152"/>
      <c r="B340" s="152"/>
      <c r="C340" s="152"/>
      <c r="D340" s="584"/>
    </row>
    <row r="341" spans="1:4" ht="14.25">
      <c r="A341" s="152"/>
      <c r="B341" s="152"/>
      <c r="C341" s="152"/>
      <c r="D341" s="584"/>
    </row>
    <row r="342" spans="1:4" ht="14.25">
      <c r="A342" s="152"/>
      <c r="B342" s="152"/>
      <c r="C342" s="152"/>
      <c r="D342" s="584"/>
    </row>
    <row r="343" spans="1:4" ht="14.25">
      <c r="A343" s="152"/>
      <c r="B343" s="152"/>
      <c r="C343" s="152"/>
      <c r="D343" s="584"/>
    </row>
    <row r="344" spans="1:4" ht="14.25">
      <c r="A344" s="152"/>
      <c r="B344" s="152"/>
      <c r="C344" s="152"/>
      <c r="D344" s="584"/>
    </row>
    <row r="345" spans="1:4" ht="14.25">
      <c r="A345" s="152"/>
      <c r="B345" s="152"/>
      <c r="C345" s="152"/>
      <c r="D345" s="584"/>
    </row>
    <row r="346" spans="1:4" ht="14.25">
      <c r="A346" s="152"/>
      <c r="B346" s="152"/>
      <c r="C346" s="152"/>
      <c r="D346" s="584"/>
    </row>
    <row r="347" spans="1:4" ht="14.25">
      <c r="A347" s="152"/>
      <c r="B347" s="152"/>
      <c r="C347" s="152"/>
      <c r="D347" s="584"/>
    </row>
    <row r="348" spans="1:4" ht="14.25">
      <c r="A348" s="152"/>
      <c r="B348" s="152"/>
      <c r="C348" s="152"/>
      <c r="D348" s="584"/>
    </row>
    <row r="349" spans="1:4" ht="14.25">
      <c r="A349" s="152"/>
      <c r="B349" s="152"/>
      <c r="C349" s="152"/>
      <c r="D349" s="584"/>
    </row>
    <row r="350" spans="1:4" ht="14.25">
      <c r="A350" s="152"/>
      <c r="B350" s="152"/>
      <c r="C350" s="152"/>
      <c r="D350" s="584"/>
    </row>
    <row r="351" spans="1:4" ht="14.25">
      <c r="A351" s="152"/>
      <c r="B351" s="152"/>
      <c r="C351" s="152"/>
      <c r="D351" s="584"/>
    </row>
    <row r="352" spans="1:4" ht="14.25">
      <c r="A352" s="152"/>
      <c r="B352" s="152"/>
      <c r="C352" s="152"/>
      <c r="D352" s="584"/>
    </row>
    <row r="353" spans="1:4" ht="14.25">
      <c r="A353" s="152"/>
      <c r="B353" s="152"/>
      <c r="C353" s="152"/>
      <c r="D353" s="584"/>
    </row>
    <row r="354" spans="1:4" ht="14.25">
      <c r="A354" s="152"/>
      <c r="B354" s="152"/>
      <c r="C354" s="152"/>
      <c r="D354" s="584"/>
    </row>
    <row r="355" spans="1:4" ht="14.25">
      <c r="A355" s="152"/>
      <c r="B355" s="152"/>
      <c r="C355" s="152"/>
      <c r="D355" s="584"/>
    </row>
    <row r="356" spans="1:4" ht="14.25">
      <c r="A356" s="152"/>
      <c r="B356" s="152"/>
      <c r="C356" s="152"/>
      <c r="D356" s="584"/>
    </row>
    <row r="357" spans="1:4" ht="14.25">
      <c r="A357" s="152"/>
      <c r="B357" s="152"/>
      <c r="C357" s="152"/>
      <c r="D357" s="584"/>
    </row>
    <row r="358" spans="1:4" ht="14.25">
      <c r="A358" s="152"/>
      <c r="B358" s="152"/>
      <c r="C358" s="152"/>
      <c r="D358" s="584"/>
    </row>
    <row r="359" spans="1:4" ht="14.25">
      <c r="A359" s="152"/>
      <c r="B359" s="152"/>
      <c r="C359" s="152"/>
      <c r="D359" s="584"/>
    </row>
    <row r="360" spans="1:4" ht="14.25">
      <c r="A360" s="152"/>
      <c r="B360" s="152"/>
      <c r="C360" s="152"/>
      <c r="D360" s="584"/>
    </row>
    <row r="361" spans="1:4" ht="14.25">
      <c r="A361" s="152"/>
      <c r="B361" s="152"/>
      <c r="C361" s="152"/>
      <c r="D361" s="584"/>
    </row>
    <row r="362" spans="1:4" ht="14.25">
      <c r="A362" s="152"/>
      <c r="B362" s="152"/>
      <c r="C362" s="152"/>
      <c r="D362" s="584"/>
    </row>
  </sheetData>
  <sheetProtection/>
  <mergeCells count="22">
    <mergeCell ref="A85:A89"/>
    <mergeCell ref="B85:B89"/>
    <mergeCell ref="A90:A97"/>
    <mergeCell ref="B90:B97"/>
    <mergeCell ref="A61:A69"/>
    <mergeCell ref="B61:B69"/>
    <mergeCell ref="A70:A74"/>
    <mergeCell ref="B70:B74"/>
    <mergeCell ref="A75:A84"/>
    <mergeCell ref="B75:B84"/>
    <mergeCell ref="A22:A36"/>
    <mergeCell ref="B22:B36"/>
    <mergeCell ref="A37:A46"/>
    <mergeCell ref="B37:B46"/>
    <mergeCell ref="A47:A60"/>
    <mergeCell ref="B47:B60"/>
    <mergeCell ref="A3:A4"/>
    <mergeCell ref="B3:B4"/>
    <mergeCell ref="C3:C4"/>
    <mergeCell ref="D3:D4"/>
    <mergeCell ref="A5:A21"/>
    <mergeCell ref="B5:B21"/>
  </mergeCells>
  <printOptions/>
  <pageMargins left="0.75" right="0.75" top="1" bottom="1" header="0.5" footer="0.5"/>
  <pageSetup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3"/>
  <sheetViews>
    <sheetView view="pageBreakPreview" zoomScaleSheetLayoutView="100" zoomScalePageLayoutView="0" workbookViewId="0" topLeftCell="A2">
      <selection activeCell="B10" sqref="B10"/>
    </sheetView>
  </sheetViews>
  <sheetFormatPr defaultColWidth="9.00390625" defaultRowHeight="12.75"/>
  <cols>
    <col min="1" max="1" width="50.25390625" style="0" customWidth="1"/>
    <col min="2" max="2" width="95.75390625" style="0" bestFit="1" customWidth="1"/>
  </cols>
  <sheetData>
    <row r="1" spans="1:2" ht="30.75" thickBot="1">
      <c r="A1" s="137" t="s">
        <v>100</v>
      </c>
      <c r="B1" s="138" t="str">
        <f>CONCATENATE(B3,B5,B10,B12,"Мон",".xls")</f>
        <v>120142Мон.xls</v>
      </c>
    </row>
    <row r="2" spans="1:2" ht="24" thickBot="1">
      <c r="A2" s="139" t="s">
        <v>101</v>
      </c>
      <c r="B2" s="140" t="s">
        <v>10</v>
      </c>
    </row>
    <row r="3" spans="1:2" ht="23.25">
      <c r="A3" s="141" t="s">
        <v>211</v>
      </c>
      <c r="B3" s="142" t="s">
        <v>213</v>
      </c>
    </row>
    <row r="4" spans="1:2" ht="24" thickBot="1">
      <c r="A4" s="143" t="s">
        <v>212</v>
      </c>
      <c r="B4" s="144" t="s">
        <v>214</v>
      </c>
    </row>
    <row r="5" spans="1:2" ht="23.25">
      <c r="A5" s="537"/>
      <c r="B5" s="145"/>
    </row>
    <row r="6" spans="1:4" ht="24" thickBot="1">
      <c r="A6" s="538"/>
      <c r="B6" s="146"/>
      <c r="D6" s="153"/>
    </row>
    <row r="7" spans="1:4" ht="19.5" customHeight="1" thickBot="1">
      <c r="A7" s="167"/>
      <c r="B7" s="161"/>
      <c r="D7" s="153"/>
    </row>
    <row r="8" spans="1:4" ht="23.25">
      <c r="A8" s="164" t="s">
        <v>105</v>
      </c>
      <c r="B8" s="165" t="s">
        <v>204</v>
      </c>
      <c r="D8" s="153"/>
    </row>
    <row r="9" spans="1:4" ht="24" thickBot="1">
      <c r="A9" s="166" t="s">
        <v>106</v>
      </c>
      <c r="B9" s="146" t="s">
        <v>205</v>
      </c>
      <c r="D9" s="153"/>
    </row>
    <row r="10" spans="1:2" ht="23.25">
      <c r="A10" s="162" t="s">
        <v>164</v>
      </c>
      <c r="B10" s="163" t="s">
        <v>620</v>
      </c>
    </row>
    <row r="11" spans="1:2" ht="24" thickBot="1">
      <c r="A11" s="147" t="s">
        <v>151</v>
      </c>
      <c r="B11" s="469" t="s">
        <v>554</v>
      </c>
    </row>
    <row r="12" spans="1:2" ht="24" thickBot="1">
      <c r="A12" s="527"/>
      <c r="B12" s="526"/>
    </row>
    <row r="13" spans="1:2" ht="24" thickBot="1">
      <c r="A13" s="491"/>
      <c r="B13" s="531"/>
    </row>
    <row r="14" spans="1:6" ht="24" thickBot="1">
      <c r="A14" s="430" t="s">
        <v>152</v>
      </c>
      <c r="B14" s="148" t="s">
        <v>197</v>
      </c>
      <c r="E14" s="153"/>
      <c r="F14" s="153"/>
    </row>
    <row r="15" spans="1:2" ht="51.75" customHeight="1" thickBot="1">
      <c r="A15" s="431" t="s">
        <v>107</v>
      </c>
      <c r="B15" s="172" t="s">
        <v>619</v>
      </c>
    </row>
    <row r="16" spans="1:2" ht="24" thickBot="1">
      <c r="A16" s="169" t="s">
        <v>102</v>
      </c>
      <c r="B16" s="149" t="s">
        <v>215</v>
      </c>
    </row>
    <row r="17" spans="1:2" ht="18.75" customHeight="1" thickBot="1">
      <c r="A17" s="168"/>
      <c r="B17" s="150"/>
    </row>
    <row r="18" spans="1:2" ht="24" thickBot="1">
      <c r="A18" s="170" t="s">
        <v>103</v>
      </c>
      <c r="B18" s="171" t="s">
        <v>555</v>
      </c>
    </row>
    <row r="19" spans="1:2" s="152" customFormat="1" ht="23.25">
      <c r="A19" s="151"/>
      <c r="B19" s="195"/>
    </row>
    <row r="20" spans="1:2" ht="12.75">
      <c r="A20" s="322" t="s">
        <v>195</v>
      </c>
      <c r="B20" s="196" t="s">
        <v>196</v>
      </c>
    </row>
    <row r="21" spans="1:6" ht="20.25">
      <c r="A21" s="375" t="s">
        <v>216</v>
      </c>
      <c r="B21" s="627">
        <v>1.9</v>
      </c>
      <c r="C21" s="539">
        <v>1.4</v>
      </c>
      <c r="D21" s="539">
        <v>1.9</v>
      </c>
      <c r="E21" s="152"/>
      <c r="F21" s="152"/>
    </row>
    <row r="22" spans="3:6" ht="12.75">
      <c r="C22" s="539"/>
      <c r="D22" s="539"/>
      <c r="E22" s="152"/>
      <c r="F22" s="152"/>
    </row>
    <row r="23" spans="3:6" ht="12.75">
      <c r="C23" s="539"/>
      <c r="D23" s="539"/>
      <c r="E23" s="152"/>
      <c r="F23" s="152"/>
    </row>
  </sheetData>
  <sheetProtection password="CC79" sheet="1"/>
  <protectedRanges>
    <protectedRange sqref="B2 B7 B16" name="данні для навчаних планів_1"/>
    <protectedRange sqref="B4 B6" name="данні для навчаних планів_1_2"/>
    <protectedRange sqref="B11:B12 B8:B9" name="данні для навчаних планів_1_3"/>
  </protectedRanges>
  <printOptions/>
  <pageMargins left="0.75" right="0.75" top="1" bottom="1" header="0.5" footer="0.5"/>
  <pageSetup horizontalDpi="600" verticalDpi="600" orientation="portrait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11"/>
  <sheetViews>
    <sheetView showZeros="0" view="pageBreakPreview" zoomScale="70" zoomScaleNormal="50" zoomScaleSheetLayoutView="70" zoomScalePageLayoutView="0" workbookViewId="0" topLeftCell="A4">
      <selection activeCell="X19" sqref="X19"/>
    </sheetView>
  </sheetViews>
  <sheetFormatPr defaultColWidth="10.125" defaultRowHeight="12.75"/>
  <cols>
    <col min="1" max="1" width="3.375" style="1" customWidth="1"/>
    <col min="2" max="2" width="5.75390625" style="1" customWidth="1"/>
    <col min="3" max="12" width="4.375" style="1" customWidth="1"/>
    <col min="13" max="14" width="4.375" style="40" customWidth="1"/>
    <col min="15" max="16" width="4.375" style="38" customWidth="1"/>
    <col min="17" max="20" width="4.375" style="8" customWidth="1"/>
    <col min="21" max="21" width="5.375" style="8" customWidth="1"/>
    <col min="22" max="22" width="4.375" style="8" customWidth="1"/>
    <col min="23" max="23" width="5.625" style="8" customWidth="1"/>
    <col min="24" max="24" width="5.00390625" style="8" customWidth="1"/>
    <col min="25" max="25" width="4.625" style="8" customWidth="1"/>
    <col min="26" max="27" width="4.375" style="8" customWidth="1"/>
    <col min="28" max="28" width="4.00390625" style="6" customWidth="1"/>
    <col min="29" max="29" width="5.125" style="6" customWidth="1"/>
    <col min="30" max="30" width="4.375" style="6" customWidth="1"/>
    <col min="31" max="31" width="5.75390625" style="6" customWidth="1"/>
    <col min="32" max="43" width="4.375" style="1" customWidth="1"/>
    <col min="44" max="44" width="5.125" style="1" customWidth="1"/>
    <col min="45" max="45" width="5.375" style="1" customWidth="1"/>
    <col min="46" max="48" width="4.375" style="1" customWidth="1"/>
    <col min="49" max="50" width="4.875" style="1" customWidth="1"/>
    <col min="51" max="52" width="4.375" style="1" customWidth="1"/>
    <col min="53" max="53" width="5.875" style="1" customWidth="1"/>
    <col min="54" max="54" width="19.375" style="1" customWidth="1"/>
    <col min="55" max="62" width="3.375" style="1" customWidth="1"/>
    <col min="63" max="16384" width="10.125" style="1" customWidth="1"/>
  </cols>
  <sheetData>
    <row r="1" spans="1:53" ht="15.75">
      <c r="A1" s="197"/>
      <c r="B1" s="374" t="str">
        <f>CONCATENATE('Основні дані'!A21,"_(",'Основні дані'!B21,")")</f>
        <v>Форма Мон1-18_(1,9)</v>
      </c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8"/>
      <c r="N1" s="198"/>
      <c r="O1" s="199"/>
      <c r="P1" s="199"/>
      <c r="Q1" s="200"/>
      <c r="R1" s="200"/>
      <c r="S1" s="200"/>
      <c r="T1" s="200"/>
      <c r="U1" s="200"/>
      <c r="V1" s="200"/>
      <c r="W1" s="200"/>
      <c r="X1" s="200"/>
      <c r="Y1" s="200"/>
      <c r="Z1" s="200"/>
      <c r="AA1" s="200"/>
      <c r="AB1" s="201"/>
      <c r="AC1" s="201"/>
      <c r="AD1" s="201"/>
      <c r="AE1" s="201"/>
      <c r="AF1" s="197"/>
      <c r="AG1" s="197"/>
      <c r="AH1" s="197"/>
      <c r="AI1" s="197"/>
      <c r="AJ1" s="197"/>
      <c r="AK1" s="197"/>
      <c r="AL1" s="197"/>
      <c r="AM1" s="197"/>
      <c r="AN1" s="197"/>
      <c r="AO1" s="197"/>
      <c r="AP1" s="197"/>
      <c r="AQ1" s="202"/>
      <c r="AR1" s="203"/>
      <c r="AS1" s="693" t="str">
        <f>'Основні дані'!B1</f>
        <v>120142Мон.xls</v>
      </c>
      <c r="AT1" s="693"/>
      <c r="AU1" s="693"/>
      <c r="AV1" s="693"/>
      <c r="AW1" s="693"/>
      <c r="AX1" s="693"/>
      <c r="AY1" s="693"/>
      <c r="AZ1" s="693"/>
      <c r="BA1" s="203"/>
    </row>
    <row r="2" spans="1:53" ht="15">
      <c r="A2" s="197"/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8"/>
      <c r="N2" s="198"/>
      <c r="O2" s="199"/>
      <c r="P2" s="199"/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1"/>
      <c r="AC2" s="201"/>
      <c r="AD2" s="201"/>
      <c r="AE2" s="201"/>
      <c r="AF2" s="197"/>
      <c r="AG2" s="197"/>
      <c r="AH2" s="197"/>
      <c r="AI2" s="197"/>
      <c r="AJ2" s="197"/>
      <c r="AK2" s="197"/>
      <c r="AL2" s="197"/>
      <c r="AM2" s="197"/>
      <c r="AN2" s="197"/>
      <c r="AO2" s="197"/>
      <c r="AP2" s="197"/>
      <c r="AQ2" s="197"/>
      <c r="AR2" s="197"/>
      <c r="AS2" s="197"/>
      <c r="AT2" s="197"/>
      <c r="AU2" s="197"/>
      <c r="AV2" s="197"/>
      <c r="AW2" s="231"/>
      <c r="AX2" s="231"/>
      <c r="AY2" s="231"/>
      <c r="AZ2" s="231"/>
      <c r="BA2" s="197"/>
    </row>
    <row r="3" spans="1:57" s="271" customFormat="1" ht="22.5" customHeight="1">
      <c r="A3" s="757" t="s">
        <v>122</v>
      </c>
      <c r="B3" s="757"/>
      <c r="C3" s="757"/>
      <c r="D3" s="757"/>
      <c r="E3" s="757"/>
      <c r="F3" s="757"/>
      <c r="G3" s="757"/>
      <c r="H3" s="757"/>
      <c r="I3" s="757"/>
      <c r="J3" s="757"/>
      <c r="K3" s="757"/>
      <c r="L3" s="757"/>
      <c r="M3" s="757"/>
      <c r="N3" s="757"/>
      <c r="O3" s="757"/>
      <c r="P3" s="757"/>
      <c r="Q3" s="757"/>
      <c r="R3" s="757"/>
      <c r="S3" s="757"/>
      <c r="T3" s="757"/>
      <c r="U3" s="757"/>
      <c r="V3" s="757"/>
      <c r="W3" s="757"/>
      <c r="X3" s="757"/>
      <c r="Y3" s="757"/>
      <c r="Z3" s="757"/>
      <c r="AA3" s="757"/>
      <c r="AB3" s="757"/>
      <c r="AC3" s="757"/>
      <c r="AD3" s="757"/>
      <c r="AE3" s="757"/>
      <c r="AF3" s="757"/>
      <c r="AG3" s="757"/>
      <c r="AH3" s="757"/>
      <c r="AI3" s="757"/>
      <c r="AJ3" s="757"/>
      <c r="AK3" s="757"/>
      <c r="AL3" s="757"/>
      <c r="AM3" s="757"/>
      <c r="AN3" s="757"/>
      <c r="AO3" s="757"/>
      <c r="AP3" s="757"/>
      <c r="AQ3" s="757"/>
      <c r="AR3" s="757"/>
      <c r="AS3" s="757"/>
      <c r="AT3" s="757"/>
      <c r="AU3" s="757"/>
      <c r="AV3" s="757"/>
      <c r="AW3" s="757"/>
      <c r="AX3" s="757"/>
      <c r="AY3" s="757"/>
      <c r="AZ3" s="757"/>
      <c r="BA3" s="757"/>
      <c r="BB3" s="260"/>
      <c r="BC3" s="260"/>
      <c r="BD3" s="260"/>
      <c r="BE3" s="260"/>
    </row>
    <row r="4" spans="1:66" s="273" customFormat="1" ht="31.5" customHeight="1">
      <c r="A4" s="758" t="s">
        <v>33</v>
      </c>
      <c r="B4" s="758"/>
      <c r="C4" s="758"/>
      <c r="D4" s="758"/>
      <c r="E4" s="758"/>
      <c r="F4" s="758"/>
      <c r="G4" s="758"/>
      <c r="H4" s="758"/>
      <c r="I4" s="758"/>
      <c r="J4" s="758"/>
      <c r="K4" s="758"/>
      <c r="L4" s="758"/>
      <c r="M4" s="758"/>
      <c r="N4" s="758"/>
      <c r="O4" s="758"/>
      <c r="P4" s="758"/>
      <c r="Q4" s="758"/>
      <c r="R4" s="758"/>
      <c r="S4" s="758"/>
      <c r="T4" s="758"/>
      <c r="U4" s="758"/>
      <c r="V4" s="758"/>
      <c r="W4" s="758"/>
      <c r="X4" s="758"/>
      <c r="Y4" s="758"/>
      <c r="Z4" s="758"/>
      <c r="AA4" s="758"/>
      <c r="AB4" s="758"/>
      <c r="AC4" s="758"/>
      <c r="AD4" s="758"/>
      <c r="AE4" s="758"/>
      <c r="AF4" s="758"/>
      <c r="AG4" s="758"/>
      <c r="AH4" s="758"/>
      <c r="AI4" s="758"/>
      <c r="AJ4" s="758"/>
      <c r="AK4" s="758"/>
      <c r="AL4" s="758"/>
      <c r="AM4" s="758"/>
      <c r="AN4" s="758"/>
      <c r="AO4" s="758"/>
      <c r="AP4" s="758"/>
      <c r="AQ4" s="758"/>
      <c r="AR4" s="758"/>
      <c r="AS4" s="758"/>
      <c r="AT4" s="758"/>
      <c r="AU4" s="758"/>
      <c r="AV4" s="758"/>
      <c r="AW4" s="758"/>
      <c r="AX4" s="758"/>
      <c r="AY4" s="758"/>
      <c r="AZ4" s="758"/>
      <c r="BA4" s="758"/>
      <c r="BB4" s="272"/>
      <c r="BC4" s="272"/>
      <c r="BD4" s="272"/>
      <c r="BE4" s="272"/>
      <c r="BF4" s="272"/>
      <c r="BG4" s="272"/>
      <c r="BH4" s="272"/>
      <c r="BI4" s="272"/>
      <c r="BJ4" s="272"/>
      <c r="BK4" s="272"/>
      <c r="BL4" s="272"/>
      <c r="BM4" s="272"/>
      <c r="BN4" s="272"/>
    </row>
    <row r="5" spans="1:62" s="271" customFormat="1" ht="43.5" customHeight="1">
      <c r="A5" s="759" t="s">
        <v>25</v>
      </c>
      <c r="B5" s="759"/>
      <c r="C5" s="759"/>
      <c r="D5" s="759"/>
      <c r="E5" s="759"/>
      <c r="F5" s="759"/>
      <c r="G5" s="759"/>
      <c r="H5" s="759"/>
      <c r="I5" s="759"/>
      <c r="J5" s="759"/>
      <c r="K5" s="759"/>
      <c r="L5" s="759"/>
      <c r="M5" s="759"/>
      <c r="N5" s="759"/>
      <c r="O5" s="759"/>
      <c r="P5" s="759"/>
      <c r="Q5" s="759"/>
      <c r="R5" s="759"/>
      <c r="S5" s="759"/>
      <c r="T5" s="759"/>
      <c r="U5" s="759"/>
      <c r="V5" s="759"/>
      <c r="W5" s="759"/>
      <c r="X5" s="759"/>
      <c r="Y5" s="759"/>
      <c r="Z5" s="759"/>
      <c r="AA5" s="759"/>
      <c r="AB5" s="759"/>
      <c r="AC5" s="759"/>
      <c r="AD5" s="759"/>
      <c r="AE5" s="759"/>
      <c r="AF5" s="759"/>
      <c r="AG5" s="759"/>
      <c r="AH5" s="759"/>
      <c r="AI5" s="759"/>
      <c r="AJ5" s="759"/>
      <c r="AK5" s="759"/>
      <c r="AL5" s="759"/>
      <c r="AM5" s="759"/>
      <c r="AN5" s="759"/>
      <c r="AO5" s="759"/>
      <c r="AP5" s="759"/>
      <c r="AQ5" s="759"/>
      <c r="AR5" s="759"/>
      <c r="AS5" s="759"/>
      <c r="AT5" s="759"/>
      <c r="AU5" s="759"/>
      <c r="AV5" s="759"/>
      <c r="AW5" s="759"/>
      <c r="AX5" s="759"/>
      <c r="AY5" s="759"/>
      <c r="AZ5" s="759"/>
      <c r="BA5" s="759"/>
      <c r="BB5" s="274"/>
      <c r="BC5" s="274"/>
      <c r="BD5" s="274"/>
      <c r="BE5" s="274"/>
      <c r="BF5" s="274"/>
      <c r="BG5" s="274"/>
      <c r="BH5" s="274"/>
      <c r="BI5" s="274"/>
      <c r="BJ5" s="274"/>
    </row>
    <row r="6" spans="2:53" s="275" customFormat="1" ht="28.5" customHeight="1">
      <c r="B6" s="251" t="s">
        <v>5</v>
      </c>
      <c r="C6" s="252"/>
      <c r="D6" s="253"/>
      <c r="E6" s="253"/>
      <c r="F6" s="253"/>
      <c r="G6" s="253"/>
      <c r="H6" s="253"/>
      <c r="I6" s="253"/>
      <c r="J6" s="253"/>
      <c r="K6" s="253"/>
      <c r="L6" s="253"/>
      <c r="M6" s="253"/>
      <c r="N6" s="253"/>
      <c r="O6" s="253"/>
      <c r="P6" s="253"/>
      <c r="Q6" s="471"/>
      <c r="R6" s="471"/>
      <c r="S6" s="471"/>
      <c r="T6" s="676" t="s">
        <v>167</v>
      </c>
      <c r="U6" s="676"/>
      <c r="V6" s="676"/>
      <c r="W6" s="676"/>
      <c r="X6" s="676"/>
      <c r="Y6" s="676"/>
      <c r="Z6" s="676"/>
      <c r="AA6" s="676"/>
      <c r="AB6" s="676"/>
      <c r="AC6" s="676"/>
      <c r="AD6" s="676"/>
      <c r="AE6" s="676"/>
      <c r="AF6" s="676"/>
      <c r="AG6" s="676"/>
      <c r="AH6" s="676"/>
      <c r="AI6" s="676"/>
      <c r="AJ6" s="472"/>
      <c r="AK6" s="472"/>
      <c r="AL6" s="472"/>
      <c r="AM6" s="472"/>
      <c r="AN6" s="472"/>
      <c r="AO6" s="472"/>
      <c r="AP6" s="472"/>
      <c r="AQ6" s="472"/>
      <c r="AR6" s="252"/>
      <c r="AS6" s="252"/>
      <c r="AT6" s="252"/>
      <c r="AU6" s="252"/>
      <c r="AV6" s="252"/>
      <c r="AW6" s="252"/>
      <c r="AX6" s="252"/>
      <c r="AY6" s="252"/>
      <c r="AZ6" s="252"/>
      <c r="BA6" s="252"/>
    </row>
    <row r="7" spans="1:59" s="275" customFormat="1" ht="34.5" customHeight="1">
      <c r="A7" s="473"/>
      <c r="B7" s="254" t="s">
        <v>34</v>
      </c>
      <c r="C7" s="255"/>
      <c r="D7" s="255"/>
      <c r="E7" s="255"/>
      <c r="F7" s="255"/>
      <c r="G7" s="255"/>
      <c r="H7" s="252"/>
      <c r="I7" s="255"/>
      <c r="J7" s="461" t="s">
        <v>40</v>
      </c>
      <c r="L7" s="255"/>
      <c r="N7" s="677" t="str">
        <f>'Основні дані'!B14</f>
        <v>другого (магістерського) рівня</v>
      </c>
      <c r="O7" s="678"/>
      <c r="P7" s="678"/>
      <c r="Q7" s="678"/>
      <c r="R7" s="678"/>
      <c r="S7" s="678"/>
      <c r="T7" s="678"/>
      <c r="U7" s="678"/>
      <c r="V7" s="678"/>
      <c r="W7" s="678"/>
      <c r="X7" s="703" t="s">
        <v>168</v>
      </c>
      <c r="Y7" s="703"/>
      <c r="Z7" s="703"/>
      <c r="AA7" s="703"/>
      <c r="AB7" s="703"/>
      <c r="AC7" s="679" t="str">
        <f>'Основні дані'!B8</f>
        <v>14</v>
      </c>
      <c r="AD7" s="679"/>
      <c r="AE7" s="680" t="str">
        <f>'Основні дані'!B9</f>
        <v>Електрична інженерія</v>
      </c>
      <c r="AF7" s="680"/>
      <c r="AG7" s="680"/>
      <c r="AH7" s="680"/>
      <c r="AI7" s="680"/>
      <c r="AJ7" s="680"/>
      <c r="AK7" s="680"/>
      <c r="AL7" s="680"/>
      <c r="AM7" s="680"/>
      <c r="AN7" s="680"/>
      <c r="AO7" s="680"/>
      <c r="AP7" s="680"/>
      <c r="AQ7" s="474"/>
      <c r="AR7" s="474"/>
      <c r="AS7" s="474"/>
      <c r="AT7" s="474"/>
      <c r="AU7" s="474"/>
      <c r="AV7" s="474"/>
      <c r="AW7" s="474"/>
      <c r="AX7" s="474"/>
      <c r="AY7" s="474"/>
      <c r="AZ7" s="474"/>
      <c r="BA7" s="474"/>
      <c r="BF7" s="276"/>
      <c r="BG7" s="276"/>
    </row>
    <row r="8" spans="2:59" s="275" customFormat="1" ht="18">
      <c r="B8" s="252"/>
      <c r="C8" s="252"/>
      <c r="D8" s="252"/>
      <c r="E8" s="252"/>
      <c r="F8" s="252"/>
      <c r="G8" s="252"/>
      <c r="H8" s="252"/>
      <c r="I8" s="252"/>
      <c r="J8" s="252"/>
      <c r="K8" s="252"/>
      <c r="L8" s="252"/>
      <c r="M8" s="254"/>
      <c r="N8" s="475"/>
      <c r="O8" s="476"/>
      <c r="P8" s="477" t="s">
        <v>161</v>
      </c>
      <c r="Q8" s="252"/>
      <c r="R8" s="252"/>
      <c r="S8" s="252"/>
      <c r="T8" s="477"/>
      <c r="U8" s="477"/>
      <c r="V8" s="477"/>
      <c r="W8" s="477"/>
      <c r="X8" s="477"/>
      <c r="Y8" s="477"/>
      <c r="Z8" s="477"/>
      <c r="AA8" s="477"/>
      <c r="AB8" s="252"/>
      <c r="AC8" s="252"/>
      <c r="AD8" s="477" t="s">
        <v>41</v>
      </c>
      <c r="AE8" s="252"/>
      <c r="AF8" s="252"/>
      <c r="AG8" s="252"/>
      <c r="AH8" s="252"/>
      <c r="AI8" s="252"/>
      <c r="AJ8" s="252"/>
      <c r="AK8" s="252"/>
      <c r="AL8" s="252"/>
      <c r="AM8" s="252"/>
      <c r="AN8" s="252"/>
      <c r="AO8" s="252"/>
      <c r="AP8" s="252"/>
      <c r="AQ8" s="252"/>
      <c r="AR8" s="252"/>
      <c r="AS8" s="252"/>
      <c r="AT8" s="252"/>
      <c r="AU8" s="252"/>
      <c r="AV8" s="252"/>
      <c r="AW8" s="478"/>
      <c r="AX8" s="478"/>
      <c r="AY8" s="478"/>
      <c r="AZ8" s="478"/>
      <c r="BA8" s="252"/>
      <c r="BF8" s="276"/>
      <c r="BG8" s="276"/>
    </row>
    <row r="9" spans="2:59" s="275" customFormat="1" ht="73.5" customHeight="1">
      <c r="B9" s="256" t="s">
        <v>24</v>
      </c>
      <c r="C9" s="257"/>
      <c r="D9" s="257"/>
      <c r="E9" s="257"/>
      <c r="F9" s="767" t="s">
        <v>4</v>
      </c>
      <c r="G9" s="767"/>
      <c r="H9" s="767"/>
      <c r="I9" s="767"/>
      <c r="J9" s="767"/>
      <c r="K9" s="767"/>
      <c r="L9" s="767"/>
      <c r="M9" s="257"/>
      <c r="N9" s="461" t="s">
        <v>162</v>
      </c>
      <c r="O9" s="255"/>
      <c r="P9" s="255"/>
      <c r="Q9" s="252"/>
      <c r="R9" s="462"/>
      <c r="S9" s="463"/>
      <c r="T9" s="463"/>
      <c r="U9" s="463"/>
      <c r="V9" s="259"/>
      <c r="W9" s="259"/>
      <c r="X9" s="258" t="s">
        <v>32</v>
      </c>
      <c r="Y9" s="679" t="str">
        <f>'Основні дані'!B10</f>
        <v>142</v>
      </c>
      <c r="Z9" s="751"/>
      <c r="AA9" s="751"/>
      <c r="AB9" s="751"/>
      <c r="AC9" s="680" t="str">
        <f>'Основні дані'!B11</f>
        <v>Енергетичне машинобудування</v>
      </c>
      <c r="AD9" s="750"/>
      <c r="AE9" s="750"/>
      <c r="AF9" s="750"/>
      <c r="AG9" s="750"/>
      <c r="AH9" s="750"/>
      <c r="AI9" s="750"/>
      <c r="AJ9" s="750"/>
      <c r="AK9" s="750"/>
      <c r="AL9" s="750"/>
      <c r="AM9" s="750"/>
      <c r="AN9" s="750"/>
      <c r="AO9" s="252"/>
      <c r="AP9" s="749" t="s">
        <v>199</v>
      </c>
      <c r="AQ9" s="749"/>
      <c r="AR9" s="749"/>
      <c r="AS9" s="749"/>
      <c r="AT9" s="749"/>
      <c r="AU9" s="752" t="str">
        <f>'Основні дані'!B15</f>
        <v>магістр енергетичного машинобудування</v>
      </c>
      <c r="AV9" s="753"/>
      <c r="AW9" s="753"/>
      <c r="AX9" s="753"/>
      <c r="AY9" s="753"/>
      <c r="AZ9" s="753"/>
      <c r="BA9" s="753"/>
      <c r="BF9" s="277"/>
      <c r="BG9" s="277"/>
    </row>
    <row r="10" spans="2:59" s="275" customFormat="1" ht="35.25" customHeight="1">
      <c r="B10" s="252"/>
      <c r="C10" s="252"/>
      <c r="D10" s="252"/>
      <c r="E10" s="252"/>
      <c r="F10" s="252"/>
      <c r="G10" s="252"/>
      <c r="H10" s="252"/>
      <c r="I10" s="252"/>
      <c r="J10" s="252"/>
      <c r="K10" s="252"/>
      <c r="L10" s="258"/>
      <c r="M10" s="258"/>
      <c r="N10" s="461"/>
      <c r="O10" s="255"/>
      <c r="P10" s="255"/>
      <c r="Q10" s="252"/>
      <c r="R10" s="462"/>
      <c r="S10" s="463"/>
      <c r="T10" s="479"/>
      <c r="U10" s="480"/>
      <c r="V10" s="480"/>
      <c r="W10" s="480"/>
      <c r="X10" s="258"/>
      <c r="Y10" s="760">
        <f>'Основні дані'!B12</f>
        <v>0</v>
      </c>
      <c r="Z10" s="761"/>
      <c r="AA10" s="761"/>
      <c r="AB10" s="761"/>
      <c r="AC10" s="762">
        <f>'Основні дані'!B13</f>
        <v>0</v>
      </c>
      <c r="AD10" s="763"/>
      <c r="AE10" s="763"/>
      <c r="AF10" s="763"/>
      <c r="AG10" s="763"/>
      <c r="AH10" s="763"/>
      <c r="AI10" s="763"/>
      <c r="AJ10" s="763"/>
      <c r="AK10" s="763"/>
      <c r="AL10" s="763"/>
      <c r="AM10" s="763"/>
      <c r="AN10" s="763"/>
      <c r="AO10" s="481"/>
      <c r="AP10" s="461" t="s">
        <v>42</v>
      </c>
      <c r="AQ10" s="252"/>
      <c r="AR10" s="252"/>
      <c r="AS10" s="252"/>
      <c r="AT10" s="252"/>
      <c r="AU10" s="482"/>
      <c r="AV10" s="483" t="str">
        <f>IF('Основні дані'!B21=1.9,"1рік 9 місяців","1 рік 4 місяці")</f>
        <v>1рік 9 місяців</v>
      </c>
      <c r="AW10" s="484"/>
      <c r="AX10" s="482"/>
      <c r="AY10" s="482"/>
      <c r="AZ10" s="482"/>
      <c r="BA10" s="482"/>
      <c r="BF10" s="278"/>
      <c r="BG10" s="278"/>
    </row>
    <row r="11" spans="2:59" s="275" customFormat="1" ht="30" customHeight="1">
      <c r="B11" s="259" t="s">
        <v>217</v>
      </c>
      <c r="C11" s="258"/>
      <c r="D11" s="258"/>
      <c r="E11" s="258"/>
      <c r="F11" s="258"/>
      <c r="G11" s="258"/>
      <c r="H11" s="258"/>
      <c r="I11" s="258"/>
      <c r="J11" s="258"/>
      <c r="K11" s="258"/>
      <c r="L11" s="258"/>
      <c r="M11" s="258"/>
      <c r="N11" s="461"/>
      <c r="O11" s="485"/>
      <c r="P11" s="485"/>
      <c r="Q11" s="252"/>
      <c r="R11" s="485"/>
      <c r="S11" s="252"/>
      <c r="T11" s="252"/>
      <c r="U11" s="252"/>
      <c r="V11" s="486"/>
      <c r="W11" s="252"/>
      <c r="X11" s="258"/>
      <c r="Y11" s="487"/>
      <c r="Z11" s="481"/>
      <c r="AA11" s="481"/>
      <c r="AB11" s="481"/>
      <c r="AC11" s="481"/>
      <c r="AD11" s="481"/>
      <c r="AE11" s="481"/>
      <c r="AF11" s="481"/>
      <c r="AG11" s="481"/>
      <c r="AH11" s="481"/>
      <c r="AI11" s="481"/>
      <c r="AJ11" s="481"/>
      <c r="AK11" s="481"/>
      <c r="AL11" s="481"/>
      <c r="AM11" s="481"/>
      <c r="AN11" s="481"/>
      <c r="AO11" s="481"/>
      <c r="AP11" s="461" t="s">
        <v>43</v>
      </c>
      <c r="AQ11" s="252"/>
      <c r="AR11" s="252"/>
      <c r="AS11" s="488" t="s">
        <v>218</v>
      </c>
      <c r="AT11" s="488"/>
      <c r="AU11" s="488"/>
      <c r="AV11" s="488"/>
      <c r="AW11" s="488"/>
      <c r="AX11" s="488"/>
      <c r="AY11" s="488"/>
      <c r="AZ11" s="488"/>
      <c r="BA11" s="488"/>
      <c r="BB11" s="278"/>
      <c r="BF11" s="278"/>
      <c r="BG11" s="278"/>
    </row>
    <row r="12" spans="2:59" s="275" customFormat="1" ht="21" customHeight="1" thickBot="1">
      <c r="B12" s="259"/>
      <c r="C12" s="258"/>
      <c r="D12" s="258"/>
      <c r="E12" s="258"/>
      <c r="F12" s="258"/>
      <c r="G12" s="258"/>
      <c r="H12" s="258"/>
      <c r="I12" s="258"/>
      <c r="J12" s="258"/>
      <c r="K12" s="258"/>
      <c r="L12" s="258"/>
      <c r="M12" s="258"/>
      <c r="N12" s="478"/>
      <c r="O12" s="461" t="s">
        <v>9</v>
      </c>
      <c r="P12" s="252"/>
      <c r="Q12" s="252"/>
      <c r="R12" s="252"/>
      <c r="S12" s="252"/>
      <c r="T12" s="489"/>
      <c r="U12" s="679" t="str">
        <f>'Основні дані'!B2</f>
        <v>денна</v>
      </c>
      <c r="V12" s="705"/>
      <c r="W12" s="478"/>
      <c r="X12" s="486"/>
      <c r="Y12" s="487"/>
      <c r="Z12" s="252"/>
      <c r="AA12" s="252"/>
      <c r="AB12" s="252"/>
      <c r="AC12" s="252"/>
      <c r="AD12" s="252"/>
      <c r="AE12" s="252"/>
      <c r="AF12" s="252"/>
      <c r="AG12" s="252"/>
      <c r="AH12" s="252"/>
      <c r="AI12" s="252"/>
      <c r="AJ12" s="252"/>
      <c r="AK12" s="252"/>
      <c r="AL12" s="252"/>
      <c r="AM12" s="252"/>
      <c r="AN12" s="252"/>
      <c r="AO12" s="252"/>
      <c r="AP12" s="252"/>
      <c r="AQ12" s="252"/>
      <c r="AR12" s="252"/>
      <c r="AS12" s="252"/>
      <c r="AT12" s="252"/>
      <c r="AU12" s="252"/>
      <c r="AV12" s="252"/>
      <c r="AW12" s="478"/>
      <c r="AX12" s="478"/>
      <c r="AY12" s="478"/>
      <c r="AZ12" s="478"/>
      <c r="BA12" s="478"/>
      <c r="BB12" s="278"/>
      <c r="BF12" s="278"/>
      <c r="BG12" s="278"/>
    </row>
    <row r="13" spans="1:63" ht="21" customHeight="1">
      <c r="A13" s="275"/>
      <c r="B13" s="259"/>
      <c r="C13" s="258"/>
      <c r="D13" s="258"/>
      <c r="E13" s="258"/>
      <c r="F13" s="258"/>
      <c r="G13" s="258"/>
      <c r="H13" s="258"/>
      <c r="I13" s="258"/>
      <c r="J13" s="258"/>
      <c r="K13" s="258"/>
      <c r="L13" s="258"/>
      <c r="M13" s="258"/>
      <c r="N13" s="478"/>
      <c r="O13" s="254"/>
      <c r="P13" s="471"/>
      <c r="Q13" s="485"/>
      <c r="R13" s="485"/>
      <c r="S13" s="485"/>
      <c r="T13" s="485"/>
      <c r="U13" s="252"/>
      <c r="V13" s="252"/>
      <c r="W13" s="252"/>
      <c r="X13" s="486"/>
      <c r="Y13" s="252"/>
      <c r="Z13" s="252"/>
      <c r="AA13" s="252"/>
      <c r="AB13" s="252"/>
      <c r="AC13" s="252"/>
      <c r="AD13" s="252"/>
      <c r="AE13" s="252"/>
      <c r="AF13" s="252"/>
      <c r="AG13" s="252"/>
      <c r="AH13" s="252"/>
      <c r="AI13" s="252"/>
      <c r="AJ13" s="252"/>
      <c r="AK13" s="252"/>
      <c r="AL13" s="252"/>
      <c r="AM13" s="252"/>
      <c r="AN13" s="252"/>
      <c r="AO13" s="252"/>
      <c r="AP13" s="252"/>
      <c r="AQ13" s="252"/>
      <c r="AR13" s="252"/>
      <c r="AS13" s="252"/>
      <c r="AT13" s="252"/>
      <c r="AU13" s="252"/>
      <c r="AV13" s="252"/>
      <c r="AW13" s="252"/>
      <c r="AX13" s="252"/>
      <c r="AY13" s="252"/>
      <c r="AZ13" s="252"/>
      <c r="BA13" s="259"/>
      <c r="BB13" s="356"/>
      <c r="BC13" s="357"/>
      <c r="BD13" s="357"/>
      <c r="BE13" s="357"/>
      <c r="BF13" s="358"/>
      <c r="BG13" s="358"/>
      <c r="BH13" s="359"/>
      <c r="BI13" s="359"/>
      <c r="BJ13" s="359"/>
      <c r="BK13" s="360"/>
    </row>
    <row r="14" spans="1:63" ht="21" thickBot="1">
      <c r="A14" s="768" t="s">
        <v>26</v>
      </c>
      <c r="B14" s="768"/>
      <c r="C14" s="768"/>
      <c r="D14" s="768"/>
      <c r="E14" s="768"/>
      <c r="F14" s="768"/>
      <c r="G14" s="768"/>
      <c r="H14" s="768"/>
      <c r="I14" s="768"/>
      <c r="J14" s="768"/>
      <c r="K14" s="768"/>
      <c r="L14" s="768"/>
      <c r="M14" s="768"/>
      <c r="N14" s="768"/>
      <c r="O14" s="768"/>
      <c r="P14" s="768"/>
      <c r="Q14" s="768"/>
      <c r="R14" s="768"/>
      <c r="S14" s="768"/>
      <c r="T14" s="768"/>
      <c r="U14" s="768"/>
      <c r="V14" s="768"/>
      <c r="W14" s="768"/>
      <c r="X14" s="768"/>
      <c r="Y14" s="768"/>
      <c r="Z14" s="768"/>
      <c r="AA14" s="768"/>
      <c r="AB14" s="768"/>
      <c r="AC14" s="768"/>
      <c r="AD14" s="768"/>
      <c r="AE14" s="768"/>
      <c r="AF14" s="768"/>
      <c r="AG14" s="768"/>
      <c r="AH14" s="768"/>
      <c r="AI14" s="768"/>
      <c r="AJ14" s="768"/>
      <c r="AK14" s="768"/>
      <c r="AL14" s="768"/>
      <c r="AM14" s="768"/>
      <c r="AN14" s="768"/>
      <c r="AO14" s="768"/>
      <c r="AP14" s="768"/>
      <c r="AQ14" s="768"/>
      <c r="AR14" s="768"/>
      <c r="AS14" s="768"/>
      <c r="AT14" s="768"/>
      <c r="AU14" s="768"/>
      <c r="AV14" s="768"/>
      <c r="AW14" s="768"/>
      <c r="AX14" s="208"/>
      <c r="AY14" s="197"/>
      <c r="AZ14" s="197"/>
      <c r="BA14" s="197"/>
      <c r="BB14" s="361"/>
      <c r="BC14" s="197"/>
      <c r="BD14" s="197"/>
      <c r="BE14" s="197"/>
      <c r="BF14" s="197"/>
      <c r="BG14" s="197"/>
      <c r="BH14" s="197"/>
      <c r="BI14" s="197"/>
      <c r="BJ14" s="197"/>
      <c r="BK14" s="362"/>
    </row>
    <row r="15" spans="1:63" ht="17.25" customHeight="1" thickBot="1">
      <c r="A15" s="197"/>
      <c r="B15" s="197"/>
      <c r="C15" s="197"/>
      <c r="D15" s="197"/>
      <c r="E15" s="197"/>
      <c r="F15" s="209"/>
      <c r="G15" s="209"/>
      <c r="H15" s="209"/>
      <c r="I15" s="209"/>
      <c r="J15" s="209"/>
      <c r="K15" s="209"/>
      <c r="L15" s="209"/>
      <c r="M15" s="209"/>
      <c r="N15" s="209"/>
      <c r="O15" s="210"/>
      <c r="P15" s="210"/>
      <c r="Q15" s="204"/>
      <c r="R15" s="204"/>
      <c r="S15" s="204"/>
      <c r="T15" s="204"/>
      <c r="U15" s="206"/>
      <c r="V15" s="206"/>
      <c r="W15" s="206"/>
      <c r="X15" s="206"/>
      <c r="Y15" s="200"/>
      <c r="Z15" s="200"/>
      <c r="AA15" s="200"/>
      <c r="AB15" s="207"/>
      <c r="AC15" s="201"/>
      <c r="AD15" s="201"/>
      <c r="AE15" s="201"/>
      <c r="AF15" s="197"/>
      <c r="AG15" s="197"/>
      <c r="AH15" s="197"/>
      <c r="AI15" s="197"/>
      <c r="AJ15" s="197"/>
      <c r="AK15" s="197"/>
      <c r="AL15" s="197"/>
      <c r="AM15" s="197"/>
      <c r="AN15" s="197"/>
      <c r="AO15" s="197"/>
      <c r="AP15" s="197"/>
      <c r="AQ15" s="197"/>
      <c r="AR15" s="197"/>
      <c r="AS15" s="197"/>
      <c r="AT15" s="197"/>
      <c r="AU15" s="197"/>
      <c r="AV15" s="197"/>
      <c r="AW15" s="197"/>
      <c r="AX15" s="208"/>
      <c r="AY15" s="197"/>
      <c r="AZ15" s="197"/>
      <c r="BA15" s="197"/>
      <c r="BB15" s="363"/>
      <c r="BC15" s="805">
        <f>SUM(BC16:BF16)</f>
        <v>90</v>
      </c>
      <c r="BD15" s="806"/>
      <c r="BE15" s="806"/>
      <c r="BF15" s="807"/>
      <c r="BG15" s="364"/>
      <c r="BH15" s="364"/>
      <c r="BI15" s="364"/>
      <c r="BJ15" s="197"/>
      <c r="BK15" s="362"/>
    </row>
    <row r="16" spans="1:63" s="12" customFormat="1" ht="21" customHeight="1" thickBot="1">
      <c r="A16" s="721" t="s">
        <v>11</v>
      </c>
      <c r="B16" s="744" t="s">
        <v>12</v>
      </c>
      <c r="C16" s="745"/>
      <c r="D16" s="745"/>
      <c r="E16" s="746"/>
      <c r="F16" s="747" t="s">
        <v>13</v>
      </c>
      <c r="G16" s="748"/>
      <c r="H16" s="748"/>
      <c r="I16" s="748"/>
      <c r="J16" s="754" t="s">
        <v>14</v>
      </c>
      <c r="K16" s="755"/>
      <c r="L16" s="755"/>
      <c r="M16" s="755"/>
      <c r="N16" s="756"/>
      <c r="O16" s="754" t="s">
        <v>15</v>
      </c>
      <c r="P16" s="755"/>
      <c r="Q16" s="755"/>
      <c r="R16" s="756"/>
      <c r="S16" s="729" t="s">
        <v>16</v>
      </c>
      <c r="T16" s="730"/>
      <c r="U16" s="730"/>
      <c r="V16" s="730"/>
      <c r="W16" s="731"/>
      <c r="X16" s="729" t="s">
        <v>17</v>
      </c>
      <c r="Y16" s="730"/>
      <c r="Z16" s="730"/>
      <c r="AA16" s="731"/>
      <c r="AB16" s="729" t="s">
        <v>18</v>
      </c>
      <c r="AC16" s="730"/>
      <c r="AD16" s="730"/>
      <c r="AE16" s="731"/>
      <c r="AF16" s="729" t="s">
        <v>19</v>
      </c>
      <c r="AG16" s="730"/>
      <c r="AH16" s="730"/>
      <c r="AI16" s="731"/>
      <c r="AJ16" s="729" t="s">
        <v>20</v>
      </c>
      <c r="AK16" s="730"/>
      <c r="AL16" s="730"/>
      <c r="AM16" s="730"/>
      <c r="AN16" s="731"/>
      <c r="AO16" s="729" t="s">
        <v>21</v>
      </c>
      <c r="AP16" s="730"/>
      <c r="AQ16" s="730"/>
      <c r="AR16" s="731"/>
      <c r="AS16" s="729" t="s">
        <v>22</v>
      </c>
      <c r="AT16" s="730"/>
      <c r="AU16" s="730"/>
      <c r="AV16" s="730"/>
      <c r="AW16" s="731"/>
      <c r="AX16" s="764" t="s">
        <v>23</v>
      </c>
      <c r="AY16" s="765"/>
      <c r="AZ16" s="765"/>
      <c r="BA16" s="766"/>
      <c r="BB16" s="351"/>
      <c r="BC16" s="803">
        <f>SUM(BC18:BD23)</f>
        <v>52</v>
      </c>
      <c r="BD16" s="804"/>
      <c r="BE16" s="803">
        <f>SUM(BE18:BF23)</f>
        <v>38</v>
      </c>
      <c r="BF16" s="804"/>
      <c r="BG16" s="337"/>
      <c r="BH16" s="337"/>
      <c r="BI16" s="337"/>
      <c r="BJ16" s="335"/>
      <c r="BK16" s="365"/>
    </row>
    <row r="17" spans="1:63" s="13" customFormat="1" ht="27" customHeight="1" thickBot="1">
      <c r="A17" s="722"/>
      <c r="B17" s="434">
        <v>1</v>
      </c>
      <c r="C17" s="435">
        <f aca="true" t="shared" si="0" ref="C17:BA17">B17+1</f>
        <v>2</v>
      </c>
      <c r="D17" s="435">
        <f t="shared" si="0"/>
        <v>3</v>
      </c>
      <c r="E17" s="436">
        <f t="shared" si="0"/>
        <v>4</v>
      </c>
      <c r="F17" s="434">
        <f t="shared" si="0"/>
        <v>5</v>
      </c>
      <c r="G17" s="435">
        <f t="shared" si="0"/>
        <v>6</v>
      </c>
      <c r="H17" s="435">
        <f t="shared" si="0"/>
        <v>7</v>
      </c>
      <c r="I17" s="437">
        <f t="shared" si="0"/>
        <v>8</v>
      </c>
      <c r="J17" s="434">
        <f t="shared" si="0"/>
        <v>9</v>
      </c>
      <c r="K17" s="438">
        <f t="shared" si="0"/>
        <v>10</v>
      </c>
      <c r="L17" s="435">
        <f t="shared" si="0"/>
        <v>11</v>
      </c>
      <c r="M17" s="435">
        <f t="shared" si="0"/>
        <v>12</v>
      </c>
      <c r="N17" s="436">
        <f t="shared" si="0"/>
        <v>13</v>
      </c>
      <c r="O17" s="439">
        <f t="shared" si="0"/>
        <v>14</v>
      </c>
      <c r="P17" s="435">
        <f t="shared" si="0"/>
        <v>15</v>
      </c>
      <c r="Q17" s="435">
        <f t="shared" si="0"/>
        <v>16</v>
      </c>
      <c r="R17" s="436">
        <f t="shared" si="0"/>
        <v>17</v>
      </c>
      <c r="S17" s="434">
        <f t="shared" si="0"/>
        <v>18</v>
      </c>
      <c r="T17" s="438">
        <f t="shared" si="0"/>
        <v>19</v>
      </c>
      <c r="U17" s="435">
        <f t="shared" si="0"/>
        <v>20</v>
      </c>
      <c r="V17" s="435">
        <f t="shared" si="0"/>
        <v>21</v>
      </c>
      <c r="W17" s="436">
        <f t="shared" si="0"/>
        <v>22</v>
      </c>
      <c r="X17" s="434">
        <f t="shared" si="0"/>
        <v>23</v>
      </c>
      <c r="Y17" s="438">
        <f t="shared" si="0"/>
        <v>24</v>
      </c>
      <c r="Z17" s="435">
        <f t="shared" si="0"/>
        <v>25</v>
      </c>
      <c r="AA17" s="436">
        <f t="shared" si="0"/>
        <v>26</v>
      </c>
      <c r="AB17" s="434">
        <f t="shared" si="0"/>
        <v>27</v>
      </c>
      <c r="AC17" s="440">
        <f t="shared" si="0"/>
        <v>28</v>
      </c>
      <c r="AD17" s="435">
        <f t="shared" si="0"/>
        <v>29</v>
      </c>
      <c r="AE17" s="436">
        <f t="shared" si="0"/>
        <v>30</v>
      </c>
      <c r="AF17" s="434">
        <f t="shared" si="0"/>
        <v>31</v>
      </c>
      <c r="AG17" s="440">
        <f t="shared" si="0"/>
        <v>32</v>
      </c>
      <c r="AH17" s="435">
        <f t="shared" si="0"/>
        <v>33</v>
      </c>
      <c r="AI17" s="436">
        <f t="shared" si="0"/>
        <v>34</v>
      </c>
      <c r="AJ17" s="434">
        <f t="shared" si="0"/>
        <v>35</v>
      </c>
      <c r="AK17" s="440">
        <f t="shared" si="0"/>
        <v>36</v>
      </c>
      <c r="AL17" s="435">
        <f t="shared" si="0"/>
        <v>37</v>
      </c>
      <c r="AM17" s="435">
        <f t="shared" si="0"/>
        <v>38</v>
      </c>
      <c r="AN17" s="436">
        <f t="shared" si="0"/>
        <v>39</v>
      </c>
      <c r="AO17" s="439">
        <f t="shared" si="0"/>
        <v>40</v>
      </c>
      <c r="AP17" s="435">
        <f t="shared" si="0"/>
        <v>41</v>
      </c>
      <c r="AQ17" s="435">
        <f t="shared" si="0"/>
        <v>42</v>
      </c>
      <c r="AR17" s="436">
        <f t="shared" si="0"/>
        <v>43</v>
      </c>
      <c r="AS17" s="434">
        <f t="shared" si="0"/>
        <v>44</v>
      </c>
      <c r="AT17" s="440">
        <f t="shared" si="0"/>
        <v>45</v>
      </c>
      <c r="AU17" s="435">
        <f t="shared" si="0"/>
        <v>46</v>
      </c>
      <c r="AV17" s="435">
        <f t="shared" si="0"/>
        <v>47</v>
      </c>
      <c r="AW17" s="437">
        <f t="shared" si="0"/>
        <v>48</v>
      </c>
      <c r="AX17" s="493">
        <f t="shared" si="0"/>
        <v>49</v>
      </c>
      <c r="AY17" s="494">
        <f t="shared" si="0"/>
        <v>50</v>
      </c>
      <c r="AZ17" s="494">
        <f t="shared" si="0"/>
        <v>51</v>
      </c>
      <c r="BA17" s="495">
        <f t="shared" si="0"/>
        <v>52</v>
      </c>
      <c r="BB17" s="352"/>
      <c r="BC17" s="338">
        <v>9</v>
      </c>
      <c r="BD17" s="338">
        <v>10</v>
      </c>
      <c r="BE17" s="339">
        <v>11</v>
      </c>
      <c r="BF17" s="339">
        <v>12</v>
      </c>
      <c r="BG17" s="340" t="s">
        <v>1</v>
      </c>
      <c r="BH17" s="802" t="s">
        <v>3</v>
      </c>
      <c r="BI17" s="802"/>
      <c r="BJ17" s="336"/>
      <c r="BK17" s="366"/>
    </row>
    <row r="18" spans="1:63" s="15" customFormat="1" ht="20.25" customHeight="1">
      <c r="A18" s="327">
        <v>5</v>
      </c>
      <c r="B18" s="379" t="s">
        <v>0</v>
      </c>
      <c r="C18" s="441" t="s">
        <v>0</v>
      </c>
      <c r="D18" s="441" t="s">
        <v>0</v>
      </c>
      <c r="E18" s="441" t="s">
        <v>0</v>
      </c>
      <c r="F18" s="441" t="s">
        <v>0</v>
      </c>
      <c r="G18" s="441" t="s">
        <v>0</v>
      </c>
      <c r="H18" s="441" t="s">
        <v>0</v>
      </c>
      <c r="I18" s="441" t="s">
        <v>0</v>
      </c>
      <c r="J18" s="441" t="s">
        <v>0</v>
      </c>
      <c r="K18" s="441" t="s">
        <v>0</v>
      </c>
      <c r="L18" s="441" t="s">
        <v>0</v>
      </c>
      <c r="M18" s="441" t="s">
        <v>0</v>
      </c>
      <c r="N18" s="441" t="s">
        <v>0</v>
      </c>
      <c r="O18" s="441" t="s">
        <v>0</v>
      </c>
      <c r="P18" s="441" t="s">
        <v>0</v>
      </c>
      <c r="Q18" s="441" t="s">
        <v>0</v>
      </c>
      <c r="R18" s="211" t="s">
        <v>98</v>
      </c>
      <c r="S18" s="211" t="s">
        <v>29</v>
      </c>
      <c r="T18" s="211" t="s">
        <v>35</v>
      </c>
      <c r="U18" s="211" t="s">
        <v>35</v>
      </c>
      <c r="V18" s="211" t="s">
        <v>35</v>
      </c>
      <c r="W18" s="211" t="s">
        <v>29</v>
      </c>
      <c r="X18" s="441" t="s">
        <v>0</v>
      </c>
      <c r="Y18" s="441" t="s">
        <v>0</v>
      </c>
      <c r="Z18" s="441" t="s">
        <v>0</v>
      </c>
      <c r="AA18" s="441" t="s">
        <v>0</v>
      </c>
      <c r="AB18" s="441" t="s">
        <v>0</v>
      </c>
      <c r="AC18" s="441" t="s">
        <v>0</v>
      </c>
      <c r="AD18" s="441" t="s">
        <v>0</v>
      </c>
      <c r="AE18" s="441" t="s">
        <v>0</v>
      </c>
      <c r="AF18" s="441" t="s">
        <v>0</v>
      </c>
      <c r="AG18" s="441" t="s">
        <v>0</v>
      </c>
      <c r="AH18" s="441" t="s">
        <v>0</v>
      </c>
      <c r="AI18" s="441" t="s">
        <v>0</v>
      </c>
      <c r="AJ18" s="441" t="s">
        <v>0</v>
      </c>
      <c r="AK18" s="441" t="s">
        <v>0</v>
      </c>
      <c r="AL18" s="441" t="s">
        <v>0</v>
      </c>
      <c r="AM18" s="441" t="s">
        <v>0</v>
      </c>
      <c r="AN18" s="211" t="s">
        <v>98</v>
      </c>
      <c r="AO18" s="211" t="s">
        <v>35</v>
      </c>
      <c r="AP18" s="211" t="s">
        <v>35</v>
      </c>
      <c r="AQ18" s="211" t="s">
        <v>35</v>
      </c>
      <c r="AR18" s="211" t="s">
        <v>29</v>
      </c>
      <c r="AS18" s="211" t="s">
        <v>29</v>
      </c>
      <c r="AT18" s="211" t="s">
        <v>29</v>
      </c>
      <c r="AU18" s="211" t="s">
        <v>29</v>
      </c>
      <c r="AV18" s="211" t="s">
        <v>29</v>
      </c>
      <c r="AW18" s="211" t="s">
        <v>29</v>
      </c>
      <c r="AX18" s="211" t="s">
        <v>29</v>
      </c>
      <c r="AY18" s="211" t="s">
        <v>29</v>
      </c>
      <c r="AZ18" s="211" t="s">
        <v>29</v>
      </c>
      <c r="BA18" s="328" t="s">
        <v>29</v>
      </c>
      <c r="BB18" s="432" t="s">
        <v>2</v>
      </c>
      <c r="BC18" s="341">
        <f>COUNTIF(B18:W18,BH18)</f>
        <v>16</v>
      </c>
      <c r="BD18" s="341">
        <f>COUNTIF(X18:BA18,BH18)</f>
        <v>16</v>
      </c>
      <c r="BE18" s="341">
        <f>COUNTIF(B19:W19,BH18)</f>
        <v>16</v>
      </c>
      <c r="BF18" s="342">
        <f>COUNTIF(X19:BA19,BH18)</f>
        <v>0</v>
      </c>
      <c r="BG18" s="343">
        <f aca="true" t="shared" si="1" ref="BG18:BG23">SUM(BC18:BF18)</f>
        <v>48</v>
      </c>
      <c r="BH18" s="344" t="str">
        <f>F24</f>
        <v>Т</v>
      </c>
      <c r="BI18" s="341"/>
      <c r="BJ18" s="382"/>
      <c r="BK18" s="367"/>
    </row>
    <row r="19" spans="1:63" s="15" customFormat="1" ht="21" customHeight="1" thickBot="1">
      <c r="A19" s="212">
        <v>6</v>
      </c>
      <c r="B19" s="442" t="s">
        <v>0</v>
      </c>
      <c r="C19" s="443" t="s">
        <v>0</v>
      </c>
      <c r="D19" s="443" t="s">
        <v>0</v>
      </c>
      <c r="E19" s="443" t="s">
        <v>0</v>
      </c>
      <c r="F19" s="443" t="s">
        <v>0</v>
      </c>
      <c r="G19" s="443" t="s">
        <v>0</v>
      </c>
      <c r="H19" s="443" t="s">
        <v>0</v>
      </c>
      <c r="I19" s="443" t="s">
        <v>0</v>
      </c>
      <c r="J19" s="443" t="s">
        <v>0</v>
      </c>
      <c r="K19" s="443" t="s">
        <v>0</v>
      </c>
      <c r="L19" s="443" t="s">
        <v>0</v>
      </c>
      <c r="M19" s="443" t="s">
        <v>0</v>
      </c>
      <c r="N19" s="443" t="s">
        <v>0</v>
      </c>
      <c r="O19" s="443" t="s">
        <v>0</v>
      </c>
      <c r="P19" s="443" t="s">
        <v>0</v>
      </c>
      <c r="Q19" s="443" t="s">
        <v>0</v>
      </c>
      <c r="R19" s="213" t="s">
        <v>98</v>
      </c>
      <c r="S19" s="213" t="s">
        <v>29</v>
      </c>
      <c r="T19" s="213" t="s">
        <v>35</v>
      </c>
      <c r="U19" s="213" t="s">
        <v>35</v>
      </c>
      <c r="V19" s="213" t="s">
        <v>35</v>
      </c>
      <c r="W19" s="213" t="s">
        <v>29</v>
      </c>
      <c r="X19" s="306" t="s">
        <v>30</v>
      </c>
      <c r="Y19" s="306" t="s">
        <v>30</v>
      </c>
      <c r="Z19" s="306" t="s">
        <v>30</v>
      </c>
      <c r="AA19" s="306" t="s">
        <v>30</v>
      </c>
      <c r="AB19" s="306" t="s">
        <v>30</v>
      </c>
      <c r="AC19" s="306" t="s">
        <v>30</v>
      </c>
      <c r="AD19" s="306" t="s">
        <v>36</v>
      </c>
      <c r="AE19" s="306" t="s">
        <v>36</v>
      </c>
      <c r="AF19" s="306" t="s">
        <v>36</v>
      </c>
      <c r="AG19" s="306" t="s">
        <v>36</v>
      </c>
      <c r="AH19" s="306" t="s">
        <v>36</v>
      </c>
      <c r="AI19" s="306" t="s">
        <v>36</v>
      </c>
      <c r="AJ19" s="306" t="s">
        <v>36</v>
      </c>
      <c r="AK19" s="306" t="s">
        <v>36</v>
      </c>
      <c r="AL19" s="307" t="s">
        <v>74</v>
      </c>
      <c r="AM19" s="307" t="s">
        <v>74</v>
      </c>
      <c r="AN19" s="306"/>
      <c r="AO19" s="306"/>
      <c r="AP19" s="307"/>
      <c r="AQ19" s="307"/>
      <c r="AR19" s="306"/>
      <c r="AS19" s="306"/>
      <c r="AT19" s="306"/>
      <c r="AU19" s="213"/>
      <c r="AV19" s="213"/>
      <c r="AW19" s="213"/>
      <c r="AX19" s="213"/>
      <c r="AY19" s="213"/>
      <c r="AZ19" s="213"/>
      <c r="BA19" s="329"/>
      <c r="BB19" s="433" t="s">
        <v>139</v>
      </c>
      <c r="BC19" s="341">
        <f>COUNTIF(B18:W18,BH19)+COUNTIF(B18:W18,BI19)+COUNTIF(B18:W18,BJ19)</f>
        <v>4</v>
      </c>
      <c r="BD19" s="341">
        <f>COUNTIF(X18:BA18,BH19)+COUNTIF(X18:BA18,BI19)+COUNTIF(X18:BA18,BJ19)</f>
        <v>4</v>
      </c>
      <c r="BE19" s="341">
        <f>COUNTIF(B19:W19,BH19)+COUNTIF(B19:W19,BI19)+COUNTIF(B19:W19,BJ19)</f>
        <v>4</v>
      </c>
      <c r="BF19" s="342">
        <f>COUNTIF(X19:BA19,BH19)+COUNTIF(X19:BA19,BI19)+COUNTIF(X19:BA19,BJ19)</f>
        <v>0</v>
      </c>
      <c r="BG19" s="345">
        <f t="shared" si="1"/>
        <v>12</v>
      </c>
      <c r="BH19" s="344" t="str">
        <f>N24</f>
        <v>С</v>
      </c>
      <c r="BI19" s="341" t="str">
        <f>AH24</f>
        <v>З</v>
      </c>
      <c r="BJ19" s="382">
        <f>N26</f>
        <v>0</v>
      </c>
      <c r="BK19" s="367"/>
    </row>
    <row r="20" spans="1:63" s="16" customFormat="1" ht="18">
      <c r="A20" s="214"/>
      <c r="B20" s="323"/>
      <c r="C20" s="323"/>
      <c r="D20" s="323"/>
      <c r="E20" s="323"/>
      <c r="F20" s="323"/>
      <c r="G20" s="323"/>
      <c r="H20" s="323"/>
      <c r="I20" s="323"/>
      <c r="J20" s="323"/>
      <c r="K20" s="323"/>
      <c r="L20" s="323"/>
      <c r="M20" s="323"/>
      <c r="N20" s="323"/>
      <c r="O20" s="323"/>
      <c r="P20" s="323"/>
      <c r="Q20" s="323"/>
      <c r="R20" s="324"/>
      <c r="S20" s="324"/>
      <c r="T20" s="325"/>
      <c r="U20" s="325"/>
      <c r="V20" s="325"/>
      <c r="W20" s="324"/>
      <c r="X20" s="323"/>
      <c r="Y20" s="323"/>
      <c r="Z20" s="323"/>
      <c r="AA20" s="323"/>
      <c r="AB20" s="323"/>
      <c r="AC20" s="323"/>
      <c r="AD20" s="323"/>
      <c r="AE20" s="323"/>
      <c r="AF20" s="323"/>
      <c r="AG20" s="323"/>
      <c r="AH20" s="323"/>
      <c r="AI20" s="323"/>
      <c r="AJ20" s="323"/>
      <c r="AK20" s="323"/>
      <c r="AL20" s="323"/>
      <c r="AM20" s="323"/>
      <c r="AN20" s="325"/>
      <c r="AO20" s="325"/>
      <c r="AP20" s="325"/>
      <c r="AQ20" s="325"/>
      <c r="AR20" s="326"/>
      <c r="AS20" s="326"/>
      <c r="AT20" s="326"/>
      <c r="AU20" s="326"/>
      <c r="AV20" s="326"/>
      <c r="AW20" s="326"/>
      <c r="AX20" s="326"/>
      <c r="AY20" s="326"/>
      <c r="AZ20" s="326"/>
      <c r="BA20" s="326"/>
      <c r="BB20" s="353" t="s">
        <v>140</v>
      </c>
      <c r="BC20" s="346">
        <f>COUNTIF(B18:W18,BH20)</f>
        <v>0</v>
      </c>
      <c r="BD20" s="346">
        <f>COUNTIF(X18:BA18,BH20)</f>
        <v>0</v>
      </c>
      <c r="BE20" s="346">
        <f>COUNTIF(B19:W19,BH20)</f>
        <v>0</v>
      </c>
      <c r="BF20" s="347">
        <f>COUNTIF(X19:BA19,BH20)</f>
        <v>6</v>
      </c>
      <c r="BG20" s="345">
        <f t="shared" si="1"/>
        <v>6</v>
      </c>
      <c r="BH20" s="348" t="str">
        <f>V24</f>
        <v>П</v>
      </c>
      <c r="BI20" s="348"/>
      <c r="BJ20" s="383"/>
      <c r="BK20" s="368"/>
    </row>
    <row r="21" spans="1:63" s="19" customFormat="1" ht="15.75" customHeight="1">
      <c r="A21" s="216"/>
      <c r="B21" s="330"/>
      <c r="C21" s="330"/>
      <c r="D21" s="330"/>
      <c r="E21" s="330"/>
      <c r="F21" s="330"/>
      <c r="G21" s="330"/>
      <c r="H21" s="330"/>
      <c r="I21" s="330"/>
      <c r="J21" s="330"/>
      <c r="K21" s="330"/>
      <c r="L21" s="330"/>
      <c r="M21" s="330"/>
      <c r="N21" s="330"/>
      <c r="O21" s="330"/>
      <c r="P21" s="330"/>
      <c r="Q21" s="331"/>
      <c r="R21" s="332"/>
      <c r="S21" s="333"/>
      <c r="T21" s="332"/>
      <c r="U21" s="332"/>
      <c r="V21" s="332"/>
      <c r="W21" s="333"/>
      <c r="X21" s="330"/>
      <c r="Y21" s="330"/>
      <c r="Z21" s="330"/>
      <c r="AA21" s="330"/>
      <c r="AB21" s="330"/>
      <c r="AC21" s="330"/>
      <c r="AD21" s="330"/>
      <c r="AE21" s="330"/>
      <c r="AF21" s="330"/>
      <c r="AG21" s="334"/>
      <c r="AH21" s="334"/>
      <c r="AI21" s="334"/>
      <c r="AJ21" s="334"/>
      <c r="AK21" s="334"/>
      <c r="AL21" s="334"/>
      <c r="AM21" s="334"/>
      <c r="AN21" s="334"/>
      <c r="AO21" s="334"/>
      <c r="AP21" s="330"/>
      <c r="AQ21" s="330"/>
      <c r="AR21" s="323"/>
      <c r="AS21" s="326"/>
      <c r="AT21" s="326"/>
      <c r="AU21" s="326"/>
      <c r="AV21" s="326"/>
      <c r="AW21" s="326"/>
      <c r="AX21" s="326"/>
      <c r="AY21" s="326"/>
      <c r="AZ21" s="326"/>
      <c r="BA21" s="326"/>
      <c r="BB21" s="353" t="s">
        <v>141</v>
      </c>
      <c r="BC21" s="346">
        <f>COUNTIF(B18:W18,BH21)</f>
        <v>0</v>
      </c>
      <c r="BD21" s="346">
        <f>COUNTIF(X18:BA18,BH21)</f>
        <v>0</v>
      </c>
      <c r="BE21" s="346">
        <f>COUNTIF(B19:W19,BH21)</f>
        <v>0</v>
      </c>
      <c r="BF21" s="347">
        <f>COUNTIF(X19:BA19,BH21)</f>
        <v>8</v>
      </c>
      <c r="BG21" s="345">
        <f t="shared" si="1"/>
        <v>8</v>
      </c>
      <c r="BH21" s="348" t="str">
        <f>AB24</f>
        <v>Д</v>
      </c>
      <c r="BI21" s="346"/>
      <c r="BJ21" s="384"/>
      <c r="BK21" s="369"/>
    </row>
    <row r="22" spans="1:63" s="19" customFormat="1" ht="15.75" customHeight="1">
      <c r="A22" s="216"/>
      <c r="B22" s="330"/>
      <c r="C22" s="330"/>
      <c r="D22" s="330"/>
      <c r="E22" s="330"/>
      <c r="F22" s="330"/>
      <c r="G22" s="330"/>
      <c r="H22" s="330"/>
      <c r="I22" s="330"/>
      <c r="J22" s="330"/>
      <c r="K22" s="330"/>
      <c r="L22" s="330"/>
      <c r="M22" s="330"/>
      <c r="N22" s="330"/>
      <c r="O22" s="330"/>
      <c r="P22" s="330"/>
      <c r="Q22" s="331"/>
      <c r="R22" s="332"/>
      <c r="S22" s="333"/>
      <c r="T22" s="332"/>
      <c r="U22" s="332"/>
      <c r="V22" s="332"/>
      <c r="W22" s="333"/>
      <c r="X22" s="330"/>
      <c r="Y22" s="330"/>
      <c r="Z22" s="330"/>
      <c r="AA22" s="330"/>
      <c r="AB22" s="330"/>
      <c r="AC22" s="330"/>
      <c r="AD22" s="330"/>
      <c r="AE22" s="330"/>
      <c r="AF22" s="330"/>
      <c r="AG22" s="334"/>
      <c r="AH22" s="334"/>
      <c r="AI22" s="334"/>
      <c r="AJ22" s="334"/>
      <c r="AK22" s="334"/>
      <c r="AL22" s="334"/>
      <c r="AM22" s="334"/>
      <c r="AN22" s="334"/>
      <c r="AO22" s="334"/>
      <c r="AP22" s="330"/>
      <c r="AQ22" s="330"/>
      <c r="AR22" s="323"/>
      <c r="AS22" s="326"/>
      <c r="AT22" s="326"/>
      <c r="AU22" s="326"/>
      <c r="AV22" s="326"/>
      <c r="AW22" s="326"/>
      <c r="AX22" s="326"/>
      <c r="AY22" s="326"/>
      <c r="AZ22" s="326"/>
      <c r="BA22" s="326"/>
      <c r="BB22" s="353" t="s">
        <v>142</v>
      </c>
      <c r="BC22" s="346">
        <f>COUNTIF(B18:W18,BH22)</f>
        <v>2</v>
      </c>
      <c r="BD22" s="346">
        <f>COUNTIF(X18:BA18,BH22)</f>
        <v>10</v>
      </c>
      <c r="BE22" s="346">
        <f>COUNTIF(B19:W19,BH22)</f>
        <v>2</v>
      </c>
      <c r="BF22" s="347">
        <f>COUNTIF(X19:BA19,BH22)</f>
        <v>0</v>
      </c>
      <c r="BG22" s="345">
        <f t="shared" si="1"/>
        <v>14</v>
      </c>
      <c r="BH22" s="348" t="str">
        <f>AP24</f>
        <v>К</v>
      </c>
      <c r="BI22" s="346"/>
      <c r="BJ22" s="384"/>
      <c r="BK22" s="369"/>
    </row>
    <row r="23" spans="1:63" s="19" customFormat="1" ht="15.75" thickBot="1">
      <c r="A23" s="216"/>
      <c r="B23" s="216"/>
      <c r="C23" s="216"/>
      <c r="D23" s="217"/>
      <c r="E23" s="217"/>
      <c r="F23" s="217"/>
      <c r="G23" s="217"/>
      <c r="H23" s="217"/>
      <c r="I23" s="217"/>
      <c r="J23" s="217"/>
      <c r="K23" s="217"/>
      <c r="L23" s="217"/>
      <c r="M23" s="217"/>
      <c r="N23" s="217"/>
      <c r="O23" s="217"/>
      <c r="P23" s="217"/>
      <c r="Q23" s="217"/>
      <c r="R23" s="217"/>
      <c r="S23" s="217"/>
      <c r="T23" s="217"/>
      <c r="U23" s="217"/>
      <c r="V23" s="217"/>
      <c r="W23" s="217"/>
      <c r="X23" s="217"/>
      <c r="Y23" s="217"/>
      <c r="Z23" s="217"/>
      <c r="AA23" s="217"/>
      <c r="AB23" s="217"/>
      <c r="AC23" s="217"/>
      <c r="AD23" s="217"/>
      <c r="AE23" s="217"/>
      <c r="AF23" s="217"/>
      <c r="AG23" s="217"/>
      <c r="AH23" s="217"/>
      <c r="AI23" s="217"/>
      <c r="AJ23" s="217"/>
      <c r="AK23" s="217"/>
      <c r="AL23" s="217"/>
      <c r="AM23" s="217"/>
      <c r="AN23" s="217"/>
      <c r="AO23" s="217"/>
      <c r="AP23" s="217"/>
      <c r="AQ23" s="217"/>
      <c r="AR23" s="217"/>
      <c r="AS23" s="217"/>
      <c r="AT23" s="217"/>
      <c r="AU23" s="217"/>
      <c r="AV23" s="217"/>
      <c r="AW23" s="217"/>
      <c r="AX23" s="217"/>
      <c r="AY23" s="217"/>
      <c r="AZ23" s="217"/>
      <c r="BA23" s="217"/>
      <c r="BB23" s="353" t="s">
        <v>143</v>
      </c>
      <c r="BC23" s="346">
        <f>COUNTIF(B18:W18,BH23)</f>
        <v>0</v>
      </c>
      <c r="BD23" s="346">
        <f>COUNTIF(X18:BA18,BH23)</f>
        <v>0</v>
      </c>
      <c r="BE23" s="346">
        <f>COUNTIF(B19:W19,BH23)</f>
        <v>0</v>
      </c>
      <c r="BF23" s="347">
        <f>COUNTIF(X19:BA19,BH23)</f>
        <v>2</v>
      </c>
      <c r="BG23" s="349">
        <f t="shared" si="1"/>
        <v>2</v>
      </c>
      <c r="BH23" s="348" t="str">
        <f>AU24</f>
        <v>А</v>
      </c>
      <c r="BI23" s="346"/>
      <c r="BJ23" s="384"/>
      <c r="BK23" s="369"/>
    </row>
    <row r="24" spans="1:63" s="19" customFormat="1" ht="21" thickBot="1">
      <c r="A24" s="218" t="s">
        <v>27</v>
      </c>
      <c r="B24" s="214"/>
      <c r="C24" s="214"/>
      <c r="D24" s="205"/>
      <c r="E24" s="205"/>
      <c r="F24" s="380" t="s">
        <v>0</v>
      </c>
      <c r="G24" s="215" t="s">
        <v>60</v>
      </c>
      <c r="H24" s="215"/>
      <c r="I24" s="215"/>
      <c r="J24" s="215"/>
      <c r="K24" s="215"/>
      <c r="L24" s="215"/>
      <c r="M24" s="215"/>
      <c r="N24" s="219" t="s">
        <v>35</v>
      </c>
      <c r="O24" s="215" t="s">
        <v>61</v>
      </c>
      <c r="P24" s="215"/>
      <c r="Q24" s="215"/>
      <c r="R24" s="205"/>
      <c r="S24" s="205"/>
      <c r="T24" s="215"/>
      <c r="U24" s="215"/>
      <c r="V24" s="219" t="s">
        <v>30</v>
      </c>
      <c r="W24" s="215" t="s">
        <v>37</v>
      </c>
      <c r="X24" s="215"/>
      <c r="Y24" s="215"/>
      <c r="Z24" s="205"/>
      <c r="AA24" s="205"/>
      <c r="AB24" s="219" t="s">
        <v>36</v>
      </c>
      <c r="AC24" s="458" t="s">
        <v>62</v>
      </c>
      <c r="AD24" s="215"/>
      <c r="AE24" s="215"/>
      <c r="AF24" s="215"/>
      <c r="AG24" s="205"/>
      <c r="AH24" s="219" t="s">
        <v>98</v>
      </c>
      <c r="AI24" s="215" t="s">
        <v>99</v>
      </c>
      <c r="AJ24" s="215"/>
      <c r="AK24" s="215"/>
      <c r="AL24" s="215"/>
      <c r="AM24" s="215"/>
      <c r="AN24" s="215"/>
      <c r="AO24" s="215"/>
      <c r="AP24" s="219" t="s">
        <v>29</v>
      </c>
      <c r="AQ24" s="215" t="s">
        <v>28</v>
      </c>
      <c r="AR24" s="215"/>
      <c r="AS24" s="215"/>
      <c r="AT24" s="220"/>
      <c r="AU24" s="219" t="s">
        <v>74</v>
      </c>
      <c r="AV24" s="215" t="s">
        <v>109</v>
      </c>
      <c r="AW24" s="217"/>
      <c r="AX24" s="217"/>
      <c r="AY24" s="217"/>
      <c r="AZ24" s="217"/>
      <c r="BA24" s="217"/>
      <c r="BB24" s="354"/>
      <c r="BC24" s="350"/>
      <c r="BD24" s="350"/>
      <c r="BE24" s="350"/>
      <c r="BF24" s="350"/>
      <c r="BG24" s="350"/>
      <c r="BH24" s="350"/>
      <c r="BI24" s="350"/>
      <c r="BJ24" s="216"/>
      <c r="BK24" s="369"/>
    </row>
    <row r="25" spans="1:63" s="19" customFormat="1" ht="16.5" customHeight="1">
      <c r="A25" s="216"/>
      <c r="B25" s="221"/>
      <c r="C25" s="221"/>
      <c r="D25" s="221"/>
      <c r="E25" s="221"/>
      <c r="F25" s="221"/>
      <c r="G25" s="221"/>
      <c r="H25" s="221"/>
      <c r="I25" s="221"/>
      <c r="J25" s="221"/>
      <c r="K25" s="221"/>
      <c r="L25" s="221"/>
      <c r="M25" s="221"/>
      <c r="N25" s="221"/>
      <c r="O25" s="221"/>
      <c r="P25" s="221"/>
      <c r="Q25" s="221"/>
      <c r="R25" s="221"/>
      <c r="S25" s="221"/>
      <c r="T25" s="221"/>
      <c r="U25" s="221"/>
      <c r="V25" s="221"/>
      <c r="W25" s="221"/>
      <c r="X25" s="221"/>
      <c r="Y25" s="221"/>
      <c r="Z25" s="221"/>
      <c r="AA25" s="221"/>
      <c r="AB25" s="221"/>
      <c r="AC25" s="221"/>
      <c r="AD25" s="221"/>
      <c r="AE25" s="221"/>
      <c r="AF25" s="221"/>
      <c r="AG25" s="221"/>
      <c r="AH25" s="221"/>
      <c r="AI25" s="221"/>
      <c r="AJ25" s="221"/>
      <c r="AK25" s="221"/>
      <c r="AL25" s="221"/>
      <c r="AM25" s="221"/>
      <c r="AN25" s="221"/>
      <c r="AO25" s="205"/>
      <c r="AP25" s="205"/>
      <c r="AQ25" s="205"/>
      <c r="AR25" s="205"/>
      <c r="AS25" s="205"/>
      <c r="AT25" s="221"/>
      <c r="AU25" s="217"/>
      <c r="AV25" s="217"/>
      <c r="AW25" s="217"/>
      <c r="AX25" s="217"/>
      <c r="AY25" s="217"/>
      <c r="AZ25" s="217"/>
      <c r="BA25" s="217"/>
      <c r="BB25" s="355"/>
      <c r="BC25" s="216"/>
      <c r="BD25" s="216"/>
      <c r="BE25" s="216"/>
      <c r="BF25" s="216"/>
      <c r="BG25" s="216"/>
      <c r="BH25" s="216"/>
      <c r="BI25" s="216"/>
      <c r="BJ25" s="216"/>
      <c r="BK25" s="369"/>
    </row>
    <row r="26" spans="1:63" s="19" customFormat="1" ht="18" customHeight="1" thickBot="1">
      <c r="A26" s="216"/>
      <c r="B26" s="216"/>
      <c r="C26" s="216"/>
      <c r="D26" s="217"/>
      <c r="E26" s="217"/>
      <c r="F26" s="217"/>
      <c r="G26" s="217"/>
      <c r="H26" s="217"/>
      <c r="I26" s="217"/>
      <c r="J26" s="217"/>
      <c r="K26" s="217"/>
      <c r="L26" s="217"/>
      <c r="M26" s="217"/>
      <c r="N26" s="445"/>
      <c r="O26" s="381"/>
      <c r="P26" s="202"/>
      <c r="Q26" s="202"/>
      <c r="R26" s="202"/>
      <c r="S26" s="202"/>
      <c r="T26" s="202"/>
      <c r="U26" s="202"/>
      <c r="V26" s="202"/>
      <c r="W26" s="217"/>
      <c r="X26" s="217"/>
      <c r="Y26" s="217"/>
      <c r="Z26" s="217"/>
      <c r="AA26" s="217"/>
      <c r="AB26" s="217"/>
      <c r="AC26" s="217"/>
      <c r="AD26" s="217"/>
      <c r="AE26" s="217"/>
      <c r="AF26" s="217"/>
      <c r="AG26" s="217"/>
      <c r="AH26" s="217"/>
      <c r="AI26" s="217"/>
      <c r="AJ26" s="217"/>
      <c r="AK26" s="217"/>
      <c r="AL26" s="217"/>
      <c r="AM26" s="217"/>
      <c r="AN26" s="222"/>
      <c r="AO26" s="222"/>
      <c r="AP26" s="222"/>
      <c r="AQ26" s="222"/>
      <c r="AR26" s="222"/>
      <c r="AS26" s="205"/>
      <c r="AT26" s="205"/>
      <c r="AU26" s="205"/>
      <c r="AV26" s="205"/>
      <c r="AW26" s="205"/>
      <c r="AX26" s="205"/>
      <c r="AY26" s="205"/>
      <c r="AZ26" s="205"/>
      <c r="BA26" s="205"/>
      <c r="BB26" s="370"/>
      <c r="BC26" s="371"/>
      <c r="BD26" s="371"/>
      <c r="BE26" s="371"/>
      <c r="BF26" s="371"/>
      <c r="BG26" s="372"/>
      <c r="BH26" s="372"/>
      <c r="BI26" s="372"/>
      <c r="BJ26" s="372"/>
      <c r="BK26" s="373"/>
    </row>
    <row r="27" spans="1:62" s="19" customFormat="1" ht="15.75" customHeight="1">
      <c r="A27" s="216"/>
      <c r="B27" s="216"/>
      <c r="C27" s="216"/>
      <c r="D27" s="217"/>
      <c r="E27" s="217"/>
      <c r="F27" s="217"/>
      <c r="G27" s="217"/>
      <c r="H27" s="205"/>
      <c r="I27" s="205"/>
      <c r="J27" s="205"/>
      <c r="K27" s="205"/>
      <c r="L27" s="205"/>
      <c r="M27" s="205"/>
      <c r="N27" s="205"/>
      <c r="O27" s="205"/>
      <c r="P27" s="205"/>
      <c r="Q27" s="205"/>
      <c r="R27" s="205"/>
      <c r="S27" s="205"/>
      <c r="T27" s="205"/>
      <c r="U27" s="205"/>
      <c r="V27" s="205"/>
      <c r="W27" s="223"/>
      <c r="X27" s="205"/>
      <c r="Y27" s="205"/>
      <c r="Z27" s="205"/>
      <c r="AA27" s="205"/>
      <c r="AB27" s="205"/>
      <c r="AC27" s="205"/>
      <c r="AD27" s="205"/>
      <c r="AE27" s="205"/>
      <c r="AF27" s="205"/>
      <c r="AG27" s="224"/>
      <c r="AH27" s="224"/>
      <c r="AI27" s="224"/>
      <c r="AJ27" s="224"/>
      <c r="AK27" s="205"/>
      <c r="AL27" s="225"/>
      <c r="AM27" s="225"/>
      <c r="AN27" s="205"/>
      <c r="AO27" s="205"/>
      <c r="AP27" s="205"/>
      <c r="AQ27" s="205"/>
      <c r="AR27" s="205"/>
      <c r="AS27" s="205"/>
      <c r="AT27" s="205"/>
      <c r="AU27" s="205"/>
      <c r="AV27" s="205"/>
      <c r="AW27" s="205"/>
      <c r="AX27" s="205"/>
      <c r="AY27" s="205"/>
      <c r="AZ27" s="205"/>
      <c r="BA27" s="205"/>
      <c r="BG27" s="17"/>
      <c r="BH27" s="17"/>
      <c r="BI27" s="17"/>
      <c r="BJ27" s="17"/>
    </row>
    <row r="28" spans="1:62" s="19" customFormat="1" ht="21" customHeight="1">
      <c r="A28" s="216"/>
      <c r="B28" s="216"/>
      <c r="C28" s="216"/>
      <c r="D28" s="217"/>
      <c r="E28" s="217"/>
      <c r="F28" s="217"/>
      <c r="G28" s="217"/>
      <c r="H28" s="205"/>
      <c r="I28" s="205"/>
      <c r="J28" s="205"/>
      <c r="K28" s="205"/>
      <c r="L28" s="205"/>
      <c r="M28" s="205"/>
      <c r="N28" s="205"/>
      <c r="O28" s="205"/>
      <c r="P28" s="205"/>
      <c r="Q28" s="205"/>
      <c r="R28" s="205"/>
      <c r="S28" s="205"/>
      <c r="T28" s="205"/>
      <c r="U28" s="205"/>
      <c r="V28" s="205"/>
      <c r="W28" s="205"/>
      <c r="X28" s="205"/>
      <c r="Y28" s="205"/>
      <c r="Z28" s="205"/>
      <c r="AA28" s="205"/>
      <c r="AB28" s="205"/>
      <c r="AC28" s="205"/>
      <c r="AD28" s="205"/>
      <c r="AE28" s="205"/>
      <c r="AF28" s="205"/>
      <c r="AG28" s="224"/>
      <c r="AH28" s="224"/>
      <c r="AI28" s="224"/>
      <c r="AJ28" s="224"/>
      <c r="AK28" s="205"/>
      <c r="AL28" s="226"/>
      <c r="AM28" s="226"/>
      <c r="AN28" s="205"/>
      <c r="AO28" s="205"/>
      <c r="AP28" s="205"/>
      <c r="AQ28" s="205"/>
      <c r="AR28" s="205"/>
      <c r="AS28" s="205"/>
      <c r="AT28" s="205"/>
      <c r="AU28" s="205"/>
      <c r="AV28" s="205"/>
      <c r="AW28" s="205"/>
      <c r="AX28" s="205"/>
      <c r="AY28" s="205"/>
      <c r="AZ28" s="205"/>
      <c r="BA28" s="205"/>
      <c r="BG28" s="17"/>
      <c r="BH28" s="17"/>
      <c r="BI28" s="17"/>
      <c r="BJ28" s="17"/>
    </row>
    <row r="29" spans="1:62" s="19" customFormat="1" ht="20.25">
      <c r="A29" s="216"/>
      <c r="B29" s="216"/>
      <c r="C29" s="216"/>
      <c r="D29" s="217"/>
      <c r="E29" s="220" t="s">
        <v>44</v>
      </c>
      <c r="F29" s="217"/>
      <c r="G29" s="217"/>
      <c r="H29" s="205"/>
      <c r="I29" s="205"/>
      <c r="J29" s="205"/>
      <c r="K29" s="205"/>
      <c r="L29" s="205"/>
      <c r="M29" s="205"/>
      <c r="N29" s="205"/>
      <c r="O29" s="205"/>
      <c r="P29" s="205"/>
      <c r="Q29" s="205"/>
      <c r="R29" s="205"/>
      <c r="S29" s="205"/>
      <c r="T29" s="205"/>
      <c r="U29" s="205"/>
      <c r="V29" s="205"/>
      <c r="W29" s="205"/>
      <c r="X29" s="205"/>
      <c r="Y29" s="205"/>
      <c r="Z29" s="205"/>
      <c r="AA29" s="205"/>
      <c r="AB29" s="205"/>
      <c r="AC29" s="723" t="s">
        <v>63</v>
      </c>
      <c r="AD29" s="723"/>
      <c r="AE29" s="723"/>
      <c r="AF29" s="723"/>
      <c r="AG29" s="723"/>
      <c r="AH29" s="228"/>
      <c r="AI29" s="228"/>
      <c r="AJ29" s="228"/>
      <c r="AK29" s="205"/>
      <c r="AL29" s="226"/>
      <c r="AM29" s="226"/>
      <c r="AN29" s="205"/>
      <c r="AO29" s="205"/>
      <c r="AP29" s="205"/>
      <c r="AQ29" s="205"/>
      <c r="AR29" s="227" t="s">
        <v>108</v>
      </c>
      <c r="AS29" s="205"/>
      <c r="AT29" s="205"/>
      <c r="AU29" s="205"/>
      <c r="AV29" s="205"/>
      <c r="AW29" s="205"/>
      <c r="AX29" s="205"/>
      <c r="AY29" s="205"/>
      <c r="AZ29" s="205"/>
      <c r="BA29" s="205"/>
      <c r="BG29" s="17"/>
      <c r="BH29" s="17"/>
      <c r="BI29" s="17"/>
      <c r="BJ29" s="17"/>
    </row>
    <row r="30" spans="1:62" s="19" customFormat="1" ht="18">
      <c r="A30" s="216"/>
      <c r="B30" s="216"/>
      <c r="C30" s="216"/>
      <c r="D30" s="217"/>
      <c r="E30" s="217"/>
      <c r="F30" s="217"/>
      <c r="G30" s="217"/>
      <c r="H30" s="205"/>
      <c r="I30" s="205"/>
      <c r="J30" s="205"/>
      <c r="K30" s="205"/>
      <c r="L30" s="205"/>
      <c r="M30" s="205"/>
      <c r="N30" s="205"/>
      <c r="O30" s="205"/>
      <c r="P30" s="205"/>
      <c r="Q30" s="205"/>
      <c r="R30" s="205"/>
      <c r="S30" s="205"/>
      <c r="T30" s="205"/>
      <c r="U30" s="205"/>
      <c r="V30" s="205"/>
      <c r="W30" s="205"/>
      <c r="X30" s="205"/>
      <c r="Y30" s="205"/>
      <c r="Z30" s="205"/>
      <c r="AA30" s="205"/>
      <c r="AB30" s="205"/>
      <c r="AC30" s="205"/>
      <c r="AD30" s="205"/>
      <c r="AE30" s="205"/>
      <c r="AF30" s="205"/>
      <c r="AG30" s="228"/>
      <c r="AH30" s="228"/>
      <c r="AI30" s="228"/>
      <c r="AJ30" s="228"/>
      <c r="AK30" s="226"/>
      <c r="AL30" s="226"/>
      <c r="AM30" s="226"/>
      <c r="AN30" s="205"/>
      <c r="AO30" s="205"/>
      <c r="AP30" s="205"/>
      <c r="AQ30" s="205"/>
      <c r="AR30" s="205"/>
      <c r="AS30" s="205"/>
      <c r="AT30" s="205"/>
      <c r="AU30" s="205"/>
      <c r="AV30" s="205"/>
      <c r="AW30" s="205"/>
      <c r="AX30" s="222"/>
      <c r="AY30" s="217"/>
      <c r="AZ30" s="217"/>
      <c r="BA30" s="217"/>
      <c r="BB30" s="18"/>
      <c r="BC30" s="17"/>
      <c r="BD30" s="17"/>
      <c r="BE30" s="17"/>
      <c r="BF30" s="17"/>
      <c r="BG30" s="17"/>
      <c r="BH30" s="17"/>
      <c r="BI30" s="17"/>
      <c r="BJ30" s="17"/>
    </row>
    <row r="31" spans="1:62" s="19" customFormat="1" ht="18.75" thickBot="1">
      <c r="A31" s="216"/>
      <c r="B31" s="216"/>
      <c r="C31" s="216"/>
      <c r="D31" s="217"/>
      <c r="E31" s="217"/>
      <c r="F31" s="217"/>
      <c r="G31" s="217"/>
      <c r="H31" s="205"/>
      <c r="I31" s="205"/>
      <c r="J31" s="205"/>
      <c r="K31" s="205"/>
      <c r="L31" s="205"/>
      <c r="M31" s="205"/>
      <c r="N31" s="205"/>
      <c r="O31" s="205"/>
      <c r="P31" s="205"/>
      <c r="Q31" s="205"/>
      <c r="R31" s="205"/>
      <c r="S31" s="205"/>
      <c r="T31" s="205"/>
      <c r="U31" s="205"/>
      <c r="V31" s="205"/>
      <c r="W31" s="205"/>
      <c r="X31" s="205"/>
      <c r="Y31" s="205"/>
      <c r="Z31" s="205"/>
      <c r="AA31" s="205"/>
      <c r="AB31" s="205"/>
      <c r="AC31" s="205"/>
      <c r="AD31" s="205"/>
      <c r="AE31" s="205"/>
      <c r="AF31" s="205"/>
      <c r="AG31" s="228"/>
      <c r="AH31" s="228"/>
      <c r="AI31" s="228"/>
      <c r="AJ31" s="228"/>
      <c r="AK31" s="217"/>
      <c r="AL31" s="217"/>
      <c r="AM31" s="217"/>
      <c r="AN31" s="222"/>
      <c r="AO31" s="222"/>
      <c r="AP31" s="222"/>
      <c r="AQ31" s="222"/>
      <c r="AR31" s="222"/>
      <c r="AS31" s="222"/>
      <c r="AT31" s="222"/>
      <c r="AU31" s="222"/>
      <c r="AV31" s="222"/>
      <c r="AW31" s="222"/>
      <c r="AX31" s="222"/>
      <c r="AY31" s="217"/>
      <c r="AZ31" s="217"/>
      <c r="BA31" s="217"/>
      <c r="BB31" s="18"/>
      <c r="BC31" s="17"/>
      <c r="BD31" s="17"/>
      <c r="BE31" s="17"/>
      <c r="BF31" s="17"/>
      <c r="BG31" s="17"/>
      <c r="BH31" s="17"/>
      <c r="BI31" s="17"/>
      <c r="BJ31" s="17"/>
    </row>
    <row r="32" spans="1:62" s="19" customFormat="1" ht="27.75" customHeight="1" thickBot="1">
      <c r="A32" s="715" t="s">
        <v>11</v>
      </c>
      <c r="B32" s="716"/>
      <c r="C32" s="719" t="s">
        <v>60</v>
      </c>
      <c r="D32" s="719"/>
      <c r="E32" s="719"/>
      <c r="F32" s="719"/>
      <c r="G32" s="719" t="s">
        <v>38</v>
      </c>
      <c r="H32" s="719"/>
      <c r="I32" s="719"/>
      <c r="J32" s="719" t="s">
        <v>37</v>
      </c>
      <c r="K32" s="719"/>
      <c r="L32" s="719"/>
      <c r="M32" s="719" t="s">
        <v>109</v>
      </c>
      <c r="N32" s="719"/>
      <c r="O32" s="719"/>
      <c r="P32" s="715" t="s">
        <v>64</v>
      </c>
      <c r="Q32" s="724"/>
      <c r="R32" s="724"/>
      <c r="S32" s="724"/>
      <c r="T32" s="696" t="s">
        <v>28</v>
      </c>
      <c r="U32" s="696"/>
      <c r="V32" s="696"/>
      <c r="W32" s="696" t="s">
        <v>6</v>
      </c>
      <c r="X32" s="696"/>
      <c r="Y32" s="696"/>
      <c r="Z32" s="205"/>
      <c r="AA32" s="205"/>
      <c r="AB32" s="709" t="s">
        <v>7</v>
      </c>
      <c r="AC32" s="710"/>
      <c r="AD32" s="710"/>
      <c r="AE32" s="711"/>
      <c r="AF32" s="769" t="s">
        <v>31</v>
      </c>
      <c r="AG32" s="770"/>
      <c r="AH32" s="771"/>
      <c r="AI32" s="715" t="s">
        <v>8</v>
      </c>
      <c r="AJ32" s="724"/>
      <c r="AK32" s="716"/>
      <c r="AL32" s="217"/>
      <c r="AM32" s="217"/>
      <c r="AN32" s="738" t="s">
        <v>110</v>
      </c>
      <c r="AO32" s="739"/>
      <c r="AP32" s="739"/>
      <c r="AQ32" s="739"/>
      <c r="AR32" s="740"/>
      <c r="AS32" s="738" t="s">
        <v>65</v>
      </c>
      <c r="AT32" s="739"/>
      <c r="AU32" s="739"/>
      <c r="AV32" s="739"/>
      <c r="AW32" s="740"/>
      <c r="AX32" s="715" t="s">
        <v>8</v>
      </c>
      <c r="AY32" s="724"/>
      <c r="AZ32" s="716"/>
      <c r="BA32" s="205"/>
      <c r="BB32" s="18"/>
      <c r="BC32" s="17"/>
      <c r="BD32" s="17"/>
      <c r="BE32" s="17"/>
      <c r="BF32" s="17"/>
      <c r="BG32" s="17"/>
      <c r="BH32" s="17"/>
      <c r="BI32" s="17"/>
      <c r="BJ32" s="17"/>
    </row>
    <row r="33" spans="1:62" s="19" customFormat="1" ht="37.5" customHeight="1" thickBot="1">
      <c r="A33" s="717"/>
      <c r="B33" s="718"/>
      <c r="C33" s="720"/>
      <c r="D33" s="720"/>
      <c r="E33" s="720"/>
      <c r="F33" s="720"/>
      <c r="G33" s="720"/>
      <c r="H33" s="720"/>
      <c r="I33" s="720"/>
      <c r="J33" s="720"/>
      <c r="K33" s="720"/>
      <c r="L33" s="720"/>
      <c r="M33" s="720"/>
      <c r="N33" s="720"/>
      <c r="O33" s="720"/>
      <c r="P33" s="717"/>
      <c r="Q33" s="725"/>
      <c r="R33" s="725"/>
      <c r="S33" s="725"/>
      <c r="T33" s="696"/>
      <c r="U33" s="696"/>
      <c r="V33" s="696"/>
      <c r="W33" s="696"/>
      <c r="X33" s="696"/>
      <c r="Y33" s="696"/>
      <c r="Z33" s="205"/>
      <c r="AA33" s="205"/>
      <c r="AB33" s="712"/>
      <c r="AC33" s="713"/>
      <c r="AD33" s="713"/>
      <c r="AE33" s="714"/>
      <c r="AF33" s="772"/>
      <c r="AG33" s="773"/>
      <c r="AH33" s="774"/>
      <c r="AI33" s="741"/>
      <c r="AJ33" s="742"/>
      <c r="AK33" s="743"/>
      <c r="AL33" s="217"/>
      <c r="AM33" s="217"/>
      <c r="AN33" s="732" t="s">
        <v>111</v>
      </c>
      <c r="AO33" s="733"/>
      <c r="AP33" s="733"/>
      <c r="AQ33" s="733"/>
      <c r="AR33" s="734"/>
      <c r="AS33" s="775">
        <v>15</v>
      </c>
      <c r="AT33" s="776"/>
      <c r="AU33" s="776"/>
      <c r="AV33" s="776"/>
      <c r="AW33" s="777"/>
      <c r="AX33" s="690">
        <f>IF(BC21&gt;0,BC17,IF(BD21&gt;0,BD17,IF(BE21&gt;0,BE17,IF(BF21&gt;0,BF17,0))))</f>
        <v>12</v>
      </c>
      <c r="AY33" s="691"/>
      <c r="AZ33" s="692"/>
      <c r="BA33" s="205"/>
      <c r="BB33" s="18"/>
      <c r="BC33" s="17"/>
      <c r="BD33" s="17"/>
      <c r="BE33" s="17"/>
      <c r="BF33" s="17"/>
      <c r="BG33" s="17"/>
      <c r="BH33" s="17"/>
      <c r="BI33" s="17"/>
      <c r="BJ33" s="17"/>
    </row>
    <row r="34" spans="1:62" s="19" customFormat="1" ht="18.75" customHeight="1" thickBot="1">
      <c r="A34" s="697">
        <f>A18</f>
        <v>5</v>
      </c>
      <c r="B34" s="697"/>
      <c r="C34" s="694">
        <f>BC18+BD18</f>
        <v>32</v>
      </c>
      <c r="D34" s="694"/>
      <c r="E34" s="694"/>
      <c r="F34" s="694"/>
      <c r="G34" s="694">
        <f>BC19+BD19</f>
        <v>8</v>
      </c>
      <c r="H34" s="694"/>
      <c r="I34" s="694"/>
      <c r="J34" s="694">
        <f>BC20+BD20</f>
        <v>0</v>
      </c>
      <c r="K34" s="694"/>
      <c r="L34" s="694"/>
      <c r="M34" s="694">
        <f>SUM(BC23:BD23)</f>
        <v>0</v>
      </c>
      <c r="N34" s="694"/>
      <c r="O34" s="694"/>
      <c r="P34" s="698">
        <f>SUM(BC21:BD21)</f>
        <v>0</v>
      </c>
      <c r="Q34" s="699"/>
      <c r="R34" s="699"/>
      <c r="S34" s="699"/>
      <c r="T34" s="694">
        <f>SUM(BC22:BD22)</f>
        <v>12</v>
      </c>
      <c r="U34" s="694"/>
      <c r="V34" s="694"/>
      <c r="W34" s="695">
        <f>SUM(C34:V34)</f>
        <v>52</v>
      </c>
      <c r="X34" s="695"/>
      <c r="Y34" s="695"/>
      <c r="Z34" s="217"/>
      <c r="AA34" s="217"/>
      <c r="AB34" s="706" t="s">
        <v>88</v>
      </c>
      <c r="AC34" s="707"/>
      <c r="AD34" s="707"/>
      <c r="AE34" s="708"/>
      <c r="AF34" s="683">
        <f>SUM(BC20:BF20)</f>
        <v>6</v>
      </c>
      <c r="AG34" s="684"/>
      <c r="AH34" s="685"/>
      <c r="AI34" s="690">
        <f>IF(BC20&gt;0,BC17,IF(BD20&gt;0,BD17,IF(BE20&gt;0,BE17,IF(BF20&gt;0,BF17,0))))</f>
        <v>12</v>
      </c>
      <c r="AJ34" s="691"/>
      <c r="AK34" s="692"/>
      <c r="AL34" s="217"/>
      <c r="AM34" s="217"/>
      <c r="AN34" s="810" t="s">
        <v>112</v>
      </c>
      <c r="AO34" s="811"/>
      <c r="AP34" s="811"/>
      <c r="AQ34" s="811"/>
      <c r="AR34" s="812"/>
      <c r="AS34" s="735"/>
      <c r="AT34" s="736"/>
      <c r="AU34" s="736"/>
      <c r="AV34" s="736"/>
      <c r="AW34" s="737"/>
      <c r="AX34" s="726"/>
      <c r="AY34" s="727"/>
      <c r="AZ34" s="728"/>
      <c r="BA34" s="217"/>
      <c r="BB34" s="18"/>
      <c r="BC34" s="17"/>
      <c r="BD34" s="17"/>
      <c r="BE34" s="17"/>
      <c r="BF34" s="17"/>
      <c r="BG34" s="17"/>
      <c r="BH34" s="17"/>
      <c r="BI34" s="17"/>
      <c r="BJ34" s="17"/>
    </row>
    <row r="35" spans="1:62" s="19" customFormat="1" ht="18.75" thickBot="1">
      <c r="A35" s="697">
        <f>A19</f>
        <v>6</v>
      </c>
      <c r="B35" s="697"/>
      <c r="C35" s="694">
        <f>BE18+BF18</f>
        <v>16</v>
      </c>
      <c r="D35" s="694"/>
      <c r="E35" s="694"/>
      <c r="F35" s="694"/>
      <c r="G35" s="694">
        <f>BE19+BF19</f>
        <v>4</v>
      </c>
      <c r="H35" s="694"/>
      <c r="I35" s="694"/>
      <c r="J35" s="694">
        <f>SUM(BE20:BF20)</f>
        <v>6</v>
      </c>
      <c r="K35" s="694"/>
      <c r="L35" s="694"/>
      <c r="M35" s="694">
        <f>SUM(BE23:BF23)</f>
        <v>2</v>
      </c>
      <c r="N35" s="694"/>
      <c r="O35" s="694"/>
      <c r="P35" s="698">
        <f>SUM(BE21:BF21)</f>
        <v>8</v>
      </c>
      <c r="Q35" s="699"/>
      <c r="R35" s="699"/>
      <c r="S35" s="699"/>
      <c r="T35" s="694">
        <f>SUM(BE22:BF22)</f>
        <v>2</v>
      </c>
      <c r="U35" s="694"/>
      <c r="V35" s="694"/>
      <c r="W35" s="695">
        <f>SUM(C35:V35)</f>
        <v>38</v>
      </c>
      <c r="X35" s="695"/>
      <c r="Y35" s="695"/>
      <c r="Z35" s="229"/>
      <c r="AA35" s="205"/>
      <c r="AB35" s="700"/>
      <c r="AC35" s="700"/>
      <c r="AD35" s="700"/>
      <c r="AE35" s="700"/>
      <c r="AF35" s="701"/>
      <c r="AG35" s="701"/>
      <c r="AH35" s="701"/>
      <c r="AI35" s="809"/>
      <c r="AJ35" s="809"/>
      <c r="AK35" s="809"/>
      <c r="AL35" s="227"/>
      <c r="AM35" s="205"/>
      <c r="AN35" s="796" t="s">
        <v>113</v>
      </c>
      <c r="AO35" s="797"/>
      <c r="AP35" s="797"/>
      <c r="AQ35" s="797"/>
      <c r="AR35" s="798"/>
      <c r="AS35" s="787">
        <v>4</v>
      </c>
      <c r="AT35" s="788"/>
      <c r="AU35" s="788"/>
      <c r="AV35" s="788"/>
      <c r="AW35" s="789"/>
      <c r="AX35" s="793">
        <f>IF(BC23&gt;0,BC17,IF(BD23&gt;0,BD17,IF(BE23&gt;0,BE17,IF(BF23&gt;0,BF17,0))))</f>
        <v>12</v>
      </c>
      <c r="AY35" s="794"/>
      <c r="AZ35" s="795"/>
      <c r="BA35" s="217"/>
      <c r="BB35" s="18"/>
      <c r="BC35" s="17"/>
      <c r="BD35" s="17"/>
      <c r="BE35" s="17"/>
      <c r="BF35" s="17"/>
      <c r="BG35" s="17"/>
      <c r="BH35" s="17"/>
      <c r="BI35" s="17"/>
      <c r="BJ35" s="17"/>
    </row>
    <row r="36" spans="1:62" s="19" customFormat="1" ht="18.75" thickBot="1">
      <c r="A36" s="681" t="s">
        <v>66</v>
      </c>
      <c r="B36" s="682"/>
      <c r="C36" s="686">
        <f>SUM(C32:F35)</f>
        <v>48</v>
      </c>
      <c r="D36" s="687"/>
      <c r="E36" s="687"/>
      <c r="F36" s="688"/>
      <c r="G36" s="686">
        <f>SUM(G32:I35)</f>
        <v>12</v>
      </c>
      <c r="H36" s="687"/>
      <c r="I36" s="688"/>
      <c r="J36" s="686">
        <f>SUM(J32:L35)</f>
        <v>6</v>
      </c>
      <c r="K36" s="687"/>
      <c r="L36" s="688"/>
      <c r="M36" s="686">
        <f>SUM(M32:O35)</f>
        <v>2</v>
      </c>
      <c r="N36" s="687"/>
      <c r="O36" s="688"/>
      <c r="P36" s="686">
        <f>SUM(P32:S35)</f>
        <v>8</v>
      </c>
      <c r="Q36" s="687"/>
      <c r="R36" s="687"/>
      <c r="S36" s="688"/>
      <c r="T36" s="689">
        <f>SUM(T32:V35)</f>
        <v>14</v>
      </c>
      <c r="U36" s="689"/>
      <c r="V36" s="689"/>
      <c r="W36" s="689">
        <f>SUM(W32:Y35)</f>
        <v>90</v>
      </c>
      <c r="X36" s="689"/>
      <c r="Y36" s="689"/>
      <c r="Z36" s="230"/>
      <c r="AA36" s="231"/>
      <c r="AB36" s="808"/>
      <c r="AC36" s="808"/>
      <c r="AD36" s="808"/>
      <c r="AE36" s="808"/>
      <c r="AF36" s="701"/>
      <c r="AG36" s="701"/>
      <c r="AH36" s="701"/>
      <c r="AI36" s="809"/>
      <c r="AJ36" s="809"/>
      <c r="AK36" s="809"/>
      <c r="AL36" s="227"/>
      <c r="AM36" s="205"/>
      <c r="AN36" s="799"/>
      <c r="AO36" s="800"/>
      <c r="AP36" s="800"/>
      <c r="AQ36" s="800"/>
      <c r="AR36" s="801"/>
      <c r="AS36" s="790"/>
      <c r="AT36" s="791"/>
      <c r="AU36" s="791"/>
      <c r="AV36" s="791"/>
      <c r="AW36" s="792"/>
      <c r="AX36" s="793"/>
      <c r="AY36" s="794"/>
      <c r="AZ36" s="795"/>
      <c r="BA36" s="217"/>
      <c r="BB36" s="18"/>
      <c r="BC36" s="17"/>
      <c r="BD36" s="17"/>
      <c r="BE36" s="17"/>
      <c r="BF36" s="17"/>
      <c r="BG36" s="17"/>
      <c r="BH36" s="17"/>
      <c r="BI36" s="17"/>
      <c r="BJ36" s="17"/>
    </row>
    <row r="37" spans="1:62" s="19" customFormat="1" ht="18.75" thickBot="1">
      <c r="A37" s="308"/>
      <c r="B37" s="308"/>
      <c r="C37" s="308"/>
      <c r="D37" s="309"/>
      <c r="E37" s="309"/>
      <c r="F37" s="309"/>
      <c r="G37" s="309"/>
      <c r="H37" s="309"/>
      <c r="I37" s="310"/>
      <c r="J37" s="310"/>
      <c r="K37" s="310"/>
      <c r="L37" s="310"/>
      <c r="M37" s="310"/>
      <c r="N37" s="310"/>
      <c r="O37" s="310"/>
      <c r="P37" s="311"/>
      <c r="Q37" s="310"/>
      <c r="R37" s="310"/>
      <c r="S37" s="310"/>
      <c r="T37" s="310"/>
      <c r="U37" s="310"/>
      <c r="V37" s="310"/>
      <c r="W37" s="309"/>
      <c r="X37" s="311"/>
      <c r="Y37" s="311"/>
      <c r="Z37" s="205"/>
      <c r="AA37" s="205"/>
      <c r="AB37" s="205"/>
      <c r="AC37" s="205"/>
      <c r="AD37" s="205"/>
      <c r="AE37" s="205"/>
      <c r="AF37" s="205"/>
      <c r="AG37" s="205"/>
      <c r="AH37" s="205"/>
      <c r="AI37" s="205"/>
      <c r="AJ37" s="205"/>
      <c r="AK37" s="205"/>
      <c r="AL37" s="205"/>
      <c r="AM37" s="205"/>
      <c r="AN37" s="778" t="s">
        <v>114</v>
      </c>
      <c r="AO37" s="779"/>
      <c r="AP37" s="779"/>
      <c r="AQ37" s="779"/>
      <c r="AR37" s="780"/>
      <c r="AS37" s="781"/>
      <c r="AT37" s="782"/>
      <c r="AU37" s="782"/>
      <c r="AV37" s="782"/>
      <c r="AW37" s="783"/>
      <c r="AX37" s="784"/>
      <c r="AY37" s="785"/>
      <c r="AZ37" s="786"/>
      <c r="BA37" s="217"/>
      <c r="BB37" s="18"/>
      <c r="BC37" s="17"/>
      <c r="BD37" s="17"/>
      <c r="BE37" s="17"/>
      <c r="BF37" s="17"/>
      <c r="BG37" s="17"/>
      <c r="BH37" s="17"/>
      <c r="BI37" s="17"/>
      <c r="BJ37" s="17"/>
    </row>
    <row r="38" spans="1:62" s="19" customFormat="1" ht="18">
      <c r="A38" s="702"/>
      <c r="B38" s="702"/>
      <c r="C38" s="704"/>
      <c r="D38" s="704"/>
      <c r="E38" s="704"/>
      <c r="F38" s="704"/>
      <c r="G38" s="704"/>
      <c r="H38" s="704"/>
      <c r="I38" s="704"/>
      <c r="J38" s="704"/>
      <c r="K38" s="704"/>
      <c r="L38" s="704"/>
      <c r="M38" s="704"/>
      <c r="N38" s="704"/>
      <c r="O38" s="704"/>
      <c r="P38" s="704"/>
      <c r="Q38" s="704"/>
      <c r="R38" s="704"/>
      <c r="S38" s="704"/>
      <c r="T38" s="704"/>
      <c r="U38" s="704"/>
      <c r="V38" s="704"/>
      <c r="W38" s="704"/>
      <c r="X38" s="704"/>
      <c r="Y38" s="704"/>
      <c r="Z38" s="205"/>
      <c r="AA38" s="205"/>
      <c r="AB38" s="205"/>
      <c r="AC38" s="205"/>
      <c r="AD38" s="205"/>
      <c r="AE38" s="205"/>
      <c r="AF38" s="205"/>
      <c r="AG38" s="205"/>
      <c r="AH38" s="205"/>
      <c r="AI38" s="205"/>
      <c r="AJ38" s="205"/>
      <c r="AK38" s="205"/>
      <c r="AL38" s="205"/>
      <c r="AM38" s="205"/>
      <c r="AN38" s="205"/>
      <c r="AO38" s="205"/>
      <c r="AP38" s="205"/>
      <c r="AQ38" s="205"/>
      <c r="AR38" s="205"/>
      <c r="AS38" s="205"/>
      <c r="AT38" s="205"/>
      <c r="AU38" s="205"/>
      <c r="AV38" s="205"/>
      <c r="AW38" s="205"/>
      <c r="AX38" s="205"/>
      <c r="AY38" s="205"/>
      <c r="AZ38" s="217"/>
      <c r="BA38" s="217"/>
      <c r="BB38" s="18"/>
      <c r="BC38" s="17"/>
      <c r="BD38" s="17"/>
      <c r="BE38" s="17"/>
      <c r="BF38" s="17"/>
      <c r="BG38" s="17"/>
      <c r="BH38" s="17"/>
      <c r="BI38" s="17"/>
      <c r="BJ38" s="17"/>
    </row>
    <row r="39" spans="1:62" s="19" customFormat="1" ht="15">
      <c r="A39" s="17"/>
      <c r="B39" s="17"/>
      <c r="C39" s="17"/>
      <c r="D39" s="18"/>
      <c r="E39" s="18"/>
      <c r="F39" s="18"/>
      <c r="G39" s="18"/>
      <c r="H39" s="18"/>
      <c r="I39" s="14"/>
      <c r="J39" s="14"/>
      <c r="K39" s="14"/>
      <c r="L39" s="14"/>
      <c r="M39" s="14"/>
      <c r="N39" s="14"/>
      <c r="O39" s="14"/>
      <c r="Q39" s="14"/>
      <c r="R39" s="14"/>
      <c r="S39" s="14"/>
      <c r="T39" s="14"/>
      <c r="U39" s="14"/>
      <c r="V39" s="14"/>
      <c r="W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7"/>
      <c r="BD39" s="17"/>
      <c r="BE39" s="17"/>
      <c r="BF39" s="17"/>
      <c r="BG39" s="17"/>
      <c r="BH39" s="17"/>
      <c r="BI39" s="17"/>
      <c r="BJ39" s="17"/>
    </row>
    <row r="40" spans="1:62" s="19" customFormat="1" ht="15">
      <c r="A40" s="17"/>
      <c r="B40" s="17"/>
      <c r="C40" s="17"/>
      <c r="D40" s="18"/>
      <c r="E40" s="18"/>
      <c r="F40" s="18"/>
      <c r="G40" s="18"/>
      <c r="H40" s="18"/>
      <c r="I40" s="14"/>
      <c r="J40" s="14"/>
      <c r="K40" s="14"/>
      <c r="L40" s="14"/>
      <c r="M40" s="14"/>
      <c r="N40" s="14"/>
      <c r="O40" s="14"/>
      <c r="Q40" s="14"/>
      <c r="R40" s="14"/>
      <c r="S40" s="14"/>
      <c r="T40" s="14"/>
      <c r="U40" s="14"/>
      <c r="V40" s="14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7"/>
      <c r="BD40" s="17"/>
      <c r="BE40" s="17"/>
      <c r="BF40" s="17"/>
      <c r="BG40" s="17"/>
      <c r="BH40" s="17"/>
      <c r="BI40" s="17"/>
      <c r="BJ40" s="17"/>
    </row>
    <row r="41" spans="1:62" s="19" customFormat="1" ht="15">
      <c r="A41" s="17"/>
      <c r="B41" s="17"/>
      <c r="C41" s="17"/>
      <c r="D41" s="18"/>
      <c r="E41" s="18"/>
      <c r="F41" s="18"/>
      <c r="G41" s="18"/>
      <c r="H41" s="18"/>
      <c r="I41" s="14"/>
      <c r="J41" s="14"/>
      <c r="K41" s="14"/>
      <c r="L41" s="14"/>
      <c r="M41" s="14"/>
      <c r="N41" s="14"/>
      <c r="O41" s="14"/>
      <c r="Q41" s="14"/>
      <c r="R41" s="14"/>
      <c r="S41" s="14"/>
      <c r="T41" s="14"/>
      <c r="U41" s="14"/>
      <c r="V41" s="14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7"/>
      <c r="BD41" s="17"/>
      <c r="BE41" s="17"/>
      <c r="BF41" s="17"/>
      <c r="BG41" s="17"/>
      <c r="BH41" s="17"/>
      <c r="BI41" s="17"/>
      <c r="BJ41" s="17"/>
    </row>
    <row r="42" spans="1:62" s="19" customFormat="1" ht="15">
      <c r="A42" s="17"/>
      <c r="B42" s="17"/>
      <c r="C42" s="17"/>
      <c r="D42" s="18"/>
      <c r="E42" s="18"/>
      <c r="F42" s="18"/>
      <c r="G42" s="18"/>
      <c r="H42" s="18"/>
      <c r="I42" s="14"/>
      <c r="J42" s="14"/>
      <c r="K42" s="14"/>
      <c r="L42" s="14"/>
      <c r="M42" s="14"/>
      <c r="N42" s="14"/>
      <c r="O42" s="14"/>
      <c r="Q42" s="14"/>
      <c r="R42" s="14"/>
      <c r="S42" s="14"/>
      <c r="T42" s="14"/>
      <c r="U42" s="14"/>
      <c r="V42" s="14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7"/>
      <c r="BD42" s="17"/>
      <c r="BE42" s="17"/>
      <c r="BF42" s="17"/>
      <c r="BG42" s="17"/>
      <c r="BH42" s="17"/>
      <c r="BI42" s="17"/>
      <c r="BJ42" s="17"/>
    </row>
    <row r="43" spans="1:62" s="19" customFormat="1" ht="20.25">
      <c r="A43" s="60"/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60"/>
      <c r="BB43" s="60"/>
      <c r="BC43" s="60"/>
      <c r="BD43" s="60"/>
      <c r="BE43" s="60"/>
      <c r="BF43" s="60"/>
      <c r="BG43" s="60"/>
      <c r="BH43" s="60"/>
      <c r="BI43" s="60"/>
      <c r="BJ43" s="60"/>
    </row>
    <row r="44" spans="1:62" s="21" customFormat="1" ht="17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1"/>
      <c r="N44" s="11"/>
      <c r="O44" s="20"/>
      <c r="P44" s="20"/>
      <c r="Q44" s="2"/>
      <c r="R44" s="2"/>
      <c r="S44" s="2"/>
      <c r="T44" s="2"/>
      <c r="U44" s="8"/>
      <c r="V44" s="8"/>
      <c r="W44" s="8"/>
      <c r="X44" s="8"/>
      <c r="Y44" s="8"/>
      <c r="Z44" s="8"/>
      <c r="AA44" s="8"/>
      <c r="AB44" s="9"/>
      <c r="AC44" s="6"/>
      <c r="AD44" s="6"/>
      <c r="AE44" s="6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</row>
    <row r="45" spans="1:62" s="21" customFormat="1" ht="16.5" customHeight="1">
      <c r="A45" s="97"/>
      <c r="B45" s="111"/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1"/>
      <c r="R45" s="44"/>
      <c r="S45" s="44"/>
      <c r="T45" s="44"/>
      <c r="U45" s="44"/>
      <c r="V45" s="99"/>
      <c r="W45" s="99"/>
      <c r="X45" s="99"/>
      <c r="Y45" s="99"/>
      <c r="Z45" s="99"/>
      <c r="AA45" s="99"/>
      <c r="AB45" s="99"/>
      <c r="AC45" s="99"/>
      <c r="AD45" s="98"/>
      <c r="AE45" s="98"/>
      <c r="AF45" s="30"/>
      <c r="AG45" s="30"/>
      <c r="AH45" s="30"/>
      <c r="AI45" s="30"/>
      <c r="AJ45" s="30"/>
      <c r="AK45" s="30"/>
      <c r="AL45" s="30"/>
      <c r="AM45" s="30"/>
      <c r="AN45" s="93"/>
      <c r="AO45" s="93"/>
      <c r="AP45" s="93"/>
      <c r="AQ45" s="93"/>
      <c r="AR45" s="93"/>
      <c r="AS45" s="93"/>
      <c r="AT45" s="93"/>
      <c r="AU45" s="93"/>
      <c r="AV45" s="93"/>
      <c r="AW45" s="93"/>
      <c r="AX45" s="93"/>
      <c r="AY45" s="93"/>
      <c r="AZ45" s="93"/>
      <c r="BA45" s="93"/>
      <c r="BB45" s="93"/>
      <c r="BC45" s="93"/>
      <c r="BD45" s="30"/>
      <c r="BE45" s="30"/>
      <c r="BF45" s="30"/>
      <c r="BG45" s="30"/>
      <c r="BH45" s="30"/>
      <c r="BI45" s="30"/>
      <c r="BJ45" s="30"/>
    </row>
    <row r="46" spans="1:62" s="22" customFormat="1" ht="15.75" customHeight="1">
      <c r="A46" s="97"/>
      <c r="B46" s="111"/>
      <c r="C46" s="111"/>
      <c r="D46" s="111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01"/>
      <c r="S46" s="101"/>
      <c r="T46" s="101"/>
      <c r="U46" s="101"/>
      <c r="V46" s="102"/>
      <c r="W46" s="102"/>
      <c r="X46" s="100"/>
      <c r="Y46" s="100"/>
      <c r="Z46" s="100"/>
      <c r="AA46" s="100"/>
      <c r="AB46" s="100"/>
      <c r="AC46" s="100"/>
      <c r="AD46" s="98"/>
      <c r="AE46" s="98"/>
      <c r="AF46" s="103"/>
      <c r="AG46" s="103"/>
      <c r="AH46" s="103"/>
      <c r="AI46" s="103"/>
      <c r="AJ46" s="103"/>
      <c r="AK46" s="103"/>
      <c r="AL46" s="103"/>
      <c r="AM46" s="103"/>
      <c r="AN46" s="93"/>
      <c r="AO46" s="93"/>
      <c r="AP46" s="93"/>
      <c r="AQ46" s="93"/>
      <c r="AR46" s="93"/>
      <c r="AS46" s="93"/>
      <c r="AT46" s="93"/>
      <c r="AU46" s="93"/>
      <c r="AV46" s="93"/>
      <c r="AW46" s="93"/>
      <c r="AX46" s="93"/>
      <c r="AY46" s="93"/>
      <c r="AZ46" s="93"/>
      <c r="BA46" s="93"/>
      <c r="BB46" s="93"/>
      <c r="BC46" s="93"/>
      <c r="BE46" s="51"/>
      <c r="BF46" s="51"/>
      <c r="BG46" s="51"/>
      <c r="BI46" s="51"/>
      <c r="BJ46" s="51"/>
    </row>
    <row r="47" spans="1:62" s="22" customFormat="1" ht="15.75" customHeight="1">
      <c r="A47" s="97"/>
      <c r="B47" s="111"/>
      <c r="C47" s="111"/>
      <c r="D47" s="111"/>
      <c r="E47" s="111"/>
      <c r="F47" s="111"/>
      <c r="G47" s="111"/>
      <c r="H47" s="111"/>
      <c r="I47" s="111"/>
      <c r="J47" s="111"/>
      <c r="K47" s="111"/>
      <c r="L47" s="111"/>
      <c r="M47" s="111"/>
      <c r="N47" s="111"/>
      <c r="O47" s="111"/>
      <c r="P47" s="111"/>
      <c r="Q47" s="111"/>
      <c r="R47" s="101"/>
      <c r="S47" s="101"/>
      <c r="T47" s="101"/>
      <c r="U47" s="101"/>
      <c r="V47" s="102"/>
      <c r="W47" s="102"/>
      <c r="X47" s="98"/>
      <c r="Y47" s="98"/>
      <c r="Z47" s="98"/>
      <c r="AA47" s="98"/>
      <c r="AB47" s="98"/>
      <c r="AC47" s="98"/>
      <c r="AD47" s="98"/>
      <c r="AE47" s="98"/>
      <c r="AF47" s="103"/>
      <c r="AG47" s="103"/>
      <c r="AH47" s="103"/>
      <c r="AI47" s="103"/>
      <c r="AJ47" s="103"/>
      <c r="AK47" s="103"/>
      <c r="AL47" s="103"/>
      <c r="AM47" s="103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  <c r="BA47" s="52"/>
      <c r="BB47" s="52"/>
      <c r="BC47" s="52"/>
      <c r="BE47" s="52"/>
      <c r="BF47" s="52"/>
      <c r="BG47" s="52"/>
      <c r="BI47" s="52"/>
      <c r="BJ47" s="52"/>
    </row>
    <row r="48" spans="1:62" s="22" customFormat="1" ht="15" customHeight="1">
      <c r="A48" s="97"/>
      <c r="B48" s="111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01"/>
      <c r="S48" s="101"/>
      <c r="T48" s="101"/>
      <c r="U48" s="101"/>
      <c r="V48" s="102"/>
      <c r="W48" s="102"/>
      <c r="X48" s="98"/>
      <c r="Y48" s="98"/>
      <c r="Z48" s="98"/>
      <c r="AA48" s="98"/>
      <c r="AB48" s="98"/>
      <c r="AC48" s="98"/>
      <c r="AD48" s="98"/>
      <c r="AE48" s="98"/>
      <c r="AF48" s="103"/>
      <c r="AG48" s="103"/>
      <c r="AH48" s="103"/>
      <c r="AI48" s="103"/>
      <c r="AJ48" s="103"/>
      <c r="AK48" s="103"/>
      <c r="AL48" s="103"/>
      <c r="AM48" s="103"/>
      <c r="AN48" s="93"/>
      <c r="AO48" s="93"/>
      <c r="AP48" s="93"/>
      <c r="AQ48" s="93"/>
      <c r="AR48" s="93"/>
      <c r="AS48" s="93"/>
      <c r="AT48" s="93"/>
      <c r="AU48" s="93"/>
      <c r="AV48" s="93"/>
      <c r="AW48" s="93"/>
      <c r="AX48" s="93"/>
      <c r="AY48" s="93"/>
      <c r="AZ48" s="93"/>
      <c r="BA48" s="93"/>
      <c r="BB48" s="93"/>
      <c r="BC48" s="93"/>
      <c r="BD48" s="53"/>
      <c r="BE48" s="53"/>
      <c r="BF48" s="53"/>
      <c r="BG48" s="53"/>
      <c r="BH48" s="53"/>
      <c r="BI48" s="53"/>
      <c r="BJ48" s="53"/>
    </row>
    <row r="49" spans="1:62" s="30" customFormat="1" ht="21" customHeight="1">
      <c r="A49" s="86"/>
      <c r="B49" s="110"/>
      <c r="C49" s="110"/>
      <c r="D49" s="110"/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6"/>
      <c r="AC49" s="96"/>
      <c r="AD49" s="96"/>
      <c r="AE49" s="96"/>
      <c r="AF49" s="96"/>
      <c r="AG49" s="96"/>
      <c r="AH49" s="96"/>
      <c r="AI49" s="96"/>
      <c r="AJ49" s="96"/>
      <c r="AK49" s="96"/>
      <c r="AL49" s="96"/>
      <c r="AM49" s="96"/>
      <c r="AN49" s="96"/>
      <c r="AO49" s="96"/>
      <c r="AP49" s="96"/>
      <c r="AQ49" s="96"/>
      <c r="AR49" s="96"/>
      <c r="AS49" s="96"/>
      <c r="AT49" s="96"/>
      <c r="AU49" s="96"/>
      <c r="AV49" s="96"/>
      <c r="AW49" s="96"/>
      <c r="AX49" s="96"/>
      <c r="AY49" s="96"/>
      <c r="AZ49" s="96"/>
      <c r="BA49" s="96"/>
      <c r="BB49" s="96"/>
      <c r="BC49" s="96"/>
      <c r="BD49" s="54"/>
      <c r="BE49" s="54"/>
      <c r="BF49" s="55"/>
      <c r="BG49" s="54"/>
      <c r="BH49" s="54"/>
      <c r="BI49" s="54"/>
      <c r="BJ49" s="54"/>
    </row>
    <row r="50" spans="1:62" s="23" customFormat="1" ht="21" customHeight="1">
      <c r="A50" s="95"/>
      <c r="B50" s="95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5"/>
      <c r="AC50" s="95"/>
      <c r="AD50" s="95"/>
      <c r="AE50" s="95"/>
      <c r="AF50" s="95"/>
      <c r="AG50" s="95"/>
      <c r="AH50" s="95"/>
      <c r="AI50" s="95"/>
      <c r="AJ50" s="95"/>
      <c r="AK50" s="95"/>
      <c r="AL50" s="95"/>
      <c r="AM50" s="95"/>
      <c r="AN50" s="95"/>
      <c r="AO50" s="95"/>
      <c r="AP50" s="95"/>
      <c r="AQ50" s="95"/>
      <c r="AR50" s="95"/>
      <c r="AS50" s="95"/>
      <c r="AT50" s="95"/>
      <c r="AU50" s="95"/>
      <c r="AV50" s="95"/>
      <c r="AW50" s="95"/>
      <c r="AX50" s="95"/>
      <c r="AY50" s="95"/>
      <c r="AZ50" s="95"/>
      <c r="BA50" s="95"/>
      <c r="BB50" s="95"/>
      <c r="BC50" s="95"/>
      <c r="BD50" s="56"/>
      <c r="BE50" s="56"/>
      <c r="BF50" s="56"/>
      <c r="BG50" s="56"/>
      <c r="BH50" s="56"/>
      <c r="BI50" s="56"/>
      <c r="BJ50" s="56"/>
    </row>
    <row r="51" spans="1:62" s="23" customFormat="1" ht="21" customHeight="1">
      <c r="A51" s="87"/>
      <c r="B51" s="90"/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1"/>
      <c r="S51" s="91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8"/>
      <c r="AL51" s="78"/>
      <c r="AM51" s="78"/>
      <c r="AN51" s="78"/>
      <c r="AO51" s="78"/>
      <c r="AP51" s="78"/>
      <c r="AQ51" s="78"/>
      <c r="AR51" s="78"/>
      <c r="AS51" s="78"/>
      <c r="AT51" s="78"/>
      <c r="AU51" s="78"/>
      <c r="AV51" s="78"/>
      <c r="AW51" s="78"/>
      <c r="AX51" s="78"/>
      <c r="AY51" s="78"/>
      <c r="AZ51" s="78"/>
      <c r="BA51" s="78"/>
      <c r="BB51" s="78"/>
      <c r="BC51" s="78"/>
      <c r="BD51" s="56"/>
      <c r="BE51" s="56"/>
      <c r="BF51" s="56"/>
      <c r="BG51" s="56"/>
      <c r="BH51" s="56"/>
      <c r="BI51" s="56"/>
      <c r="BJ51" s="56"/>
    </row>
    <row r="52" spans="1:62" s="23" customFormat="1" ht="21" customHeight="1">
      <c r="A52" s="87"/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1"/>
      <c r="S52" s="91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  <c r="AJ52" s="78"/>
      <c r="AK52" s="78"/>
      <c r="AL52" s="78"/>
      <c r="AM52" s="78"/>
      <c r="AN52" s="78"/>
      <c r="AO52" s="78"/>
      <c r="AP52" s="78"/>
      <c r="AQ52" s="78"/>
      <c r="AR52" s="78"/>
      <c r="AS52" s="78"/>
      <c r="AT52" s="78"/>
      <c r="AU52" s="78"/>
      <c r="AV52" s="78"/>
      <c r="AW52" s="78"/>
      <c r="AX52" s="78"/>
      <c r="AY52" s="78"/>
      <c r="AZ52" s="78"/>
      <c r="BA52" s="78"/>
      <c r="BB52" s="78"/>
      <c r="BC52" s="78"/>
      <c r="BD52" s="56"/>
      <c r="BE52" s="56"/>
      <c r="BF52" s="56"/>
      <c r="BG52" s="56"/>
      <c r="BH52" s="56"/>
      <c r="BI52" s="56"/>
      <c r="BJ52" s="56"/>
    </row>
    <row r="53" spans="1:62" s="23" customFormat="1" ht="21" customHeight="1">
      <c r="A53" s="87"/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1"/>
      <c r="S53" s="91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  <c r="AJ53" s="78"/>
      <c r="AK53" s="78"/>
      <c r="AL53" s="78"/>
      <c r="AM53" s="78"/>
      <c r="AN53" s="78"/>
      <c r="AO53" s="78"/>
      <c r="AP53" s="78"/>
      <c r="AQ53" s="78"/>
      <c r="AR53" s="78"/>
      <c r="AS53" s="78"/>
      <c r="AT53" s="78"/>
      <c r="AU53" s="78"/>
      <c r="AV53" s="78"/>
      <c r="AW53" s="78"/>
      <c r="AX53" s="78"/>
      <c r="AY53" s="78"/>
      <c r="AZ53" s="78"/>
      <c r="BA53" s="78"/>
      <c r="BB53" s="78"/>
      <c r="BC53" s="78"/>
      <c r="BD53" s="56"/>
      <c r="BE53" s="56"/>
      <c r="BF53" s="56"/>
      <c r="BG53" s="56"/>
      <c r="BH53" s="56"/>
      <c r="BI53" s="56"/>
      <c r="BJ53" s="56"/>
    </row>
    <row r="54" spans="1:62" s="23" customFormat="1" ht="21" customHeight="1">
      <c r="A54" s="87"/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1"/>
      <c r="S54" s="91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78"/>
      <c r="AH54" s="3"/>
      <c r="AI54" s="3"/>
      <c r="AJ54" s="78"/>
      <c r="AK54" s="78"/>
      <c r="AL54" s="78"/>
      <c r="AM54" s="78"/>
      <c r="AN54" s="78"/>
      <c r="AO54" s="78"/>
      <c r="AP54" s="78"/>
      <c r="AQ54" s="78"/>
      <c r="AR54" s="78"/>
      <c r="AS54" s="78"/>
      <c r="AT54" s="78"/>
      <c r="AU54" s="78"/>
      <c r="AV54" s="78"/>
      <c r="AW54" s="78"/>
      <c r="AX54" s="78"/>
      <c r="AY54" s="78"/>
      <c r="AZ54" s="78"/>
      <c r="BA54" s="78"/>
      <c r="BB54" s="78"/>
      <c r="BC54" s="78"/>
      <c r="BD54" s="56"/>
      <c r="BE54" s="56"/>
      <c r="BF54" s="56"/>
      <c r="BG54" s="56"/>
      <c r="BH54" s="56"/>
      <c r="BI54" s="56"/>
      <c r="BJ54" s="56"/>
    </row>
    <row r="55" spans="1:62" s="23" customFormat="1" ht="21" customHeight="1">
      <c r="A55" s="87"/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1"/>
      <c r="S55" s="91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78"/>
      <c r="AF55" s="78"/>
      <c r="AG55" s="78"/>
      <c r="AH55" s="78"/>
      <c r="AI55" s="78"/>
      <c r="AJ55" s="78"/>
      <c r="AK55" s="78"/>
      <c r="AL55" s="78"/>
      <c r="AM55" s="78"/>
      <c r="AN55" s="78"/>
      <c r="AO55" s="78"/>
      <c r="AP55" s="78"/>
      <c r="AQ55" s="78"/>
      <c r="AR55" s="78"/>
      <c r="AS55" s="78"/>
      <c r="AT55" s="78"/>
      <c r="AU55" s="78"/>
      <c r="AV55" s="78"/>
      <c r="AW55" s="78"/>
      <c r="AX55" s="78"/>
      <c r="AY55" s="78"/>
      <c r="AZ55" s="78"/>
      <c r="BA55" s="78"/>
      <c r="BB55" s="78"/>
      <c r="BC55" s="78"/>
      <c r="BD55" s="56"/>
      <c r="BE55" s="56"/>
      <c r="BF55" s="56"/>
      <c r="BG55" s="56"/>
      <c r="BH55" s="56"/>
      <c r="BI55" s="56"/>
      <c r="BJ55" s="56"/>
    </row>
    <row r="56" spans="1:62" s="59" customFormat="1" ht="21" customHeight="1">
      <c r="A56" s="88"/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104"/>
      <c r="S56" s="96"/>
      <c r="T56" s="104"/>
      <c r="U56" s="96"/>
      <c r="V56" s="104"/>
      <c r="W56" s="96"/>
      <c r="X56" s="104"/>
      <c r="Y56" s="96"/>
      <c r="Z56" s="104"/>
      <c r="AA56" s="96"/>
      <c r="AB56" s="104"/>
      <c r="AC56" s="96"/>
      <c r="AD56" s="104"/>
      <c r="AE56" s="96"/>
      <c r="AF56" s="94"/>
      <c r="AG56" s="94"/>
      <c r="AH56" s="94"/>
      <c r="AI56" s="94"/>
      <c r="AJ56" s="94"/>
      <c r="AK56" s="94"/>
      <c r="AL56" s="94"/>
      <c r="AM56" s="94"/>
      <c r="AN56" s="94"/>
      <c r="AO56" s="94"/>
      <c r="AP56" s="94"/>
      <c r="AQ56" s="94"/>
      <c r="AR56" s="94"/>
      <c r="AS56" s="94"/>
      <c r="AT56" s="94"/>
      <c r="AU56" s="94"/>
      <c r="AV56" s="94"/>
      <c r="AW56" s="94"/>
      <c r="AX56" s="94"/>
      <c r="AY56" s="94"/>
      <c r="AZ56" s="78"/>
      <c r="BA56" s="78"/>
      <c r="BB56" s="78"/>
      <c r="BC56" s="78"/>
      <c r="BD56" s="57"/>
      <c r="BE56" s="57"/>
      <c r="BF56" s="57"/>
      <c r="BG56" s="57"/>
      <c r="BH56" s="57"/>
      <c r="BI56" s="57"/>
      <c r="BJ56" s="57"/>
    </row>
    <row r="57" spans="1:62" s="23" customFormat="1" ht="21" customHeight="1">
      <c r="A57" s="95"/>
      <c r="B57" s="95"/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5"/>
      <c r="W57" s="95"/>
      <c r="X57" s="95"/>
      <c r="Y57" s="95"/>
      <c r="Z57" s="95"/>
      <c r="AA57" s="95"/>
      <c r="AB57" s="95"/>
      <c r="AC57" s="95"/>
      <c r="AD57" s="95"/>
      <c r="AE57" s="95"/>
      <c r="AF57" s="95"/>
      <c r="AG57" s="95"/>
      <c r="AH57" s="95"/>
      <c r="AI57" s="95"/>
      <c r="AJ57" s="95"/>
      <c r="AK57" s="95"/>
      <c r="AL57" s="95"/>
      <c r="AM57" s="95"/>
      <c r="AN57" s="95"/>
      <c r="AO57" s="95"/>
      <c r="AP57" s="95"/>
      <c r="AQ57" s="95"/>
      <c r="AR57" s="95"/>
      <c r="AS57" s="95"/>
      <c r="AT57" s="95"/>
      <c r="AU57" s="95"/>
      <c r="AV57" s="95"/>
      <c r="AW57" s="95"/>
      <c r="AX57" s="95"/>
      <c r="AY57" s="95"/>
      <c r="AZ57" s="95"/>
      <c r="BA57" s="95"/>
      <c r="BB57" s="95"/>
      <c r="BC57" s="95"/>
      <c r="BD57" s="56"/>
      <c r="BE57" s="56"/>
      <c r="BF57" s="56"/>
      <c r="BG57" s="56"/>
      <c r="BH57" s="56"/>
      <c r="BI57" s="56"/>
      <c r="BJ57" s="56"/>
    </row>
    <row r="58" spans="1:62" s="23" customFormat="1" ht="21" customHeight="1">
      <c r="A58" s="87"/>
      <c r="B58" s="90"/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1"/>
      <c r="S58" s="91"/>
      <c r="T58" s="78"/>
      <c r="U58" s="78"/>
      <c r="V58" s="78"/>
      <c r="W58" s="78"/>
      <c r="X58" s="78"/>
      <c r="Y58" s="78"/>
      <c r="Z58" s="78"/>
      <c r="AA58" s="78"/>
      <c r="AB58" s="78"/>
      <c r="AC58" s="78"/>
      <c r="AD58" s="78"/>
      <c r="AE58" s="78"/>
      <c r="AF58" s="78"/>
      <c r="AG58" s="78"/>
      <c r="AH58" s="78"/>
      <c r="AI58" s="78"/>
      <c r="AJ58" s="78"/>
      <c r="AK58" s="78"/>
      <c r="AL58" s="78"/>
      <c r="AM58" s="78"/>
      <c r="AN58" s="78"/>
      <c r="AO58" s="78"/>
      <c r="AP58" s="78"/>
      <c r="AQ58" s="78"/>
      <c r="AR58" s="78"/>
      <c r="AS58" s="78"/>
      <c r="AT58" s="78"/>
      <c r="AU58" s="78"/>
      <c r="AV58" s="78"/>
      <c r="AW58" s="78"/>
      <c r="AX58" s="78"/>
      <c r="AY58" s="78"/>
      <c r="AZ58" s="78"/>
      <c r="BA58" s="78"/>
      <c r="BB58" s="78"/>
      <c r="BC58" s="78"/>
      <c r="BD58" s="56"/>
      <c r="BE58" s="56"/>
      <c r="BF58" s="56"/>
      <c r="BG58" s="56"/>
      <c r="BH58" s="56"/>
      <c r="BI58" s="56"/>
      <c r="BJ58" s="56"/>
    </row>
    <row r="59" spans="1:62" s="23" customFormat="1" ht="21" customHeight="1">
      <c r="A59" s="89"/>
      <c r="B59" s="95"/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1"/>
      <c r="S59" s="78"/>
      <c r="T59" s="78"/>
      <c r="U59" s="78"/>
      <c r="V59" s="78"/>
      <c r="W59" s="78"/>
      <c r="X59" s="78"/>
      <c r="Y59" s="78"/>
      <c r="Z59" s="78"/>
      <c r="AA59" s="78"/>
      <c r="AB59" s="78"/>
      <c r="AC59" s="78"/>
      <c r="AD59" s="78"/>
      <c r="AE59" s="78"/>
      <c r="AF59" s="78"/>
      <c r="AG59" s="78"/>
      <c r="AH59" s="78"/>
      <c r="AI59" s="78"/>
      <c r="AJ59" s="78"/>
      <c r="AK59" s="78"/>
      <c r="AL59" s="78"/>
      <c r="AM59" s="78"/>
      <c r="AN59" s="78"/>
      <c r="AO59" s="78"/>
      <c r="AP59" s="78"/>
      <c r="AQ59" s="78"/>
      <c r="AR59" s="78"/>
      <c r="AS59" s="78"/>
      <c r="AT59" s="78"/>
      <c r="AU59" s="78"/>
      <c r="AV59" s="78"/>
      <c r="AW59" s="78"/>
      <c r="AX59" s="78"/>
      <c r="AY59" s="78"/>
      <c r="AZ59" s="94"/>
      <c r="BA59" s="94"/>
      <c r="BB59" s="94"/>
      <c r="BC59" s="94"/>
      <c r="BD59" s="56"/>
      <c r="BE59" s="56"/>
      <c r="BF59" s="56"/>
      <c r="BG59" s="56"/>
      <c r="BH59" s="56"/>
      <c r="BI59" s="56"/>
      <c r="BJ59" s="56"/>
    </row>
    <row r="60" spans="1:62" s="23" customFormat="1" ht="21" customHeight="1">
      <c r="A60" s="95"/>
      <c r="B60" s="95"/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95"/>
      <c r="AA60" s="95"/>
      <c r="AB60" s="95"/>
      <c r="AC60" s="95"/>
      <c r="AD60" s="95"/>
      <c r="AE60" s="95"/>
      <c r="AF60" s="95"/>
      <c r="AG60" s="95"/>
      <c r="AH60" s="95"/>
      <c r="AI60" s="95"/>
      <c r="AJ60" s="95"/>
      <c r="AK60" s="95"/>
      <c r="AL60" s="95"/>
      <c r="AM60" s="95"/>
      <c r="AN60" s="95"/>
      <c r="AO60" s="95"/>
      <c r="AP60" s="95"/>
      <c r="AQ60" s="95"/>
      <c r="AR60" s="95"/>
      <c r="AS60" s="95"/>
      <c r="AT60" s="95"/>
      <c r="AU60" s="95"/>
      <c r="AV60" s="95"/>
      <c r="AW60" s="95"/>
      <c r="AX60" s="95"/>
      <c r="AY60" s="95"/>
      <c r="AZ60" s="95"/>
      <c r="BA60" s="95"/>
      <c r="BB60" s="95"/>
      <c r="BC60" s="95"/>
      <c r="BD60" s="56"/>
      <c r="BE60" s="56"/>
      <c r="BF60" s="56"/>
      <c r="BG60" s="56"/>
      <c r="BH60" s="56"/>
      <c r="BI60" s="56"/>
      <c r="BJ60" s="56"/>
    </row>
    <row r="61" spans="1:62" s="23" customFormat="1" ht="21" customHeight="1">
      <c r="A61" s="87"/>
      <c r="B61" s="90"/>
      <c r="C61" s="90"/>
      <c r="D61" s="90"/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1"/>
      <c r="S61" s="91"/>
      <c r="T61" s="78"/>
      <c r="U61" s="78"/>
      <c r="V61" s="78"/>
      <c r="W61" s="78"/>
      <c r="X61" s="78"/>
      <c r="Y61" s="78"/>
      <c r="Z61" s="78"/>
      <c r="AA61" s="78"/>
      <c r="AB61" s="78"/>
      <c r="AC61" s="78"/>
      <c r="AD61" s="78"/>
      <c r="AE61" s="78"/>
      <c r="AF61" s="78"/>
      <c r="AG61" s="78"/>
      <c r="AH61" s="78"/>
      <c r="AI61" s="78"/>
      <c r="AJ61" s="78"/>
      <c r="AK61" s="78"/>
      <c r="AL61" s="78"/>
      <c r="AM61" s="78"/>
      <c r="AN61" s="78"/>
      <c r="AO61" s="78"/>
      <c r="AP61" s="78"/>
      <c r="AQ61" s="78"/>
      <c r="AR61" s="78"/>
      <c r="AS61" s="78"/>
      <c r="AT61" s="78"/>
      <c r="AU61" s="78"/>
      <c r="AV61" s="78"/>
      <c r="AW61" s="78"/>
      <c r="AX61" s="78"/>
      <c r="AY61" s="78"/>
      <c r="AZ61" s="78"/>
      <c r="BA61" s="78"/>
      <c r="BB61" s="78"/>
      <c r="BC61" s="78"/>
      <c r="BD61" s="56"/>
      <c r="BE61" s="56"/>
      <c r="BF61" s="56"/>
      <c r="BG61" s="56"/>
      <c r="BH61" s="56"/>
      <c r="BI61" s="56"/>
      <c r="BJ61" s="56"/>
    </row>
    <row r="62" spans="1:62" s="23" customFormat="1" ht="21" customHeight="1">
      <c r="A62" s="87"/>
      <c r="B62" s="90"/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1"/>
      <c r="S62" s="91"/>
      <c r="T62" s="78"/>
      <c r="U62" s="78"/>
      <c r="V62" s="78"/>
      <c r="W62" s="78"/>
      <c r="X62" s="78"/>
      <c r="Y62" s="78"/>
      <c r="Z62" s="78"/>
      <c r="AA62" s="78"/>
      <c r="AB62" s="78"/>
      <c r="AC62" s="78"/>
      <c r="AD62" s="78"/>
      <c r="AE62" s="78"/>
      <c r="AF62" s="78"/>
      <c r="AG62" s="78"/>
      <c r="AH62" s="78"/>
      <c r="AI62" s="78"/>
      <c r="AJ62" s="78"/>
      <c r="AK62" s="78"/>
      <c r="AL62" s="78"/>
      <c r="AM62" s="78"/>
      <c r="AN62" s="78"/>
      <c r="AO62" s="78"/>
      <c r="AP62" s="78"/>
      <c r="AQ62" s="78"/>
      <c r="AR62" s="78"/>
      <c r="AS62" s="78"/>
      <c r="AT62" s="78"/>
      <c r="AU62" s="78"/>
      <c r="AV62" s="78"/>
      <c r="AW62" s="78"/>
      <c r="AX62" s="78"/>
      <c r="AY62" s="78"/>
      <c r="AZ62" s="78"/>
      <c r="BA62" s="78"/>
      <c r="BB62" s="78"/>
      <c r="BC62" s="78"/>
      <c r="BD62" s="56"/>
      <c r="BE62" s="56"/>
      <c r="BF62" s="56"/>
      <c r="BG62" s="56"/>
      <c r="BH62" s="56"/>
      <c r="BI62" s="56"/>
      <c r="BJ62" s="56"/>
    </row>
    <row r="63" spans="1:62" s="23" customFormat="1" ht="21" customHeight="1">
      <c r="A63" s="87"/>
      <c r="B63" s="90"/>
      <c r="C63" s="90"/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1"/>
      <c r="S63" s="91"/>
      <c r="T63" s="78"/>
      <c r="U63" s="78"/>
      <c r="V63" s="78"/>
      <c r="W63" s="78"/>
      <c r="X63" s="78"/>
      <c r="Y63" s="78"/>
      <c r="Z63" s="78"/>
      <c r="AA63" s="78"/>
      <c r="AB63" s="78"/>
      <c r="AC63" s="78"/>
      <c r="AD63" s="78"/>
      <c r="AE63" s="78"/>
      <c r="AF63" s="78"/>
      <c r="AG63" s="78"/>
      <c r="AH63" s="78"/>
      <c r="AI63" s="78"/>
      <c r="AJ63" s="78"/>
      <c r="AK63" s="78"/>
      <c r="AL63" s="78"/>
      <c r="AM63" s="78"/>
      <c r="AN63" s="78"/>
      <c r="AO63" s="78"/>
      <c r="AP63" s="78"/>
      <c r="AQ63" s="78"/>
      <c r="AR63" s="78"/>
      <c r="AS63" s="78"/>
      <c r="AT63" s="78"/>
      <c r="AU63" s="78"/>
      <c r="AV63" s="78"/>
      <c r="AW63" s="78"/>
      <c r="AX63" s="78"/>
      <c r="AY63" s="78"/>
      <c r="AZ63" s="78"/>
      <c r="BA63" s="78"/>
      <c r="BB63" s="78"/>
      <c r="BC63" s="78"/>
      <c r="BD63" s="56"/>
      <c r="BE63" s="56"/>
      <c r="BF63" s="56"/>
      <c r="BG63" s="56"/>
      <c r="BH63" s="56"/>
      <c r="BI63" s="56"/>
      <c r="BJ63" s="56"/>
    </row>
    <row r="64" spans="1:62" s="23" customFormat="1" ht="21" customHeight="1">
      <c r="A64" s="87"/>
      <c r="B64" s="90"/>
      <c r="C64" s="90"/>
      <c r="D64" s="90"/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1"/>
      <c r="S64" s="91"/>
      <c r="T64" s="78"/>
      <c r="U64" s="78"/>
      <c r="V64" s="78"/>
      <c r="W64" s="78"/>
      <c r="X64" s="78"/>
      <c r="Y64" s="78"/>
      <c r="Z64" s="78"/>
      <c r="AA64" s="78"/>
      <c r="AB64" s="78"/>
      <c r="AC64" s="78"/>
      <c r="AD64" s="78"/>
      <c r="AE64" s="78"/>
      <c r="AF64" s="78"/>
      <c r="AG64" s="78"/>
      <c r="AH64" s="78"/>
      <c r="AI64" s="78"/>
      <c r="AJ64" s="78"/>
      <c r="AK64" s="78"/>
      <c r="AL64" s="78"/>
      <c r="AM64" s="78"/>
      <c r="AN64" s="78"/>
      <c r="AO64" s="78"/>
      <c r="AP64" s="78"/>
      <c r="AQ64" s="78"/>
      <c r="AR64" s="78"/>
      <c r="AS64" s="78"/>
      <c r="AT64" s="78"/>
      <c r="AU64" s="78"/>
      <c r="AV64" s="78"/>
      <c r="AW64" s="78"/>
      <c r="AX64" s="78"/>
      <c r="AY64" s="78"/>
      <c r="AZ64" s="78"/>
      <c r="BA64" s="78"/>
      <c r="BB64" s="78"/>
      <c r="BC64" s="78"/>
      <c r="BD64" s="56"/>
      <c r="BE64" s="56"/>
      <c r="BF64" s="56"/>
      <c r="BG64" s="56"/>
      <c r="BH64" s="56"/>
      <c r="BI64" s="56"/>
      <c r="BJ64" s="56"/>
    </row>
    <row r="65" spans="1:62" s="23" customFormat="1" ht="36.75" customHeight="1">
      <c r="A65" s="87"/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1"/>
      <c r="S65" s="91"/>
      <c r="T65" s="78"/>
      <c r="U65" s="78"/>
      <c r="V65" s="78"/>
      <c r="W65" s="78"/>
      <c r="X65" s="78"/>
      <c r="Y65" s="78"/>
      <c r="Z65" s="78"/>
      <c r="AA65" s="78"/>
      <c r="AB65" s="78"/>
      <c r="AC65" s="78"/>
      <c r="AD65" s="78"/>
      <c r="AE65" s="78"/>
      <c r="AF65" s="78"/>
      <c r="AG65" s="78"/>
      <c r="AH65" s="78"/>
      <c r="AI65" s="78"/>
      <c r="AJ65" s="3"/>
      <c r="AK65" s="3"/>
      <c r="AL65" s="3"/>
      <c r="AM65" s="3"/>
      <c r="AN65" s="78"/>
      <c r="AO65" s="78"/>
      <c r="AP65" s="78"/>
      <c r="AQ65" s="78"/>
      <c r="AR65" s="78"/>
      <c r="AS65" s="78"/>
      <c r="AT65" s="78"/>
      <c r="AU65" s="78"/>
      <c r="AV65" s="78"/>
      <c r="AW65" s="78"/>
      <c r="AX65" s="78"/>
      <c r="AY65" s="78"/>
      <c r="AZ65" s="78"/>
      <c r="BA65" s="78"/>
      <c r="BB65" s="78"/>
      <c r="BC65" s="78"/>
      <c r="BD65" s="56"/>
      <c r="BE65" s="56"/>
      <c r="BF65" s="56"/>
      <c r="BG65" s="56"/>
      <c r="BH65" s="56"/>
      <c r="BI65" s="56"/>
      <c r="BJ65" s="56"/>
    </row>
    <row r="66" spans="1:62" s="23" customFormat="1" ht="21" customHeight="1">
      <c r="A66" s="87"/>
      <c r="B66" s="90"/>
      <c r="C66" s="90"/>
      <c r="D66" s="90"/>
      <c r="E66" s="90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1"/>
      <c r="S66" s="91"/>
      <c r="T66" s="78"/>
      <c r="U66" s="78"/>
      <c r="V66" s="78"/>
      <c r="W66" s="78"/>
      <c r="X66" s="78"/>
      <c r="Y66" s="78"/>
      <c r="Z66" s="78"/>
      <c r="AA66" s="78"/>
      <c r="AB66" s="78"/>
      <c r="AC66" s="78"/>
      <c r="AD66" s="78"/>
      <c r="AE66" s="78"/>
      <c r="AF66" s="3"/>
      <c r="AG66" s="3"/>
      <c r="AH66" s="78"/>
      <c r="AI66" s="78"/>
      <c r="AJ66" s="78"/>
      <c r="AK66" s="78"/>
      <c r="AL66" s="78"/>
      <c r="AM66" s="78"/>
      <c r="AN66" s="78"/>
      <c r="AO66" s="78"/>
      <c r="AP66" s="78"/>
      <c r="AQ66" s="78"/>
      <c r="AR66" s="78"/>
      <c r="AS66" s="78"/>
      <c r="AT66" s="78"/>
      <c r="AU66" s="78"/>
      <c r="AV66" s="78"/>
      <c r="AW66" s="78"/>
      <c r="AX66" s="78"/>
      <c r="AY66" s="78"/>
      <c r="AZ66" s="78"/>
      <c r="BA66" s="78"/>
      <c r="BB66" s="78"/>
      <c r="BC66" s="78"/>
      <c r="BD66" s="56"/>
      <c r="BE66" s="56"/>
      <c r="BF66" s="56"/>
      <c r="BG66" s="56"/>
      <c r="BH66" s="56"/>
      <c r="BI66" s="56"/>
      <c r="BJ66" s="56"/>
    </row>
    <row r="67" spans="1:62" s="23" customFormat="1" ht="21" customHeight="1">
      <c r="A67" s="87"/>
      <c r="B67" s="90"/>
      <c r="C67" s="90"/>
      <c r="D67" s="90"/>
      <c r="E67" s="90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1"/>
      <c r="S67" s="91"/>
      <c r="T67" s="78"/>
      <c r="U67" s="78"/>
      <c r="V67" s="78"/>
      <c r="W67" s="78"/>
      <c r="X67" s="78"/>
      <c r="Y67" s="78"/>
      <c r="Z67" s="78"/>
      <c r="AA67" s="78"/>
      <c r="AB67" s="78"/>
      <c r="AC67" s="78"/>
      <c r="AD67" s="78"/>
      <c r="AE67" s="78"/>
      <c r="AF67" s="3"/>
      <c r="AG67" s="3"/>
      <c r="AH67" s="78"/>
      <c r="AI67" s="78"/>
      <c r="AJ67" s="78"/>
      <c r="AK67" s="78"/>
      <c r="AL67" s="78"/>
      <c r="AM67" s="78"/>
      <c r="AN67" s="78"/>
      <c r="AO67" s="78"/>
      <c r="AP67" s="78"/>
      <c r="AQ67" s="78"/>
      <c r="AR67" s="78"/>
      <c r="AS67" s="78"/>
      <c r="AT67" s="78"/>
      <c r="AU67" s="78"/>
      <c r="AV67" s="78"/>
      <c r="AW67" s="78"/>
      <c r="AX67" s="78"/>
      <c r="AY67" s="78"/>
      <c r="AZ67" s="78"/>
      <c r="BA67" s="78"/>
      <c r="BB67" s="78"/>
      <c r="BC67" s="78"/>
      <c r="BD67" s="56"/>
      <c r="BE67" s="56"/>
      <c r="BF67" s="56"/>
      <c r="BG67" s="56"/>
      <c r="BH67" s="56"/>
      <c r="BI67" s="56"/>
      <c r="BJ67" s="56"/>
    </row>
    <row r="68" spans="1:62" s="23" customFormat="1" ht="35.25" customHeight="1">
      <c r="A68" s="87"/>
      <c r="B68" s="90"/>
      <c r="C68" s="92"/>
      <c r="D68" s="92"/>
      <c r="E68" s="92"/>
      <c r="F68" s="92"/>
      <c r="G68" s="92"/>
      <c r="H68" s="92"/>
      <c r="I68" s="92"/>
      <c r="J68" s="92"/>
      <c r="K68" s="92"/>
      <c r="L68" s="92"/>
      <c r="M68" s="92"/>
      <c r="N68" s="92"/>
      <c r="O68" s="92"/>
      <c r="P68" s="92"/>
      <c r="Q68" s="92"/>
      <c r="R68" s="91"/>
      <c r="S68" s="91"/>
      <c r="T68" s="78"/>
      <c r="U68" s="78"/>
      <c r="V68" s="78"/>
      <c r="W68" s="78"/>
      <c r="X68" s="78"/>
      <c r="Y68" s="85"/>
      <c r="Z68" s="78"/>
      <c r="AA68" s="85"/>
      <c r="AB68" s="78"/>
      <c r="AC68" s="85"/>
      <c r="AD68" s="78"/>
      <c r="AE68" s="85"/>
      <c r="AF68" s="78"/>
      <c r="AG68" s="85"/>
      <c r="AH68" s="78"/>
      <c r="AI68" s="85"/>
      <c r="AJ68" s="78"/>
      <c r="AK68" s="85"/>
      <c r="AL68" s="78"/>
      <c r="AM68" s="85"/>
      <c r="AN68" s="78"/>
      <c r="AO68" s="85"/>
      <c r="AP68" s="85"/>
      <c r="AQ68" s="85"/>
      <c r="AR68" s="78"/>
      <c r="AS68" s="85"/>
      <c r="AT68" s="85"/>
      <c r="AU68" s="85"/>
      <c r="AV68" s="78"/>
      <c r="AW68" s="85"/>
      <c r="AX68" s="85"/>
      <c r="AY68" s="85"/>
      <c r="AZ68" s="78"/>
      <c r="BA68" s="85"/>
      <c r="BB68" s="85"/>
      <c r="BC68" s="85"/>
      <c r="BD68" s="56"/>
      <c r="BE68" s="56"/>
      <c r="BF68" s="56"/>
      <c r="BG68" s="56"/>
      <c r="BH68" s="56"/>
      <c r="BI68" s="56"/>
      <c r="BJ68" s="56"/>
    </row>
    <row r="69" spans="1:62" s="23" customFormat="1" ht="21" customHeight="1">
      <c r="A69" s="87"/>
      <c r="B69" s="90"/>
      <c r="C69" s="90"/>
      <c r="D69" s="90"/>
      <c r="E69" s="90"/>
      <c r="F69" s="90"/>
      <c r="G69" s="90"/>
      <c r="H69" s="90"/>
      <c r="I69" s="90"/>
      <c r="J69" s="90"/>
      <c r="K69" s="90"/>
      <c r="L69" s="90"/>
      <c r="M69" s="90"/>
      <c r="N69" s="90"/>
      <c r="O69" s="90"/>
      <c r="P69" s="90"/>
      <c r="Q69" s="90"/>
      <c r="R69" s="91"/>
      <c r="S69" s="91"/>
      <c r="T69" s="78"/>
      <c r="U69" s="78"/>
      <c r="V69" s="78"/>
      <c r="W69" s="78"/>
      <c r="X69" s="78"/>
      <c r="Y69" s="78"/>
      <c r="Z69" s="78"/>
      <c r="AA69" s="78"/>
      <c r="AB69" s="78"/>
      <c r="AC69" s="78"/>
      <c r="AD69" s="78"/>
      <c r="AE69" s="78"/>
      <c r="AF69" s="78"/>
      <c r="AG69" s="78"/>
      <c r="AH69" s="78"/>
      <c r="AI69" s="78"/>
      <c r="AJ69" s="78"/>
      <c r="AK69" s="78"/>
      <c r="AL69" s="78"/>
      <c r="AM69" s="78"/>
      <c r="AN69" s="78"/>
      <c r="AO69" s="78"/>
      <c r="AP69" s="78"/>
      <c r="AQ69" s="78"/>
      <c r="AR69" s="78"/>
      <c r="AS69" s="78"/>
      <c r="AT69" s="78"/>
      <c r="AU69" s="78"/>
      <c r="AV69" s="78"/>
      <c r="AW69" s="78"/>
      <c r="AX69" s="78"/>
      <c r="AY69" s="78"/>
      <c r="AZ69" s="78"/>
      <c r="BA69" s="78"/>
      <c r="BB69" s="78"/>
      <c r="BC69" s="78"/>
      <c r="BD69" s="56"/>
      <c r="BE69" s="56"/>
      <c r="BF69" s="56"/>
      <c r="BG69" s="56"/>
      <c r="BH69" s="56"/>
      <c r="BI69" s="56"/>
      <c r="BJ69" s="56"/>
    </row>
    <row r="70" spans="1:62" s="23" customFormat="1" ht="21" customHeight="1">
      <c r="A70" s="87"/>
      <c r="B70" s="90"/>
      <c r="C70" s="90"/>
      <c r="D70" s="90"/>
      <c r="E70" s="90"/>
      <c r="F70" s="90"/>
      <c r="G70" s="90"/>
      <c r="H70" s="90"/>
      <c r="I70" s="90"/>
      <c r="J70" s="90"/>
      <c r="K70" s="90"/>
      <c r="L70" s="90"/>
      <c r="M70" s="90"/>
      <c r="N70" s="90"/>
      <c r="O70" s="90"/>
      <c r="P70" s="90"/>
      <c r="Q70" s="90"/>
      <c r="R70" s="91"/>
      <c r="S70" s="91"/>
      <c r="T70" s="78"/>
      <c r="U70" s="78"/>
      <c r="V70" s="78"/>
      <c r="W70" s="78"/>
      <c r="X70" s="78"/>
      <c r="Y70" s="78"/>
      <c r="Z70" s="78"/>
      <c r="AA70" s="78"/>
      <c r="AB70" s="78"/>
      <c r="AC70" s="78"/>
      <c r="AD70" s="78"/>
      <c r="AE70" s="78"/>
      <c r="AF70" s="78"/>
      <c r="AG70" s="78"/>
      <c r="AH70" s="78"/>
      <c r="AI70" s="78"/>
      <c r="AJ70" s="78"/>
      <c r="AK70" s="78"/>
      <c r="AL70" s="78"/>
      <c r="AM70" s="78"/>
      <c r="AN70" s="78"/>
      <c r="AO70" s="78"/>
      <c r="AP70" s="78"/>
      <c r="AQ70" s="78"/>
      <c r="AR70" s="78"/>
      <c r="AS70" s="78"/>
      <c r="AT70" s="78"/>
      <c r="AU70" s="78"/>
      <c r="AV70" s="78"/>
      <c r="AW70" s="78"/>
      <c r="AX70" s="78"/>
      <c r="AY70" s="78"/>
      <c r="AZ70" s="78"/>
      <c r="BA70" s="78"/>
      <c r="BB70" s="78"/>
      <c r="BC70" s="78"/>
      <c r="BD70" s="56"/>
      <c r="BE70" s="56"/>
      <c r="BF70" s="56"/>
      <c r="BG70" s="56"/>
      <c r="BH70" s="56"/>
      <c r="BI70" s="56"/>
      <c r="BJ70" s="56"/>
    </row>
    <row r="71" spans="1:62" s="23" customFormat="1" ht="21" customHeight="1">
      <c r="A71" s="87"/>
      <c r="B71" s="90"/>
      <c r="C71" s="90"/>
      <c r="D71" s="90"/>
      <c r="E71" s="90"/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90"/>
      <c r="Q71" s="90"/>
      <c r="R71" s="91"/>
      <c r="S71" s="91"/>
      <c r="T71" s="78"/>
      <c r="U71" s="78"/>
      <c r="V71" s="78"/>
      <c r="W71" s="78"/>
      <c r="X71" s="78"/>
      <c r="Y71" s="78"/>
      <c r="Z71" s="78"/>
      <c r="AA71" s="78"/>
      <c r="AB71" s="78"/>
      <c r="AC71" s="78"/>
      <c r="AD71" s="78"/>
      <c r="AE71" s="78"/>
      <c r="AF71" s="78"/>
      <c r="AG71" s="78"/>
      <c r="AH71" s="78"/>
      <c r="AI71" s="78"/>
      <c r="AJ71" s="78"/>
      <c r="AK71" s="78"/>
      <c r="AL71" s="78"/>
      <c r="AM71" s="78"/>
      <c r="AN71" s="78"/>
      <c r="AO71" s="78"/>
      <c r="AP71" s="78"/>
      <c r="AQ71" s="78"/>
      <c r="AR71" s="78"/>
      <c r="AS71" s="78"/>
      <c r="AT71" s="78"/>
      <c r="AU71" s="78"/>
      <c r="AV71" s="78"/>
      <c r="AW71" s="78"/>
      <c r="AX71" s="78"/>
      <c r="AY71" s="78"/>
      <c r="AZ71" s="78"/>
      <c r="BA71" s="78"/>
      <c r="BB71" s="78"/>
      <c r="BC71" s="78"/>
      <c r="BD71" s="56"/>
      <c r="BE71" s="56"/>
      <c r="BF71" s="56"/>
      <c r="BG71" s="56"/>
      <c r="BH71" s="56"/>
      <c r="BI71" s="56"/>
      <c r="BJ71" s="56"/>
    </row>
    <row r="72" spans="1:62" s="23" customFormat="1" ht="21" customHeight="1">
      <c r="A72" s="87"/>
      <c r="B72" s="90"/>
      <c r="C72" s="90"/>
      <c r="D72" s="90"/>
      <c r="E72" s="90"/>
      <c r="F72" s="90"/>
      <c r="G72" s="90"/>
      <c r="H72" s="90"/>
      <c r="I72" s="90"/>
      <c r="J72" s="90"/>
      <c r="K72" s="90"/>
      <c r="L72" s="90"/>
      <c r="M72" s="90"/>
      <c r="N72" s="90"/>
      <c r="O72" s="90"/>
      <c r="P72" s="90"/>
      <c r="Q72" s="90"/>
      <c r="R72" s="91"/>
      <c r="S72" s="91"/>
      <c r="T72" s="78"/>
      <c r="U72" s="78"/>
      <c r="V72" s="78"/>
      <c r="W72" s="78"/>
      <c r="X72" s="78"/>
      <c r="Y72" s="78"/>
      <c r="Z72" s="78"/>
      <c r="AA72" s="78"/>
      <c r="AB72" s="78"/>
      <c r="AC72" s="78"/>
      <c r="AD72" s="78"/>
      <c r="AE72" s="78"/>
      <c r="AF72" s="78"/>
      <c r="AG72" s="78"/>
      <c r="AH72" s="78"/>
      <c r="AI72" s="78"/>
      <c r="AJ72" s="78"/>
      <c r="AK72" s="78"/>
      <c r="AL72" s="78"/>
      <c r="AM72" s="78"/>
      <c r="AN72" s="78"/>
      <c r="AO72" s="78"/>
      <c r="AP72" s="78"/>
      <c r="AQ72" s="78"/>
      <c r="AR72" s="78"/>
      <c r="AS72" s="78"/>
      <c r="AT72" s="78"/>
      <c r="AU72" s="78"/>
      <c r="AV72" s="78"/>
      <c r="AW72" s="78"/>
      <c r="AX72" s="78"/>
      <c r="AY72" s="78"/>
      <c r="AZ72" s="78"/>
      <c r="BA72" s="78"/>
      <c r="BB72" s="78"/>
      <c r="BC72" s="78"/>
      <c r="BD72" s="56"/>
      <c r="BE72" s="56"/>
      <c r="BF72" s="56"/>
      <c r="BG72" s="56"/>
      <c r="BH72" s="56"/>
      <c r="BI72" s="56"/>
      <c r="BJ72" s="56"/>
    </row>
    <row r="73" spans="1:62" s="23" customFormat="1" ht="21" customHeight="1">
      <c r="A73" s="87"/>
      <c r="B73" s="90"/>
      <c r="C73" s="90"/>
      <c r="D73" s="90"/>
      <c r="E73" s="90"/>
      <c r="F73" s="90"/>
      <c r="G73" s="90"/>
      <c r="H73" s="90"/>
      <c r="I73" s="90"/>
      <c r="J73" s="90"/>
      <c r="K73" s="90"/>
      <c r="L73" s="90"/>
      <c r="M73" s="90"/>
      <c r="N73" s="90"/>
      <c r="O73" s="90"/>
      <c r="P73" s="90"/>
      <c r="Q73" s="90"/>
      <c r="R73" s="91"/>
      <c r="S73" s="91"/>
      <c r="T73" s="78"/>
      <c r="U73" s="78"/>
      <c r="V73" s="78"/>
      <c r="W73" s="78"/>
      <c r="X73" s="78"/>
      <c r="Y73" s="78"/>
      <c r="Z73" s="78"/>
      <c r="AA73" s="78"/>
      <c r="AB73" s="78"/>
      <c r="AC73" s="78"/>
      <c r="AD73" s="78"/>
      <c r="AE73" s="78"/>
      <c r="AF73" s="78"/>
      <c r="AG73" s="78"/>
      <c r="AH73" s="78"/>
      <c r="AI73" s="78"/>
      <c r="AJ73" s="78"/>
      <c r="AK73" s="78"/>
      <c r="AL73" s="78"/>
      <c r="AM73" s="78"/>
      <c r="AN73" s="78"/>
      <c r="AO73" s="78"/>
      <c r="AP73" s="78"/>
      <c r="AQ73" s="78"/>
      <c r="AR73" s="78"/>
      <c r="AS73" s="78"/>
      <c r="AT73" s="78"/>
      <c r="AU73" s="78"/>
      <c r="AV73" s="78"/>
      <c r="AW73" s="78"/>
      <c r="AX73" s="78"/>
      <c r="AY73" s="78"/>
      <c r="AZ73" s="78"/>
      <c r="BA73" s="78"/>
      <c r="BB73" s="78"/>
      <c r="BC73" s="78"/>
      <c r="BD73" s="56"/>
      <c r="BE73" s="56"/>
      <c r="BF73" s="56"/>
      <c r="BG73" s="56"/>
      <c r="BH73" s="56"/>
      <c r="BI73" s="56"/>
      <c r="BJ73" s="56"/>
    </row>
    <row r="74" spans="1:66" s="23" customFormat="1" ht="21" customHeight="1">
      <c r="A74" s="87"/>
      <c r="B74" s="90"/>
      <c r="C74" s="90"/>
      <c r="D74" s="90"/>
      <c r="E74" s="90"/>
      <c r="F74" s="90"/>
      <c r="G74" s="90"/>
      <c r="H74" s="90"/>
      <c r="I74" s="90"/>
      <c r="J74" s="90"/>
      <c r="K74" s="90"/>
      <c r="L74" s="90"/>
      <c r="M74" s="90"/>
      <c r="N74" s="90"/>
      <c r="O74" s="90"/>
      <c r="P74" s="90"/>
      <c r="Q74" s="90"/>
      <c r="R74" s="91"/>
      <c r="S74" s="91"/>
      <c r="T74" s="78"/>
      <c r="U74" s="78"/>
      <c r="V74" s="78"/>
      <c r="W74" s="78"/>
      <c r="X74" s="78"/>
      <c r="Y74" s="78"/>
      <c r="Z74" s="78"/>
      <c r="AA74" s="78"/>
      <c r="AB74" s="78"/>
      <c r="AC74" s="78"/>
      <c r="AD74" s="78"/>
      <c r="AE74" s="78"/>
      <c r="AF74" s="78"/>
      <c r="AG74" s="78"/>
      <c r="AH74" s="78"/>
      <c r="AI74" s="78"/>
      <c r="AJ74" s="78"/>
      <c r="AK74" s="78"/>
      <c r="AL74" s="78"/>
      <c r="AM74" s="78"/>
      <c r="AN74" s="78"/>
      <c r="AO74" s="78"/>
      <c r="AP74" s="78"/>
      <c r="AQ74" s="78"/>
      <c r="AR74" s="78"/>
      <c r="AS74" s="78"/>
      <c r="AT74" s="78"/>
      <c r="AU74" s="78"/>
      <c r="AV74" s="78"/>
      <c r="AW74" s="78"/>
      <c r="AX74" s="78"/>
      <c r="AY74" s="78"/>
      <c r="AZ74" s="78"/>
      <c r="BA74" s="78"/>
      <c r="BB74" s="78"/>
      <c r="BC74" s="78"/>
      <c r="BD74" s="78"/>
      <c r="BE74" s="78"/>
      <c r="BF74" s="78"/>
      <c r="BG74" s="78"/>
      <c r="BH74" s="56"/>
      <c r="BI74" s="56"/>
      <c r="BJ74" s="56"/>
      <c r="BK74" s="56"/>
      <c r="BL74" s="56"/>
      <c r="BM74" s="56"/>
      <c r="BN74" s="56"/>
    </row>
    <row r="75" spans="1:62" s="23" customFormat="1" ht="21" customHeight="1">
      <c r="A75" s="87"/>
      <c r="B75" s="90"/>
      <c r="C75" s="90"/>
      <c r="D75" s="90"/>
      <c r="E75" s="90"/>
      <c r="F75" s="90"/>
      <c r="G75" s="90"/>
      <c r="H75" s="90"/>
      <c r="I75" s="90"/>
      <c r="J75" s="90"/>
      <c r="K75" s="90"/>
      <c r="L75" s="90"/>
      <c r="M75" s="90"/>
      <c r="N75" s="90"/>
      <c r="O75" s="90"/>
      <c r="P75" s="90"/>
      <c r="Q75" s="90"/>
      <c r="R75" s="91"/>
      <c r="S75" s="91"/>
      <c r="T75" s="78"/>
      <c r="U75" s="78"/>
      <c r="V75" s="78"/>
      <c r="W75" s="78"/>
      <c r="X75" s="78"/>
      <c r="Y75" s="78"/>
      <c r="Z75" s="78"/>
      <c r="AA75" s="78"/>
      <c r="AB75" s="78"/>
      <c r="AC75" s="78"/>
      <c r="AD75" s="78"/>
      <c r="AE75" s="78"/>
      <c r="AF75" s="78"/>
      <c r="AG75" s="78"/>
      <c r="AH75" s="78"/>
      <c r="AI75" s="78"/>
      <c r="AJ75" s="78"/>
      <c r="AK75" s="78"/>
      <c r="AL75" s="78"/>
      <c r="AM75" s="78"/>
      <c r="AN75" s="78"/>
      <c r="AO75" s="78"/>
      <c r="AP75" s="78"/>
      <c r="AQ75" s="78"/>
      <c r="AR75" s="78"/>
      <c r="AS75" s="78"/>
      <c r="AT75" s="78"/>
      <c r="AU75" s="78"/>
      <c r="AV75" s="78"/>
      <c r="AW75" s="78"/>
      <c r="AX75" s="78"/>
      <c r="AY75" s="78"/>
      <c r="AZ75" s="78"/>
      <c r="BA75" s="78"/>
      <c r="BB75" s="78"/>
      <c r="BC75" s="78"/>
      <c r="BD75" s="56"/>
      <c r="BE75" s="56"/>
      <c r="BF75" s="56"/>
      <c r="BG75" s="56"/>
      <c r="BH75" s="56"/>
      <c r="BI75" s="56"/>
      <c r="BJ75" s="56"/>
    </row>
    <row r="76" spans="1:62" s="59" customFormat="1" ht="21" customHeight="1">
      <c r="A76" s="88"/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105"/>
      <c r="S76" s="94"/>
      <c r="T76" s="94"/>
      <c r="U76" s="94"/>
      <c r="V76" s="94"/>
      <c r="W76" s="94"/>
      <c r="X76" s="94"/>
      <c r="Y76" s="94"/>
      <c r="Z76" s="94"/>
      <c r="AA76" s="94"/>
      <c r="AB76" s="94"/>
      <c r="AC76" s="94"/>
      <c r="AD76" s="94"/>
      <c r="AE76" s="94"/>
      <c r="AF76" s="94"/>
      <c r="AG76" s="94"/>
      <c r="AH76" s="94"/>
      <c r="AI76" s="94"/>
      <c r="AJ76" s="94"/>
      <c r="AK76" s="94"/>
      <c r="AL76" s="94"/>
      <c r="AM76" s="94"/>
      <c r="AN76" s="94"/>
      <c r="AO76" s="94"/>
      <c r="AP76" s="94"/>
      <c r="AQ76" s="94"/>
      <c r="AR76" s="94"/>
      <c r="AS76" s="94"/>
      <c r="AT76" s="94"/>
      <c r="AU76" s="94"/>
      <c r="AV76" s="94"/>
      <c r="AW76" s="94"/>
      <c r="AX76" s="94"/>
      <c r="AY76" s="94"/>
      <c r="AZ76" s="94"/>
      <c r="BA76" s="94"/>
      <c r="BB76" s="94"/>
      <c r="BC76" s="94"/>
      <c r="BD76" s="57"/>
      <c r="BE76" s="57"/>
      <c r="BF76" s="57"/>
      <c r="BG76" s="57"/>
      <c r="BH76" s="57"/>
      <c r="BI76" s="57"/>
      <c r="BJ76" s="57"/>
    </row>
    <row r="77" spans="1:62" s="23" customFormat="1" ht="21" customHeight="1">
      <c r="A77" s="95"/>
      <c r="B77" s="95"/>
      <c r="C77" s="95"/>
      <c r="D77" s="95"/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  <c r="R77" s="95"/>
      <c r="S77" s="95"/>
      <c r="T77" s="95"/>
      <c r="U77" s="95"/>
      <c r="V77" s="95"/>
      <c r="W77" s="95"/>
      <c r="X77" s="95"/>
      <c r="Y77" s="95"/>
      <c r="Z77" s="95"/>
      <c r="AA77" s="95"/>
      <c r="AB77" s="95"/>
      <c r="AC77" s="95"/>
      <c r="AD77" s="95"/>
      <c r="AE77" s="95"/>
      <c r="AF77" s="95"/>
      <c r="AG77" s="95"/>
      <c r="AH77" s="95"/>
      <c r="AI77" s="95"/>
      <c r="AJ77" s="95"/>
      <c r="AK77" s="95"/>
      <c r="AL77" s="95"/>
      <c r="AM77" s="95"/>
      <c r="AN77" s="95"/>
      <c r="AO77" s="95"/>
      <c r="AP77" s="95"/>
      <c r="AQ77" s="95"/>
      <c r="AR77" s="95"/>
      <c r="AS77" s="95"/>
      <c r="AT77" s="95"/>
      <c r="AU77" s="95"/>
      <c r="AV77" s="95"/>
      <c r="AW77" s="95"/>
      <c r="AX77" s="95"/>
      <c r="AY77" s="95"/>
      <c r="AZ77" s="95"/>
      <c r="BA77" s="95"/>
      <c r="BB77" s="95"/>
      <c r="BC77" s="95"/>
      <c r="BD77" s="56"/>
      <c r="BE77" s="56"/>
      <c r="BF77" s="56"/>
      <c r="BG77" s="56"/>
      <c r="BH77" s="56"/>
      <c r="BI77" s="56"/>
      <c r="BJ77" s="56"/>
    </row>
    <row r="78" spans="1:62" s="23" customFormat="1" ht="21" customHeight="1">
      <c r="A78" s="87"/>
      <c r="B78" s="90"/>
      <c r="C78" s="90"/>
      <c r="D78" s="90"/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1"/>
      <c r="S78" s="91"/>
      <c r="T78" s="78"/>
      <c r="U78" s="78"/>
      <c r="V78" s="78"/>
      <c r="W78" s="78"/>
      <c r="X78" s="78"/>
      <c r="Y78" s="78"/>
      <c r="Z78" s="78"/>
      <c r="AA78" s="78"/>
      <c r="AB78" s="78"/>
      <c r="AC78" s="78"/>
      <c r="AD78" s="78"/>
      <c r="AE78" s="78"/>
      <c r="AF78" s="78"/>
      <c r="AG78" s="78"/>
      <c r="AH78" s="78"/>
      <c r="AI78" s="78"/>
      <c r="AJ78" s="78"/>
      <c r="AK78" s="78"/>
      <c r="AL78" s="78"/>
      <c r="AM78" s="78"/>
      <c r="AN78" s="78"/>
      <c r="AO78" s="78"/>
      <c r="AP78" s="78"/>
      <c r="AQ78" s="78"/>
      <c r="AR78" s="78"/>
      <c r="AS78" s="78"/>
      <c r="AT78" s="78"/>
      <c r="AU78" s="78"/>
      <c r="AV78" s="78"/>
      <c r="AW78" s="78"/>
      <c r="AX78" s="78"/>
      <c r="AY78" s="78"/>
      <c r="AZ78" s="78"/>
      <c r="BA78" s="78"/>
      <c r="BB78" s="78"/>
      <c r="BC78" s="78"/>
      <c r="BD78" s="56"/>
      <c r="BE78" s="56"/>
      <c r="BF78" s="56"/>
      <c r="BG78" s="56"/>
      <c r="BH78" s="56"/>
      <c r="BI78" s="56"/>
      <c r="BJ78" s="56"/>
    </row>
    <row r="79" spans="1:62" s="23" customFormat="1" ht="21" customHeight="1">
      <c r="A79" s="87"/>
      <c r="B79" s="90"/>
      <c r="C79" s="90"/>
      <c r="D79" s="90"/>
      <c r="E79" s="90"/>
      <c r="F79" s="90"/>
      <c r="G79" s="90"/>
      <c r="H79" s="90"/>
      <c r="I79" s="90"/>
      <c r="J79" s="90"/>
      <c r="K79" s="90"/>
      <c r="L79" s="90"/>
      <c r="M79" s="90"/>
      <c r="N79" s="90"/>
      <c r="O79" s="90"/>
      <c r="P79" s="90"/>
      <c r="Q79" s="90"/>
      <c r="R79" s="91"/>
      <c r="S79" s="91"/>
      <c r="T79" s="78"/>
      <c r="U79" s="78"/>
      <c r="V79" s="78"/>
      <c r="W79" s="78"/>
      <c r="X79" s="85"/>
      <c r="Y79" s="85"/>
      <c r="Z79" s="85"/>
      <c r="AA79" s="85"/>
      <c r="AB79" s="85"/>
      <c r="AC79" s="85"/>
      <c r="AD79" s="85"/>
      <c r="AE79" s="85"/>
      <c r="AF79" s="78"/>
      <c r="AG79" s="78"/>
      <c r="AH79" s="78"/>
      <c r="AI79" s="78"/>
      <c r="AJ79" s="78"/>
      <c r="AK79" s="78"/>
      <c r="AL79" s="78"/>
      <c r="AM79" s="78"/>
      <c r="AN79" s="78"/>
      <c r="AO79" s="78"/>
      <c r="AP79" s="78"/>
      <c r="AQ79" s="78"/>
      <c r="AR79" s="78"/>
      <c r="AS79" s="78"/>
      <c r="AT79" s="78"/>
      <c r="AU79" s="78"/>
      <c r="AV79" s="78"/>
      <c r="AW79" s="78"/>
      <c r="AX79" s="78"/>
      <c r="AY79" s="78"/>
      <c r="AZ79" s="78"/>
      <c r="BA79" s="78"/>
      <c r="BB79" s="78"/>
      <c r="BC79" s="78"/>
      <c r="BD79" s="56"/>
      <c r="BE79" s="56"/>
      <c r="BF79" s="56"/>
      <c r="BG79" s="56"/>
      <c r="BH79" s="56"/>
      <c r="BI79" s="56"/>
      <c r="BJ79" s="56"/>
    </row>
    <row r="80" spans="1:62" s="23" customFormat="1" ht="21" customHeight="1">
      <c r="A80" s="87"/>
      <c r="B80" s="90"/>
      <c r="C80" s="90"/>
      <c r="D80" s="90"/>
      <c r="E80" s="90"/>
      <c r="F80" s="90"/>
      <c r="G80" s="90"/>
      <c r="H80" s="90"/>
      <c r="I80" s="90"/>
      <c r="J80" s="90"/>
      <c r="K80" s="90"/>
      <c r="L80" s="90"/>
      <c r="M80" s="90"/>
      <c r="N80" s="90"/>
      <c r="O80" s="90"/>
      <c r="P80" s="90"/>
      <c r="Q80" s="90"/>
      <c r="R80" s="91"/>
      <c r="S80" s="91"/>
      <c r="T80" s="78"/>
      <c r="U80" s="78"/>
      <c r="V80" s="78"/>
      <c r="W80" s="78"/>
      <c r="X80" s="78"/>
      <c r="Y80" s="78"/>
      <c r="Z80" s="78"/>
      <c r="AA80" s="78"/>
      <c r="AB80" s="78"/>
      <c r="AC80" s="78"/>
      <c r="AD80" s="78"/>
      <c r="AE80" s="78"/>
      <c r="AF80" s="78"/>
      <c r="AG80" s="78"/>
      <c r="AH80" s="3"/>
      <c r="AI80" s="3"/>
      <c r="AJ80" s="78"/>
      <c r="AK80" s="78"/>
      <c r="AL80" s="78"/>
      <c r="AM80" s="78"/>
      <c r="AN80" s="78"/>
      <c r="AO80" s="78"/>
      <c r="AP80" s="78"/>
      <c r="AQ80" s="78"/>
      <c r="AR80" s="78"/>
      <c r="AS80" s="78"/>
      <c r="AT80" s="78"/>
      <c r="AU80" s="78"/>
      <c r="AV80" s="78"/>
      <c r="AW80" s="78"/>
      <c r="AX80" s="78"/>
      <c r="AY80" s="78"/>
      <c r="AZ80" s="78"/>
      <c r="BA80" s="78"/>
      <c r="BB80" s="78"/>
      <c r="BC80" s="78"/>
      <c r="BD80" s="56"/>
      <c r="BE80" s="56"/>
      <c r="BF80" s="56"/>
      <c r="BG80" s="56"/>
      <c r="BH80" s="56"/>
      <c r="BI80" s="56"/>
      <c r="BJ80" s="56"/>
    </row>
    <row r="81" spans="1:62" s="23" customFormat="1" ht="21" customHeight="1">
      <c r="A81" s="87"/>
      <c r="B81" s="106"/>
      <c r="C81" s="106"/>
      <c r="D81" s="106"/>
      <c r="E81" s="106"/>
      <c r="F81" s="106"/>
      <c r="G81" s="106"/>
      <c r="H81" s="106"/>
      <c r="I81" s="106"/>
      <c r="J81" s="106"/>
      <c r="K81" s="106"/>
      <c r="L81" s="106"/>
      <c r="M81" s="106"/>
      <c r="N81" s="106"/>
      <c r="O81" s="106"/>
      <c r="P81" s="106"/>
      <c r="Q81" s="106"/>
      <c r="R81" s="78"/>
      <c r="S81" s="78"/>
      <c r="T81" s="78"/>
      <c r="U81" s="78"/>
      <c r="V81" s="78"/>
      <c r="W81" s="78"/>
      <c r="X81" s="78"/>
      <c r="Y81" s="78"/>
      <c r="Z81" s="78"/>
      <c r="AA81" s="78"/>
      <c r="AB81" s="78"/>
      <c r="AC81" s="78"/>
      <c r="AD81" s="78"/>
      <c r="AE81" s="78"/>
      <c r="AF81" s="78"/>
      <c r="AG81" s="78"/>
      <c r="AH81" s="78"/>
      <c r="AI81" s="78"/>
      <c r="AJ81" s="78"/>
      <c r="AK81" s="78"/>
      <c r="AL81" s="78"/>
      <c r="AM81" s="78"/>
      <c r="AN81" s="78"/>
      <c r="AO81" s="78"/>
      <c r="AP81" s="78"/>
      <c r="AQ81" s="78"/>
      <c r="AR81" s="78"/>
      <c r="AS81" s="78"/>
      <c r="AT81" s="78"/>
      <c r="AU81" s="78"/>
      <c r="AV81" s="78"/>
      <c r="AW81" s="78"/>
      <c r="AX81" s="78"/>
      <c r="AY81" s="78"/>
      <c r="AZ81" s="78"/>
      <c r="BA81" s="78"/>
      <c r="BB81" s="78"/>
      <c r="BC81" s="78"/>
      <c r="BD81" s="56"/>
      <c r="BE81" s="56"/>
      <c r="BF81" s="56"/>
      <c r="BG81" s="56"/>
      <c r="BH81" s="56"/>
      <c r="BI81" s="56"/>
      <c r="BJ81" s="56"/>
    </row>
    <row r="82" spans="1:62" s="23" customFormat="1" ht="21" customHeight="1">
      <c r="A82" s="87"/>
      <c r="B82" s="106"/>
      <c r="C82" s="106"/>
      <c r="D82" s="106"/>
      <c r="E82" s="106"/>
      <c r="F82" s="106"/>
      <c r="G82" s="106"/>
      <c r="H82" s="106"/>
      <c r="I82" s="106"/>
      <c r="J82" s="106"/>
      <c r="K82" s="106"/>
      <c r="L82" s="106"/>
      <c r="M82" s="106"/>
      <c r="N82" s="106"/>
      <c r="O82" s="106"/>
      <c r="P82" s="106"/>
      <c r="Q82" s="106"/>
      <c r="R82" s="78"/>
      <c r="S82" s="78"/>
      <c r="T82" s="78"/>
      <c r="U82" s="78"/>
      <c r="V82" s="78"/>
      <c r="W82" s="78"/>
      <c r="X82" s="78"/>
      <c r="Y82" s="78"/>
      <c r="Z82" s="78"/>
      <c r="AA82" s="78"/>
      <c r="AB82" s="78"/>
      <c r="AC82" s="78"/>
      <c r="AD82" s="78"/>
      <c r="AE82" s="78"/>
      <c r="AF82" s="78"/>
      <c r="AG82" s="78"/>
      <c r="AH82" s="78"/>
      <c r="AI82" s="78"/>
      <c r="AJ82" s="78"/>
      <c r="AK82" s="78"/>
      <c r="AL82" s="78"/>
      <c r="AM82" s="78"/>
      <c r="AN82" s="78"/>
      <c r="AO82" s="78"/>
      <c r="AP82" s="78"/>
      <c r="AQ82" s="78"/>
      <c r="AR82" s="78"/>
      <c r="AS82" s="78"/>
      <c r="AT82" s="78"/>
      <c r="AU82" s="78"/>
      <c r="AV82" s="78"/>
      <c r="AW82" s="78"/>
      <c r="AX82" s="78"/>
      <c r="AY82" s="78"/>
      <c r="AZ82" s="78"/>
      <c r="BA82" s="78"/>
      <c r="BB82" s="78"/>
      <c r="BC82" s="78"/>
      <c r="BD82" s="56"/>
      <c r="BE82" s="56"/>
      <c r="BF82" s="56"/>
      <c r="BG82" s="56"/>
      <c r="BH82" s="56"/>
      <c r="BI82" s="56"/>
      <c r="BJ82" s="56"/>
    </row>
    <row r="83" spans="1:62" s="59" customFormat="1" ht="21" customHeight="1">
      <c r="A83" s="88"/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105"/>
      <c r="S83" s="94"/>
      <c r="T83" s="94"/>
      <c r="U83" s="94"/>
      <c r="V83" s="94"/>
      <c r="W83" s="94"/>
      <c r="X83" s="94"/>
      <c r="Y83" s="94"/>
      <c r="Z83" s="94"/>
      <c r="AA83" s="94"/>
      <c r="AB83" s="94"/>
      <c r="AC83" s="94"/>
      <c r="AD83" s="94"/>
      <c r="AE83" s="94"/>
      <c r="AF83" s="94"/>
      <c r="AG83" s="94"/>
      <c r="AH83" s="94"/>
      <c r="AI83" s="94"/>
      <c r="AJ83" s="94"/>
      <c r="AK83" s="94"/>
      <c r="AL83" s="94"/>
      <c r="AM83" s="94"/>
      <c r="AN83" s="94"/>
      <c r="AO83" s="94"/>
      <c r="AP83" s="94"/>
      <c r="AQ83" s="94"/>
      <c r="AR83" s="94"/>
      <c r="AS83" s="94"/>
      <c r="AT83" s="94"/>
      <c r="AU83" s="94"/>
      <c r="AV83" s="94"/>
      <c r="AW83" s="94"/>
      <c r="AX83" s="94"/>
      <c r="AY83" s="94"/>
      <c r="AZ83" s="94"/>
      <c r="BA83" s="94"/>
      <c r="BB83" s="94"/>
      <c r="BC83" s="94"/>
      <c r="BD83" s="57"/>
      <c r="BE83" s="57"/>
      <c r="BF83" s="57"/>
      <c r="BG83" s="57"/>
      <c r="BH83" s="57"/>
      <c r="BI83" s="57"/>
      <c r="BJ83" s="57"/>
    </row>
    <row r="84" spans="1:62" s="49" customFormat="1" ht="21" customHeight="1">
      <c r="A84" s="88"/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123"/>
      <c r="S84" s="116"/>
      <c r="T84" s="123"/>
      <c r="U84" s="116"/>
      <c r="V84" s="123"/>
      <c r="W84" s="116"/>
      <c r="X84" s="123"/>
      <c r="Y84" s="116"/>
      <c r="Z84" s="123"/>
      <c r="AA84" s="116"/>
      <c r="AB84" s="123"/>
      <c r="AC84" s="116"/>
      <c r="AD84" s="123"/>
      <c r="AE84" s="116"/>
      <c r="AF84" s="78"/>
      <c r="AG84" s="78"/>
      <c r="AH84" s="78"/>
      <c r="AI84" s="78"/>
      <c r="AJ84" s="78"/>
      <c r="AK84" s="78"/>
      <c r="AL84" s="78"/>
      <c r="AM84" s="78"/>
      <c r="AN84" s="78"/>
      <c r="AO84" s="78"/>
      <c r="AP84" s="78"/>
      <c r="AQ84" s="78"/>
      <c r="AR84" s="78"/>
      <c r="AS84" s="78"/>
      <c r="AT84" s="78"/>
      <c r="AU84" s="78"/>
      <c r="AV84" s="78"/>
      <c r="AW84" s="78"/>
      <c r="AX84" s="78"/>
      <c r="AY84" s="78"/>
      <c r="AZ84" s="78"/>
      <c r="BA84" s="78"/>
      <c r="BB84" s="78"/>
      <c r="BC84" s="78"/>
      <c r="BD84" s="57"/>
      <c r="BE84" s="57"/>
      <c r="BF84" s="57"/>
      <c r="BG84" s="57"/>
      <c r="BH84" s="57"/>
      <c r="BI84" s="57"/>
      <c r="BJ84" s="57"/>
    </row>
    <row r="85" spans="1:62" s="23" customFormat="1" ht="21" customHeight="1">
      <c r="A85" s="76"/>
      <c r="B85" s="77"/>
      <c r="C85" s="77"/>
      <c r="D85" s="77"/>
      <c r="E85" s="77"/>
      <c r="F85" s="77"/>
      <c r="G85" s="77"/>
      <c r="H85" s="77"/>
      <c r="I85" s="77"/>
      <c r="J85" s="77"/>
      <c r="K85" s="77"/>
      <c r="L85" s="77"/>
      <c r="M85" s="77"/>
      <c r="N85" s="78"/>
      <c r="O85" s="78"/>
      <c r="P85" s="78"/>
      <c r="Q85" s="78"/>
      <c r="R85" s="78"/>
      <c r="S85" s="78"/>
      <c r="T85" s="78"/>
      <c r="U85" s="78"/>
      <c r="V85" s="78"/>
      <c r="W85" s="78"/>
      <c r="X85" s="78"/>
      <c r="Y85" s="124"/>
      <c r="Z85" s="124"/>
      <c r="AA85" s="116"/>
      <c r="AB85" s="116"/>
      <c r="AC85" s="116"/>
      <c r="AD85" s="116"/>
      <c r="AE85" s="116"/>
      <c r="AF85" s="78"/>
      <c r="AG85" s="78"/>
      <c r="AH85" s="78"/>
      <c r="AI85" s="78"/>
      <c r="AJ85" s="78"/>
      <c r="AK85" s="78"/>
      <c r="AL85" s="78"/>
      <c r="AM85" s="78"/>
      <c r="AN85" s="78"/>
      <c r="AO85" s="78"/>
      <c r="AP85" s="78"/>
      <c r="AQ85" s="78"/>
      <c r="AR85" s="78"/>
      <c r="AS85" s="78"/>
      <c r="AT85" s="78"/>
      <c r="AU85" s="78"/>
      <c r="AV85" s="78"/>
      <c r="AW85" s="78"/>
      <c r="AX85" s="78"/>
      <c r="AY85" s="78"/>
      <c r="AZ85" s="78"/>
      <c r="BA85" s="78"/>
      <c r="BB85" s="78"/>
      <c r="BC85" s="78"/>
      <c r="BD85" s="44"/>
      <c r="BE85" s="44"/>
      <c r="BF85" s="44"/>
      <c r="BG85" s="44"/>
      <c r="BH85" s="44"/>
      <c r="BI85" s="44"/>
      <c r="BJ85" s="44"/>
    </row>
    <row r="86" spans="1:62" s="23" customFormat="1" ht="21" customHeight="1">
      <c r="A86" s="76"/>
      <c r="B86" s="108"/>
      <c r="C86" s="108"/>
      <c r="D86" s="108"/>
      <c r="E86" s="108"/>
      <c r="F86" s="108"/>
      <c r="G86" s="108"/>
      <c r="H86" s="108"/>
      <c r="I86" s="108"/>
      <c r="J86" s="108"/>
      <c r="K86" s="108"/>
      <c r="L86" s="108"/>
      <c r="M86" s="108"/>
      <c r="N86" s="108"/>
      <c r="O86" s="108"/>
      <c r="P86" s="108"/>
      <c r="Q86" s="108"/>
      <c r="R86" s="108"/>
      <c r="S86" s="78"/>
      <c r="T86" s="78"/>
      <c r="U86" s="78"/>
      <c r="V86" s="78"/>
      <c r="W86" s="78"/>
      <c r="X86" s="78"/>
      <c r="Y86" s="124"/>
      <c r="Z86" s="124"/>
      <c r="AA86" s="116"/>
      <c r="AB86" s="116"/>
      <c r="AC86" s="116"/>
      <c r="AD86" s="116"/>
      <c r="AE86" s="116"/>
      <c r="AF86" s="78"/>
      <c r="AG86" s="78"/>
      <c r="AH86" s="78"/>
      <c r="AI86" s="78"/>
      <c r="AJ86" s="78"/>
      <c r="AK86" s="78"/>
      <c r="AL86" s="78"/>
      <c r="AM86" s="78"/>
      <c r="AN86" s="78"/>
      <c r="AO86" s="78"/>
      <c r="AP86" s="78"/>
      <c r="AQ86" s="78"/>
      <c r="AR86" s="78"/>
      <c r="AS86" s="78"/>
      <c r="AT86" s="78"/>
      <c r="AU86" s="78"/>
      <c r="AV86" s="78"/>
      <c r="AW86" s="78"/>
      <c r="AX86" s="78"/>
      <c r="AY86" s="78"/>
      <c r="AZ86" s="78"/>
      <c r="BA86" s="78"/>
      <c r="BB86" s="78"/>
      <c r="BC86" s="78"/>
      <c r="BD86" s="44"/>
      <c r="BE86" s="44"/>
      <c r="BF86" s="44"/>
      <c r="BG86" s="44"/>
      <c r="BH86" s="44"/>
      <c r="BI86" s="44"/>
      <c r="BJ86" s="44"/>
    </row>
    <row r="87" spans="1:62" s="23" customFormat="1" ht="21" customHeight="1">
      <c r="A87" s="76"/>
      <c r="B87" s="108"/>
      <c r="C87" s="108"/>
      <c r="D87" s="108"/>
      <c r="E87" s="108"/>
      <c r="F87" s="108"/>
      <c r="G87" s="108"/>
      <c r="H87" s="108"/>
      <c r="I87" s="108"/>
      <c r="J87" s="108"/>
      <c r="K87" s="108"/>
      <c r="L87" s="108"/>
      <c r="M87" s="108"/>
      <c r="N87" s="108"/>
      <c r="O87" s="108"/>
      <c r="P87" s="108"/>
      <c r="Q87" s="108"/>
      <c r="R87" s="108"/>
      <c r="S87" s="78"/>
      <c r="T87" s="78"/>
      <c r="U87" s="78"/>
      <c r="V87" s="78"/>
      <c r="W87" s="78"/>
      <c r="X87" s="78"/>
      <c r="Y87" s="124"/>
      <c r="Z87" s="124"/>
      <c r="AA87" s="116"/>
      <c r="AB87" s="116"/>
      <c r="AC87" s="116"/>
      <c r="AD87" s="116"/>
      <c r="AE87" s="116"/>
      <c r="AF87" s="78"/>
      <c r="AG87" s="78"/>
      <c r="AH87" s="78"/>
      <c r="AI87" s="78"/>
      <c r="AJ87" s="78"/>
      <c r="AK87" s="78"/>
      <c r="AL87" s="78"/>
      <c r="AM87" s="78"/>
      <c r="AN87" s="78"/>
      <c r="AO87" s="78"/>
      <c r="AP87" s="78"/>
      <c r="AQ87" s="78"/>
      <c r="AR87" s="78"/>
      <c r="AS87" s="78"/>
      <c r="AT87" s="78"/>
      <c r="AU87" s="78"/>
      <c r="AV87" s="78"/>
      <c r="AW87" s="78"/>
      <c r="AX87" s="78"/>
      <c r="AY87" s="78"/>
      <c r="AZ87" s="78"/>
      <c r="BA87" s="78"/>
      <c r="BB87" s="78"/>
      <c r="BC87" s="78"/>
      <c r="BD87" s="44"/>
      <c r="BE87" s="44"/>
      <c r="BF87" s="44"/>
      <c r="BG87" s="44"/>
      <c r="BH87" s="44"/>
      <c r="BI87" s="44"/>
      <c r="BJ87" s="44"/>
    </row>
    <row r="88" spans="1:62" s="24" customFormat="1" ht="21" customHeight="1">
      <c r="A88" s="76"/>
      <c r="B88" s="79"/>
      <c r="C88" s="79"/>
      <c r="D88" s="79"/>
      <c r="E88" s="79"/>
      <c r="F88" s="79"/>
      <c r="G88" s="79"/>
      <c r="H88" s="79"/>
      <c r="I88" s="79"/>
      <c r="J88" s="79"/>
      <c r="K88" s="79"/>
      <c r="L88" s="79"/>
      <c r="M88" s="79"/>
      <c r="N88" s="79"/>
      <c r="O88" s="79"/>
      <c r="P88" s="78"/>
      <c r="Q88" s="78"/>
      <c r="R88" s="78"/>
      <c r="S88" s="78"/>
      <c r="T88" s="78"/>
      <c r="U88" s="78"/>
      <c r="V88" s="78"/>
      <c r="W88" s="78"/>
      <c r="X88" s="78"/>
      <c r="Y88" s="124"/>
      <c r="Z88" s="124"/>
      <c r="AA88" s="116"/>
      <c r="AB88" s="116"/>
      <c r="AC88" s="116"/>
      <c r="AD88" s="116"/>
      <c r="AE88" s="116"/>
      <c r="AF88" s="78"/>
      <c r="AG88" s="78"/>
      <c r="AH88" s="78"/>
      <c r="AI88" s="78"/>
      <c r="AJ88" s="78"/>
      <c r="AK88" s="78"/>
      <c r="AL88" s="78"/>
      <c r="AM88" s="78"/>
      <c r="AN88" s="78"/>
      <c r="AO88" s="78"/>
      <c r="AP88" s="78"/>
      <c r="AQ88" s="78"/>
      <c r="AR88" s="78"/>
      <c r="AS88" s="78"/>
      <c r="AT88" s="78"/>
      <c r="AU88" s="78"/>
      <c r="AV88" s="78"/>
      <c r="AW88" s="78"/>
      <c r="AX88" s="78"/>
      <c r="AY88" s="78"/>
      <c r="AZ88" s="78"/>
      <c r="BA88" s="78"/>
      <c r="BB88" s="78"/>
      <c r="BC88" s="78"/>
      <c r="BD88" s="44"/>
      <c r="BE88" s="44"/>
      <c r="BF88" s="44"/>
      <c r="BG88" s="44"/>
      <c r="BH88" s="44"/>
      <c r="BI88" s="44"/>
      <c r="BJ88" s="44"/>
    </row>
    <row r="89" spans="2:31" s="24" customFormat="1" ht="15.75" customHeight="1">
      <c r="B89" s="107"/>
      <c r="C89" s="107"/>
      <c r="D89" s="107"/>
      <c r="E89" s="107"/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107"/>
      <c r="Q89" s="107"/>
      <c r="R89" s="107"/>
      <c r="S89" s="25"/>
      <c r="T89" s="25"/>
      <c r="U89" s="25"/>
      <c r="V89" s="25"/>
      <c r="W89" s="25"/>
      <c r="X89" s="25"/>
      <c r="Y89" s="25"/>
      <c r="Z89" s="25"/>
      <c r="AA89" s="25"/>
      <c r="AB89" s="26"/>
      <c r="AC89" s="26"/>
      <c r="AD89" s="26"/>
      <c r="AE89" s="26"/>
    </row>
    <row r="90" spans="1:61" s="23" customFormat="1" ht="15.75" customHeight="1">
      <c r="A90" s="24"/>
      <c r="B90" s="107"/>
      <c r="C90" s="107"/>
      <c r="D90" s="107"/>
      <c r="E90" s="107"/>
      <c r="F90" s="107"/>
      <c r="G90" s="107"/>
      <c r="H90" s="107"/>
      <c r="I90" s="107"/>
      <c r="J90" s="107"/>
      <c r="K90" s="107"/>
      <c r="L90" s="107"/>
      <c r="M90" s="107"/>
      <c r="N90" s="107"/>
      <c r="O90" s="107"/>
      <c r="P90" s="107"/>
      <c r="Q90" s="107"/>
      <c r="R90" s="107"/>
      <c r="S90" s="27"/>
      <c r="V90" s="83"/>
      <c r="W90" s="83"/>
      <c r="X90" s="83"/>
      <c r="Y90" s="83"/>
      <c r="Z90" s="83"/>
      <c r="AA90" s="83"/>
      <c r="AB90" s="83"/>
      <c r="AC90" s="83"/>
      <c r="AD90" s="83"/>
      <c r="AE90" s="83"/>
      <c r="AF90" s="83"/>
      <c r="AG90" s="83"/>
      <c r="AH90" s="83"/>
      <c r="AI90" s="83"/>
      <c r="AJ90" s="83"/>
      <c r="AK90" s="83"/>
      <c r="AL90" s="83"/>
      <c r="AM90" s="83"/>
      <c r="AN90" s="83"/>
      <c r="AO90" s="83"/>
      <c r="AP90" s="24"/>
      <c r="AS90" s="84"/>
      <c r="AT90" s="84"/>
      <c r="AU90" s="84"/>
      <c r="AV90" s="84"/>
      <c r="AW90" s="84"/>
      <c r="AX90" s="84"/>
      <c r="AY90" s="84"/>
      <c r="AZ90" s="84"/>
      <c r="BA90" s="84"/>
      <c r="BB90" s="84"/>
      <c r="BC90" s="84"/>
      <c r="BD90" s="84"/>
      <c r="BE90" s="84"/>
      <c r="BF90" s="84"/>
      <c r="BG90" s="84"/>
      <c r="BH90" s="84"/>
      <c r="BI90" s="84"/>
    </row>
    <row r="91" spans="1:61" s="23" customFormat="1" ht="18.75" customHeight="1">
      <c r="A91" s="28"/>
      <c r="B91" s="107"/>
      <c r="C91" s="107"/>
      <c r="D91" s="107"/>
      <c r="E91" s="107"/>
      <c r="F91" s="107"/>
      <c r="G91" s="107"/>
      <c r="H91" s="107"/>
      <c r="I91" s="107"/>
      <c r="J91" s="107"/>
      <c r="K91" s="107"/>
      <c r="L91" s="107"/>
      <c r="M91" s="107"/>
      <c r="N91" s="107"/>
      <c r="O91" s="107"/>
      <c r="P91" s="107"/>
      <c r="Q91" s="107"/>
      <c r="R91" s="107"/>
      <c r="S91" s="29"/>
      <c r="V91" s="116"/>
      <c r="W91" s="125"/>
      <c r="X91" s="125"/>
      <c r="Y91" s="125"/>
      <c r="Z91" s="125"/>
      <c r="AA91" s="125"/>
      <c r="AB91" s="125"/>
      <c r="AC91" s="125"/>
      <c r="AD91" s="125"/>
      <c r="AE91" s="125"/>
      <c r="AF91" s="54"/>
      <c r="AG91" s="54"/>
      <c r="AH91" s="54"/>
      <c r="AI91" s="54"/>
      <c r="AJ91" s="54"/>
      <c r="AK91" s="93"/>
      <c r="AL91" s="93"/>
      <c r="AM91" s="93"/>
      <c r="AN91" s="126"/>
      <c r="AO91" s="126"/>
      <c r="AP91" s="126"/>
      <c r="AS91" s="86"/>
      <c r="AT91" s="86"/>
      <c r="AU91" s="86"/>
      <c r="AV91" s="86"/>
      <c r="AW91" s="86"/>
      <c r="AX91" s="86"/>
      <c r="AY91" s="86"/>
      <c r="AZ91" s="86"/>
      <c r="BA91" s="86"/>
      <c r="BB91" s="86"/>
      <c r="BC91" s="86"/>
      <c r="BD91" s="86"/>
      <c r="BE91" s="86"/>
      <c r="BF91" s="86"/>
      <c r="BG91" s="86"/>
      <c r="BH91" s="86"/>
      <c r="BI91" s="86"/>
    </row>
    <row r="92" spans="1:61" s="23" customFormat="1" ht="18" customHeight="1">
      <c r="A92" s="31"/>
      <c r="B92" s="107"/>
      <c r="C92" s="107"/>
      <c r="D92" s="107"/>
      <c r="E92" s="107"/>
      <c r="F92" s="107"/>
      <c r="G92" s="107"/>
      <c r="H92" s="107"/>
      <c r="I92" s="107"/>
      <c r="J92" s="107"/>
      <c r="K92" s="107"/>
      <c r="L92" s="107"/>
      <c r="M92" s="107"/>
      <c r="N92" s="107"/>
      <c r="O92" s="107"/>
      <c r="P92" s="107"/>
      <c r="Q92" s="107"/>
      <c r="R92" s="107"/>
      <c r="S92" s="29"/>
      <c r="V92" s="117"/>
      <c r="W92" s="127"/>
      <c r="X92" s="127"/>
      <c r="Y92" s="127"/>
      <c r="Z92" s="127"/>
      <c r="AA92" s="127"/>
      <c r="AB92" s="127"/>
      <c r="AC92" s="127"/>
      <c r="AD92" s="127"/>
      <c r="AE92" s="127"/>
      <c r="AF92" s="128"/>
      <c r="AG92" s="128"/>
      <c r="AH92" s="128"/>
      <c r="AI92" s="128"/>
      <c r="AJ92" s="128"/>
      <c r="AK92" s="129"/>
      <c r="AL92" s="129"/>
      <c r="AM92" s="129"/>
      <c r="AN92" s="55"/>
      <c r="AO92" s="55"/>
      <c r="AP92" s="55"/>
      <c r="AS92" s="114"/>
      <c r="AT92" s="75"/>
      <c r="AU92" s="75"/>
      <c r="AV92" s="75"/>
      <c r="AW92" s="75"/>
      <c r="AX92" s="75"/>
      <c r="AY92" s="75"/>
      <c r="AZ92" s="75"/>
      <c r="BA92" s="75"/>
      <c r="BB92" s="75"/>
      <c r="BC92" s="75"/>
      <c r="BD92" s="75"/>
      <c r="BE92" s="64"/>
      <c r="BF92" s="64"/>
      <c r="BG92" s="64"/>
      <c r="BH92" s="64"/>
      <c r="BI92" s="64"/>
    </row>
    <row r="93" spans="1:61" s="23" customFormat="1" ht="18" customHeight="1">
      <c r="A93" s="31"/>
      <c r="S93" s="32"/>
      <c r="V93" s="118"/>
      <c r="W93" s="127"/>
      <c r="X93" s="127"/>
      <c r="Y93" s="127"/>
      <c r="Z93" s="127"/>
      <c r="AA93" s="127"/>
      <c r="AB93" s="127"/>
      <c r="AC93" s="127"/>
      <c r="AD93" s="127"/>
      <c r="AE93" s="127"/>
      <c r="AF93" s="128"/>
      <c r="AG93" s="128"/>
      <c r="AH93" s="128"/>
      <c r="AI93" s="128"/>
      <c r="AJ93" s="128"/>
      <c r="AK93" s="129"/>
      <c r="AL93" s="129"/>
      <c r="AM93" s="129"/>
      <c r="AN93" s="55"/>
      <c r="AO93" s="55"/>
      <c r="AP93" s="55"/>
      <c r="AS93" s="114"/>
      <c r="AT93" s="75"/>
      <c r="AU93" s="75"/>
      <c r="AV93" s="75"/>
      <c r="AW93" s="75"/>
      <c r="AX93" s="75"/>
      <c r="AY93" s="75"/>
      <c r="AZ93" s="75"/>
      <c r="BA93" s="75"/>
      <c r="BB93" s="75"/>
      <c r="BC93" s="75"/>
      <c r="BD93" s="75"/>
      <c r="BE93" s="64"/>
      <c r="BF93" s="64"/>
      <c r="BG93" s="64"/>
      <c r="BH93" s="64"/>
      <c r="BI93" s="64"/>
    </row>
    <row r="94" spans="1:61" s="23" customFormat="1" ht="15.75" customHeight="1">
      <c r="A94" s="31"/>
      <c r="S94" s="32"/>
      <c r="AS94" s="114"/>
      <c r="AT94" s="112"/>
      <c r="AU94" s="112"/>
      <c r="AV94" s="112"/>
      <c r="AW94" s="112"/>
      <c r="AX94" s="112"/>
      <c r="AY94" s="112"/>
      <c r="AZ94" s="112"/>
      <c r="BA94" s="112"/>
      <c r="BB94" s="112"/>
      <c r="BC94" s="112"/>
      <c r="BD94" s="112"/>
      <c r="BE94" s="130"/>
      <c r="BF94" s="130"/>
      <c r="BG94" s="130"/>
      <c r="BH94" s="130"/>
      <c r="BI94" s="130"/>
    </row>
    <row r="95" spans="1:62" s="23" customFormat="1" ht="18" customHeight="1">
      <c r="A95" s="31"/>
      <c r="B95" s="61"/>
      <c r="C95" s="115"/>
      <c r="D95" s="115"/>
      <c r="E95" s="115"/>
      <c r="F95" s="115"/>
      <c r="G95" s="115"/>
      <c r="H95" s="115"/>
      <c r="I95" s="115"/>
      <c r="J95" s="63"/>
      <c r="K95" s="63"/>
      <c r="L95" s="63"/>
      <c r="M95" s="63"/>
      <c r="N95" s="119"/>
      <c r="O95" s="61"/>
      <c r="P95" s="131"/>
      <c r="Q95" s="131"/>
      <c r="R95" s="131"/>
      <c r="S95" s="131"/>
      <c r="T95" s="120"/>
      <c r="U95" s="10"/>
      <c r="AS95" s="36"/>
      <c r="AT95" s="31"/>
      <c r="AU95" s="35"/>
      <c r="AW95" s="36"/>
      <c r="AX95" s="36"/>
      <c r="AY95" s="36"/>
      <c r="AZ95" s="36"/>
      <c r="BA95" s="36"/>
      <c r="BB95" s="36"/>
      <c r="BC95" s="36"/>
      <c r="BD95" s="36"/>
      <c r="BE95" s="36"/>
      <c r="BF95" s="36"/>
      <c r="BG95" s="37"/>
      <c r="BH95" s="4"/>
      <c r="BI95" s="4"/>
      <c r="BJ95" s="4"/>
    </row>
    <row r="96" spans="1:62" s="23" customFormat="1" ht="16.5" customHeight="1">
      <c r="A96" s="31"/>
      <c r="B96" s="61"/>
      <c r="C96" s="115"/>
      <c r="D96" s="115"/>
      <c r="E96" s="115"/>
      <c r="F96" s="63"/>
      <c r="G96" s="63"/>
      <c r="H96" s="63"/>
      <c r="I96" s="63"/>
      <c r="J96" s="63"/>
      <c r="K96" s="63"/>
      <c r="L96" s="64"/>
      <c r="M96" s="63"/>
      <c r="N96" s="65"/>
      <c r="O96" s="66"/>
      <c r="P96" s="10"/>
      <c r="Q96" s="10"/>
      <c r="R96" s="41"/>
      <c r="S96" s="67"/>
      <c r="T96" s="82"/>
      <c r="U96" s="10"/>
      <c r="AQ96" s="109"/>
      <c r="AR96" s="109"/>
      <c r="AS96" s="109"/>
      <c r="AT96" s="109"/>
      <c r="AU96" s="109"/>
      <c r="AV96" s="109"/>
      <c r="AW96" s="109"/>
      <c r="AX96" s="109"/>
      <c r="AY96" s="109"/>
      <c r="AZ96" s="109"/>
      <c r="BA96" s="109"/>
      <c r="BB96" s="109"/>
      <c r="BC96" s="109"/>
      <c r="BD96" s="109"/>
      <c r="BE96" s="109"/>
      <c r="BF96" s="109"/>
      <c r="BG96" s="109"/>
      <c r="BH96" s="109"/>
      <c r="BI96" s="109"/>
      <c r="BJ96" s="109"/>
    </row>
    <row r="97" spans="1:62" s="23" customFormat="1" ht="15" customHeight="1">
      <c r="A97" s="31"/>
      <c r="B97" s="68"/>
      <c r="C97" s="10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5"/>
      <c r="O97" s="41"/>
      <c r="P97" s="41"/>
      <c r="Q97" s="41"/>
      <c r="R97" s="41"/>
      <c r="S97" s="67"/>
      <c r="T97" s="58"/>
      <c r="U97" s="32"/>
      <c r="V97" s="32"/>
      <c r="W97" s="33"/>
      <c r="X97" s="33"/>
      <c r="Y97" s="42"/>
      <c r="Z97" s="34"/>
      <c r="AA97" s="34"/>
      <c r="AB97" s="34"/>
      <c r="AC97" s="34"/>
      <c r="AD97" s="34"/>
      <c r="AE97" s="34"/>
      <c r="AF97" s="34"/>
      <c r="AG97" s="34"/>
      <c r="AH97" s="34"/>
      <c r="AI97" s="45"/>
      <c r="AJ97" s="46"/>
      <c r="AK97" s="46"/>
      <c r="AL97" s="46"/>
      <c r="AM97" s="46"/>
      <c r="AN97" s="47"/>
      <c r="AO97" s="48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</row>
    <row r="98" spans="1:62" s="23" customFormat="1" ht="16.5" customHeight="1">
      <c r="A98" s="31"/>
      <c r="B98" s="61"/>
      <c r="C98" s="115"/>
      <c r="D98" s="115"/>
      <c r="E98" s="115"/>
      <c r="F98" s="115"/>
      <c r="G98" s="115"/>
      <c r="H98" s="115"/>
      <c r="I98" s="115"/>
      <c r="J98" s="63"/>
      <c r="K98" s="63"/>
      <c r="L98" s="63"/>
      <c r="M98" s="63"/>
      <c r="N98" s="119"/>
      <c r="O98" s="61"/>
      <c r="P98" s="131"/>
      <c r="Q98" s="131"/>
      <c r="R98" s="131"/>
      <c r="S98" s="131"/>
      <c r="T98" s="132"/>
      <c r="U98" s="32"/>
      <c r="V98" s="32"/>
      <c r="W98" s="33"/>
      <c r="X98" s="33"/>
      <c r="Y98" s="42"/>
      <c r="Z98" s="34"/>
      <c r="AA98" s="34"/>
      <c r="AB98" s="34"/>
      <c r="AC98" s="34"/>
      <c r="AD98" s="34"/>
      <c r="AE98" s="34"/>
      <c r="AF98" s="34"/>
      <c r="AG98" s="34"/>
      <c r="AH98" s="34"/>
      <c r="AI98" s="45"/>
      <c r="AJ98" s="46"/>
      <c r="AK98" s="46"/>
      <c r="AL98" s="46"/>
      <c r="AM98" s="46"/>
      <c r="AN98" s="47"/>
      <c r="AO98" s="48"/>
      <c r="AQ98" s="10"/>
      <c r="AR98" s="10"/>
      <c r="AS98" s="68"/>
      <c r="AT98" s="68"/>
      <c r="AU98" s="68"/>
      <c r="AV98" s="68"/>
      <c r="AW98" s="68"/>
      <c r="AX98" s="68"/>
      <c r="AY98" s="72"/>
      <c r="AZ98" s="72"/>
      <c r="BA98" s="73"/>
      <c r="BB98" s="73"/>
      <c r="BC98" s="74"/>
      <c r="BD98" s="113"/>
      <c r="BE98" s="131"/>
      <c r="BF98" s="131"/>
      <c r="BG98" s="131"/>
      <c r="BH98" s="131"/>
      <c r="BI98" s="10"/>
      <c r="BJ98" s="10"/>
    </row>
    <row r="99" spans="1:62" s="23" customFormat="1" ht="16.5" customHeight="1">
      <c r="A99" s="31"/>
      <c r="B99" s="61"/>
      <c r="C99" s="62"/>
      <c r="D99" s="62"/>
      <c r="E99" s="62"/>
      <c r="F99" s="63"/>
      <c r="G99" s="63"/>
      <c r="H99" s="63"/>
      <c r="I99" s="63"/>
      <c r="J99" s="63"/>
      <c r="K99" s="63"/>
      <c r="L99" s="64"/>
      <c r="M99" s="63"/>
      <c r="N99" s="65"/>
      <c r="O99" s="66"/>
      <c r="P99" s="10"/>
      <c r="Q99" s="10"/>
      <c r="R99" s="41"/>
      <c r="S99" s="10"/>
      <c r="T99" s="58"/>
      <c r="U99" s="32"/>
      <c r="V99" s="32"/>
      <c r="W99" s="33"/>
      <c r="X99" s="33"/>
      <c r="Y99" s="42"/>
      <c r="Z99" s="34"/>
      <c r="AA99" s="34"/>
      <c r="AB99" s="34"/>
      <c r="AC99" s="34"/>
      <c r="AD99" s="34"/>
      <c r="AE99" s="34"/>
      <c r="AF99" s="34"/>
      <c r="AG99" s="34"/>
      <c r="AH99" s="34"/>
      <c r="AI99" s="45"/>
      <c r="AJ99" s="46"/>
      <c r="AK99" s="46"/>
      <c r="AL99" s="46"/>
      <c r="AM99" s="46"/>
      <c r="AN99" s="47"/>
      <c r="AO99" s="48"/>
      <c r="AQ99" s="10"/>
      <c r="AR99" s="10"/>
      <c r="AS99" s="68"/>
      <c r="AT99" s="68"/>
      <c r="AU99" s="68"/>
      <c r="AV99" s="68"/>
      <c r="AW99" s="68"/>
      <c r="AX99" s="68"/>
      <c r="AY99" s="10"/>
      <c r="AZ99" s="10"/>
      <c r="BA99" s="64"/>
      <c r="BB99" s="10"/>
      <c r="BC99" s="41"/>
      <c r="BD99" s="10"/>
      <c r="BE99" s="10"/>
      <c r="BF99" s="10"/>
      <c r="BG99" s="10"/>
      <c r="BH99" s="50"/>
      <c r="BI99" s="10"/>
      <c r="BJ99" s="10"/>
    </row>
    <row r="100" spans="1:62" s="23" customFormat="1" ht="15" customHeight="1">
      <c r="A100" s="31"/>
      <c r="B100" s="68"/>
      <c r="C100" s="10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5"/>
      <c r="O100" s="41"/>
      <c r="P100" s="41"/>
      <c r="Q100" s="41"/>
      <c r="R100" s="41"/>
      <c r="S100" s="10"/>
      <c r="T100" s="58"/>
      <c r="U100" s="32"/>
      <c r="V100" s="32"/>
      <c r="W100" s="33"/>
      <c r="X100" s="33"/>
      <c r="Y100" s="42"/>
      <c r="Z100" s="34"/>
      <c r="AA100" s="34"/>
      <c r="AB100" s="34"/>
      <c r="AC100" s="34"/>
      <c r="AD100" s="34"/>
      <c r="AE100" s="34"/>
      <c r="AF100" s="34"/>
      <c r="AG100" s="34"/>
      <c r="AH100" s="34"/>
      <c r="AI100" s="45"/>
      <c r="AJ100" s="46"/>
      <c r="AK100" s="46"/>
      <c r="AL100" s="46"/>
      <c r="AM100" s="46"/>
      <c r="AN100" s="47"/>
      <c r="AO100" s="48"/>
      <c r="AQ100" s="10"/>
      <c r="AR100" s="10"/>
      <c r="AS100" s="68"/>
      <c r="AT100" s="68"/>
      <c r="AU100" s="68"/>
      <c r="AV100" s="68"/>
      <c r="AW100" s="68"/>
      <c r="AX100" s="68"/>
      <c r="AY100" s="72"/>
      <c r="AZ100" s="72"/>
      <c r="BA100" s="73"/>
      <c r="BB100" s="73"/>
      <c r="BC100" s="74"/>
      <c r="BD100" s="73"/>
      <c r="BE100" s="73"/>
      <c r="BF100" s="74"/>
      <c r="BG100" s="10"/>
      <c r="BH100" s="50"/>
      <c r="BI100" s="10"/>
      <c r="BJ100" s="10"/>
    </row>
    <row r="101" spans="1:62" s="23" customFormat="1" ht="16.5" customHeight="1">
      <c r="A101" s="31"/>
      <c r="B101" s="61"/>
      <c r="C101" s="62"/>
      <c r="D101" s="62"/>
      <c r="E101" s="62"/>
      <c r="F101" s="62"/>
      <c r="G101" s="62"/>
      <c r="H101" s="62"/>
      <c r="I101" s="62"/>
      <c r="J101" s="63"/>
      <c r="K101" s="63"/>
      <c r="L101" s="63"/>
      <c r="M101" s="63"/>
      <c r="N101" s="119"/>
      <c r="O101" s="61"/>
      <c r="P101" s="61"/>
      <c r="Q101" s="61"/>
      <c r="R101" s="119"/>
      <c r="S101" s="119"/>
      <c r="T101" s="121"/>
      <c r="U101" s="32"/>
      <c r="V101" s="32"/>
      <c r="W101" s="33"/>
      <c r="X101" s="33"/>
      <c r="Y101" s="42"/>
      <c r="Z101" s="34"/>
      <c r="AA101" s="34"/>
      <c r="AB101" s="34"/>
      <c r="AC101" s="34"/>
      <c r="AD101" s="34"/>
      <c r="AE101" s="34"/>
      <c r="AF101" s="34"/>
      <c r="AG101" s="34"/>
      <c r="AH101" s="34"/>
      <c r="AI101" s="45"/>
      <c r="AJ101" s="46"/>
      <c r="AK101" s="46"/>
      <c r="AL101" s="46"/>
      <c r="AM101" s="46"/>
      <c r="AN101" s="47"/>
      <c r="AO101" s="48"/>
      <c r="AQ101" s="10"/>
      <c r="AR101" s="10"/>
      <c r="AS101" s="61"/>
      <c r="AT101" s="115"/>
      <c r="AU101" s="115"/>
      <c r="AV101" s="115"/>
      <c r="AW101" s="115"/>
      <c r="AX101" s="115"/>
      <c r="AY101" s="10"/>
      <c r="AZ101" s="10"/>
      <c r="BA101" s="10"/>
      <c r="BB101" s="10"/>
      <c r="BC101" s="74"/>
      <c r="BD101" s="65"/>
      <c r="BE101" s="133"/>
      <c r="BF101" s="133"/>
      <c r="BG101" s="133"/>
      <c r="BH101" s="133"/>
      <c r="BI101" s="10"/>
      <c r="BJ101" s="10"/>
    </row>
    <row r="102" spans="1:62" s="23" customFormat="1" ht="15.75" customHeight="1">
      <c r="A102" s="31"/>
      <c r="B102" s="69"/>
      <c r="C102" s="68"/>
      <c r="D102" s="63"/>
      <c r="E102" s="63"/>
      <c r="F102" s="63"/>
      <c r="G102" s="63"/>
      <c r="H102" s="63"/>
      <c r="I102" s="63"/>
      <c r="J102" s="63"/>
      <c r="K102" s="63"/>
      <c r="L102" s="64"/>
      <c r="M102" s="63"/>
      <c r="N102" s="66"/>
      <c r="O102" s="66"/>
      <c r="P102" s="10"/>
      <c r="Q102" s="122"/>
      <c r="R102" s="41"/>
      <c r="S102" s="10"/>
      <c r="T102" s="32"/>
      <c r="U102" s="32"/>
      <c r="V102" s="32"/>
      <c r="W102" s="33"/>
      <c r="X102" s="33"/>
      <c r="Y102" s="42"/>
      <c r="Z102" s="42"/>
      <c r="AA102" s="35"/>
      <c r="AB102" s="35"/>
      <c r="AC102" s="35"/>
      <c r="AD102" s="35"/>
      <c r="AE102" s="35"/>
      <c r="AF102" s="35"/>
      <c r="AG102" s="35"/>
      <c r="AH102" s="35"/>
      <c r="AI102" s="35"/>
      <c r="AJ102" s="35"/>
      <c r="AK102" s="35"/>
      <c r="AL102" s="36"/>
      <c r="AM102" s="31"/>
      <c r="AN102" s="31"/>
      <c r="AO102" s="36"/>
      <c r="AQ102" s="10"/>
      <c r="AR102" s="10"/>
      <c r="AS102" s="10"/>
      <c r="AT102" s="75"/>
      <c r="AU102" s="10"/>
      <c r="AV102" s="10"/>
      <c r="AW102" s="64"/>
      <c r="AX102" s="10"/>
      <c r="AY102" s="10"/>
      <c r="AZ102" s="10"/>
      <c r="BA102" s="64"/>
      <c r="BB102" s="64"/>
      <c r="BC102" s="41"/>
      <c r="BD102" s="10"/>
      <c r="BE102" s="10"/>
      <c r="BF102" s="10"/>
      <c r="BG102" s="10"/>
      <c r="BH102" s="41"/>
      <c r="BI102" s="10"/>
      <c r="BJ102" s="10"/>
    </row>
    <row r="103" spans="2:62" ht="18"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64"/>
      <c r="R103" s="64"/>
      <c r="S103" s="10"/>
      <c r="T103" s="1"/>
      <c r="U103" s="1"/>
      <c r="V103" s="1"/>
      <c r="W103" s="1"/>
      <c r="X103" s="1"/>
      <c r="AQ103" s="10"/>
      <c r="AR103" s="10"/>
      <c r="AS103" s="10"/>
      <c r="AT103" s="10"/>
      <c r="AU103" s="10"/>
      <c r="AV103" s="10"/>
      <c r="AW103" s="39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</row>
    <row r="104" spans="2:62" ht="20.25">
      <c r="B104" s="80"/>
      <c r="C104" s="81"/>
      <c r="D104" s="81"/>
      <c r="E104" s="81"/>
      <c r="F104" s="80"/>
      <c r="G104" s="80"/>
      <c r="H104" s="10"/>
      <c r="I104" s="10"/>
      <c r="J104" s="10"/>
      <c r="K104" s="10"/>
      <c r="L104" s="10"/>
      <c r="M104" s="10"/>
      <c r="N104" s="10"/>
      <c r="O104" s="70"/>
      <c r="P104" s="70"/>
      <c r="Q104" s="71"/>
      <c r="R104" s="71"/>
      <c r="S104" s="71"/>
      <c r="Y104" s="1"/>
      <c r="Z104" s="1"/>
      <c r="AA104" s="1"/>
      <c r="AB104" s="1"/>
      <c r="AC104" s="1"/>
      <c r="AD104" s="1"/>
      <c r="AP104" s="39"/>
      <c r="AW104" s="24"/>
      <c r="AX104" s="24"/>
      <c r="AY104" s="24"/>
      <c r="AZ104" s="24"/>
      <c r="BA104" s="24"/>
      <c r="BB104" s="24"/>
      <c r="BC104" s="24"/>
      <c r="BD104" s="24"/>
      <c r="BE104" s="24"/>
      <c r="BF104" s="5"/>
      <c r="BG104" s="24"/>
      <c r="BH104" s="24"/>
      <c r="BI104" s="24"/>
      <c r="BJ104" s="24"/>
    </row>
    <row r="105" spans="2:62" ht="18">
      <c r="B105" s="39"/>
      <c r="C105" s="39"/>
      <c r="D105" s="39"/>
      <c r="E105" s="39"/>
      <c r="F105" s="39"/>
      <c r="G105" s="39"/>
      <c r="H105" s="39"/>
      <c r="I105" s="39"/>
      <c r="J105" s="10"/>
      <c r="K105" s="10"/>
      <c r="L105" s="10"/>
      <c r="M105" s="11"/>
      <c r="N105" s="11"/>
      <c r="O105" s="10"/>
      <c r="P105" s="10"/>
      <c r="Q105" s="10"/>
      <c r="R105" s="10"/>
      <c r="S105" s="10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W105" s="10"/>
      <c r="AZ105" s="10"/>
      <c r="BC105" s="43"/>
      <c r="BF105" s="43"/>
      <c r="BG105" s="43"/>
      <c r="BH105" s="43"/>
      <c r="BJ105" s="43"/>
    </row>
    <row r="106" spans="2:24" ht="18">
      <c r="B106" s="39"/>
      <c r="C106" s="39"/>
      <c r="D106" s="39"/>
      <c r="E106" s="39"/>
      <c r="F106" s="39"/>
      <c r="G106" s="39"/>
      <c r="H106" s="39"/>
      <c r="I106" s="39"/>
      <c r="J106" s="10"/>
      <c r="K106" s="10"/>
      <c r="L106" s="10"/>
      <c r="M106" s="39"/>
      <c r="N106" s="39"/>
      <c r="O106" s="10"/>
      <c r="P106" s="10"/>
      <c r="Q106" s="64"/>
      <c r="R106" s="64"/>
      <c r="S106" s="10"/>
      <c r="T106" s="1"/>
      <c r="U106" s="1"/>
      <c r="V106" s="1"/>
      <c r="W106" s="1"/>
      <c r="X106" s="1"/>
    </row>
    <row r="107" spans="2:51" ht="18">
      <c r="B107" s="63"/>
      <c r="C107" s="63"/>
      <c r="D107" s="63"/>
      <c r="E107" s="119"/>
      <c r="F107" s="41"/>
      <c r="G107" s="41"/>
      <c r="H107" s="41"/>
      <c r="I107" s="74"/>
      <c r="J107" s="74"/>
      <c r="K107" s="120"/>
      <c r="L107" s="10"/>
      <c r="M107" s="10"/>
      <c r="N107" s="10"/>
      <c r="O107" s="70"/>
      <c r="P107" s="70"/>
      <c r="Q107" s="71"/>
      <c r="R107" s="71"/>
      <c r="S107" s="71"/>
      <c r="AW107" s="39"/>
      <c r="AY107" s="7"/>
    </row>
    <row r="108" spans="2:58" ht="18">
      <c r="B108" s="63"/>
      <c r="C108" s="64"/>
      <c r="D108" s="63"/>
      <c r="E108" s="66"/>
      <c r="F108" s="66"/>
      <c r="G108" s="10"/>
      <c r="H108" s="122"/>
      <c r="I108" s="41"/>
      <c r="J108" s="10"/>
      <c r="K108" s="67"/>
      <c r="L108" s="10"/>
      <c r="M108" s="11"/>
      <c r="N108" s="11"/>
      <c r="O108" s="70"/>
      <c r="P108" s="70"/>
      <c r="Q108" s="71"/>
      <c r="R108" s="71"/>
      <c r="S108" s="71"/>
      <c r="AY108" s="7"/>
      <c r="BF108" s="7"/>
    </row>
    <row r="109" spans="2:19" ht="18"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1"/>
      <c r="N109" s="11"/>
      <c r="O109" s="70"/>
      <c r="P109" s="70"/>
      <c r="Q109" s="71"/>
      <c r="R109" s="71"/>
      <c r="S109" s="71"/>
    </row>
    <row r="111" spans="50:51" ht="12.75">
      <c r="AX111" s="7"/>
      <c r="AY111" s="7"/>
    </row>
  </sheetData>
  <sheetProtection password="CC79" sheet="1"/>
  <mergeCells count="103">
    <mergeCell ref="BH17:BI17"/>
    <mergeCell ref="BC16:BD16"/>
    <mergeCell ref="BE16:BF16"/>
    <mergeCell ref="AS16:AW16"/>
    <mergeCell ref="BC15:BF15"/>
    <mergeCell ref="AB36:AE36"/>
    <mergeCell ref="AF36:AH36"/>
    <mergeCell ref="AI36:AK36"/>
    <mergeCell ref="AI35:AK35"/>
    <mergeCell ref="AN34:AR34"/>
    <mergeCell ref="AF32:AH33"/>
    <mergeCell ref="AN32:AR32"/>
    <mergeCell ref="AX32:AZ32"/>
    <mergeCell ref="AS33:AW33"/>
    <mergeCell ref="AN37:AR37"/>
    <mergeCell ref="AS37:AW37"/>
    <mergeCell ref="AX37:AZ37"/>
    <mergeCell ref="AS35:AW36"/>
    <mergeCell ref="AX35:AZ36"/>
    <mergeCell ref="AN35:AR36"/>
    <mergeCell ref="A3:BA3"/>
    <mergeCell ref="A4:BA4"/>
    <mergeCell ref="A5:BA5"/>
    <mergeCell ref="AB16:AE16"/>
    <mergeCell ref="AF16:AI16"/>
    <mergeCell ref="Y10:AB10"/>
    <mergeCell ref="AC10:AN10"/>
    <mergeCell ref="AX16:BA16"/>
    <mergeCell ref="F9:L9"/>
    <mergeCell ref="A14:AW14"/>
    <mergeCell ref="B16:E16"/>
    <mergeCell ref="F16:I16"/>
    <mergeCell ref="AP9:AT9"/>
    <mergeCell ref="AC9:AN9"/>
    <mergeCell ref="Y9:AB9"/>
    <mergeCell ref="AU9:BA9"/>
    <mergeCell ref="J16:N16"/>
    <mergeCell ref="O16:R16"/>
    <mergeCell ref="S16:W16"/>
    <mergeCell ref="X16:AA16"/>
    <mergeCell ref="AX34:AZ34"/>
    <mergeCell ref="AJ16:AN16"/>
    <mergeCell ref="AO16:AR16"/>
    <mergeCell ref="AN33:AR33"/>
    <mergeCell ref="AS34:AW34"/>
    <mergeCell ref="AS32:AW32"/>
    <mergeCell ref="AI32:AK33"/>
    <mergeCell ref="AX33:AZ33"/>
    <mergeCell ref="AB32:AE33"/>
    <mergeCell ref="A32:B33"/>
    <mergeCell ref="C32:F33"/>
    <mergeCell ref="A16:A17"/>
    <mergeCell ref="G32:I33"/>
    <mergeCell ref="AC29:AG29"/>
    <mergeCell ref="T32:V33"/>
    <mergeCell ref="P32:S33"/>
    <mergeCell ref="J32:L33"/>
    <mergeCell ref="M32:O33"/>
    <mergeCell ref="T35:V35"/>
    <mergeCell ref="AB34:AE34"/>
    <mergeCell ref="A34:B34"/>
    <mergeCell ref="C34:F34"/>
    <mergeCell ref="G34:I34"/>
    <mergeCell ref="J34:L34"/>
    <mergeCell ref="J38:L38"/>
    <mergeCell ref="J36:L36"/>
    <mergeCell ref="J35:L35"/>
    <mergeCell ref="M35:O35"/>
    <mergeCell ref="M34:O34"/>
    <mergeCell ref="C38:F38"/>
    <mergeCell ref="G38:I38"/>
    <mergeCell ref="C36:F36"/>
    <mergeCell ref="G36:I36"/>
    <mergeCell ref="A38:B38"/>
    <mergeCell ref="X7:AB7"/>
    <mergeCell ref="P38:S38"/>
    <mergeCell ref="M38:O38"/>
    <mergeCell ref="T38:V38"/>
    <mergeCell ref="W38:Y38"/>
    <mergeCell ref="M36:O36"/>
    <mergeCell ref="U12:V12"/>
    <mergeCell ref="W35:Y35"/>
    <mergeCell ref="P34:S34"/>
    <mergeCell ref="AS1:AZ1"/>
    <mergeCell ref="T34:V34"/>
    <mergeCell ref="W34:Y34"/>
    <mergeCell ref="W32:Y33"/>
    <mergeCell ref="A35:B35"/>
    <mergeCell ref="C35:F35"/>
    <mergeCell ref="G35:I35"/>
    <mergeCell ref="P35:S35"/>
    <mergeCell ref="AB35:AE35"/>
    <mergeCell ref="AF35:AH35"/>
    <mergeCell ref="T6:AI6"/>
    <mergeCell ref="N7:W7"/>
    <mergeCell ref="AC7:AD7"/>
    <mergeCell ref="AE7:AP7"/>
    <mergeCell ref="A36:B36"/>
    <mergeCell ref="AF34:AH34"/>
    <mergeCell ref="P36:S36"/>
    <mergeCell ref="T36:V36"/>
    <mergeCell ref="W36:Y36"/>
    <mergeCell ref="AI34:AK34"/>
  </mergeCells>
  <printOptions/>
  <pageMargins left="0.3937007874015748" right="0" top="0.3937007874015748" bottom="0.1968503937007874" header="0" footer="0"/>
  <pageSetup fitToHeight="1" fitToWidth="1" horizontalDpi="600" verticalDpi="600" orientation="landscape" paperSize="9" scale="5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528"/>
  <sheetViews>
    <sheetView showZeros="0" view="pageBreakPreview" zoomScale="43" zoomScaleNormal="50" zoomScaleSheetLayoutView="43" zoomScalePageLayoutView="0" workbookViewId="0" topLeftCell="A1">
      <pane ySplit="11" topLeftCell="A247" activePane="bottomLeft" state="frozen"/>
      <selection pane="topLeft" activeCell="A1" sqref="A1"/>
      <selection pane="bottomLeft" activeCell="I278" sqref="I278"/>
    </sheetView>
  </sheetViews>
  <sheetFormatPr defaultColWidth="5.875" defaultRowHeight="27.75" customHeight="1"/>
  <cols>
    <col min="1" max="1" width="17.125" style="134" customWidth="1"/>
    <col min="2" max="2" width="87.625" style="134" customWidth="1"/>
    <col min="3" max="6" width="16.00390625" style="134" customWidth="1"/>
    <col min="7" max="7" width="14.00390625" style="134" customWidth="1"/>
    <col min="8" max="12" width="16.00390625" style="134" customWidth="1"/>
    <col min="13" max="14" width="14.875" style="134" customWidth="1"/>
    <col min="15" max="15" width="16.875" style="134" customWidth="1"/>
    <col min="16" max="21" width="14.875" style="134" customWidth="1"/>
    <col min="22" max="22" width="22.75390625" style="192" bestFit="1" customWidth="1"/>
    <col min="23" max="16384" width="5.875" style="134" customWidth="1"/>
  </cols>
  <sheetData>
    <row r="1" spans="1:31" ht="27.75">
      <c r="A1" s="227" t="str">
        <f>CONCATENATE('Основні дані'!A21,"_(",'Основні дані'!B21,")")</f>
        <v>Форма Мон1-18_(1,9)</v>
      </c>
      <c r="B1" s="180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848" t="str">
        <f>'Основні дані'!B1</f>
        <v>120142Мон.xls</v>
      </c>
      <c r="Q1" s="848"/>
      <c r="R1" s="848"/>
      <c r="S1" s="848"/>
      <c r="T1" s="848"/>
      <c r="U1" s="848"/>
      <c r="V1" s="188"/>
      <c r="W1" s="152"/>
      <c r="X1" s="152"/>
      <c r="Y1" s="152"/>
      <c r="Z1" s="152"/>
      <c r="AA1" s="135"/>
      <c r="AB1" s="135"/>
      <c r="AC1" s="135"/>
      <c r="AD1" s="135"/>
      <c r="AE1" s="135"/>
    </row>
    <row r="2" spans="1:31" ht="27.75" customHeight="1">
      <c r="A2" s="849" t="s">
        <v>75</v>
      </c>
      <c r="B2" s="849"/>
      <c r="C2" s="849"/>
      <c r="D2" s="849"/>
      <c r="E2" s="849"/>
      <c r="F2" s="849"/>
      <c r="G2" s="849"/>
      <c r="H2" s="849"/>
      <c r="I2" s="849"/>
      <c r="J2" s="849"/>
      <c r="K2" s="849"/>
      <c r="L2" s="849"/>
      <c r="M2" s="849"/>
      <c r="N2" s="849"/>
      <c r="O2" s="849"/>
      <c r="P2" s="849"/>
      <c r="Q2" s="849"/>
      <c r="R2" s="849"/>
      <c r="S2" s="849"/>
      <c r="T2" s="849"/>
      <c r="U2" s="849"/>
      <c r="V2" s="188"/>
      <c r="W2" s="152"/>
      <c r="X2" s="152"/>
      <c r="Y2" s="152"/>
      <c r="Z2" s="152"/>
      <c r="AA2" s="135"/>
      <c r="AB2" s="135"/>
      <c r="AC2" s="135"/>
      <c r="AD2" s="135"/>
      <c r="AE2" s="135"/>
    </row>
    <row r="3" spans="1:31" s="160" customFormat="1" ht="27.75" customHeight="1" thickBot="1">
      <c r="A3" s="181"/>
      <c r="B3" s="182"/>
      <c r="C3" s="182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52"/>
      <c r="X3" s="152"/>
      <c r="Y3" s="152"/>
      <c r="Z3" s="152"/>
      <c r="AA3" s="470"/>
      <c r="AB3" s="470"/>
      <c r="AC3" s="470"/>
      <c r="AD3" s="470"/>
      <c r="AE3" s="470"/>
    </row>
    <row r="4" spans="1:31" ht="54" customHeight="1" thickBot="1">
      <c r="A4" s="853" t="s">
        <v>202</v>
      </c>
      <c r="B4" s="888" t="s">
        <v>45</v>
      </c>
      <c r="C4" s="882" t="s">
        <v>46</v>
      </c>
      <c r="D4" s="883"/>
      <c r="E4" s="884"/>
      <c r="F4" s="841" t="s">
        <v>49</v>
      </c>
      <c r="G4" s="856" t="s">
        <v>50</v>
      </c>
      <c r="H4" s="857"/>
      <c r="I4" s="857"/>
      <c r="J4" s="857"/>
      <c r="K4" s="857"/>
      <c r="L4" s="858"/>
      <c r="M4" s="865" t="s">
        <v>104</v>
      </c>
      <c r="N4" s="866"/>
      <c r="O4" s="866"/>
      <c r="P4" s="866"/>
      <c r="Q4" s="866"/>
      <c r="R4" s="866"/>
      <c r="S4" s="866"/>
      <c r="T4" s="867"/>
      <c r="U4" s="841" t="s">
        <v>67</v>
      </c>
      <c r="V4" s="188"/>
      <c r="W4" s="135"/>
      <c r="X4" s="135"/>
      <c r="Y4" s="135"/>
      <c r="Z4" s="135"/>
      <c r="AA4" s="135"/>
      <c r="AB4" s="135"/>
      <c r="AC4" s="135"/>
      <c r="AD4" s="135"/>
      <c r="AE4" s="135"/>
    </row>
    <row r="5" spans="1:22" ht="33.75" customHeight="1" thickBot="1">
      <c r="A5" s="854"/>
      <c r="B5" s="889"/>
      <c r="C5" s="841" t="s">
        <v>47</v>
      </c>
      <c r="D5" s="841" t="s">
        <v>48</v>
      </c>
      <c r="E5" s="841" t="s">
        <v>59</v>
      </c>
      <c r="F5" s="842"/>
      <c r="G5" s="841" t="s">
        <v>51</v>
      </c>
      <c r="H5" s="856" t="s">
        <v>52</v>
      </c>
      <c r="I5" s="857"/>
      <c r="J5" s="857"/>
      <c r="K5" s="858"/>
      <c r="L5" s="841" t="s">
        <v>54</v>
      </c>
      <c r="M5" s="833" t="s">
        <v>148</v>
      </c>
      <c r="N5" s="834"/>
      <c r="O5" s="834"/>
      <c r="P5" s="835"/>
      <c r="Q5" s="833" t="s">
        <v>149</v>
      </c>
      <c r="R5" s="834"/>
      <c r="S5" s="834"/>
      <c r="T5" s="835"/>
      <c r="U5" s="842"/>
      <c r="V5" s="188"/>
    </row>
    <row r="6" spans="1:22" ht="31.5" customHeight="1" thickBot="1">
      <c r="A6" s="854"/>
      <c r="B6" s="889"/>
      <c r="C6" s="842"/>
      <c r="D6" s="842"/>
      <c r="E6" s="842"/>
      <c r="F6" s="842"/>
      <c r="G6" s="842"/>
      <c r="H6" s="841" t="s">
        <v>6</v>
      </c>
      <c r="I6" s="859" t="s">
        <v>53</v>
      </c>
      <c r="J6" s="860"/>
      <c r="K6" s="861"/>
      <c r="L6" s="842"/>
      <c r="M6" s="836" t="s">
        <v>55</v>
      </c>
      <c r="N6" s="868"/>
      <c r="O6" s="868"/>
      <c r="P6" s="837"/>
      <c r="Q6" s="836" t="s">
        <v>55</v>
      </c>
      <c r="R6" s="868"/>
      <c r="S6" s="868"/>
      <c r="T6" s="837"/>
      <c r="U6" s="842"/>
      <c r="V6" s="188"/>
    </row>
    <row r="7" spans="1:22" ht="31.5" customHeight="1" thickBot="1">
      <c r="A7" s="854"/>
      <c r="B7" s="889"/>
      <c r="C7" s="842"/>
      <c r="D7" s="842"/>
      <c r="E7" s="842"/>
      <c r="F7" s="842"/>
      <c r="G7" s="842"/>
      <c r="H7" s="842"/>
      <c r="I7" s="862"/>
      <c r="J7" s="863"/>
      <c r="K7" s="864"/>
      <c r="L7" s="842"/>
      <c r="M7" s="836">
        <v>9</v>
      </c>
      <c r="N7" s="837"/>
      <c r="O7" s="836">
        <v>10</v>
      </c>
      <c r="P7" s="837"/>
      <c r="Q7" s="836">
        <v>11</v>
      </c>
      <c r="R7" s="837"/>
      <c r="S7" s="836">
        <v>12</v>
      </c>
      <c r="T7" s="837"/>
      <c r="U7" s="842"/>
      <c r="V7" s="188"/>
    </row>
    <row r="8" spans="1:22" ht="30" customHeight="1" thickBot="1">
      <c r="A8" s="854"/>
      <c r="B8" s="889"/>
      <c r="C8" s="842"/>
      <c r="D8" s="842"/>
      <c r="E8" s="842"/>
      <c r="F8" s="842"/>
      <c r="G8" s="842"/>
      <c r="H8" s="842"/>
      <c r="I8" s="841" t="s">
        <v>57</v>
      </c>
      <c r="J8" s="850" t="s">
        <v>58</v>
      </c>
      <c r="K8" s="841" t="s">
        <v>39</v>
      </c>
      <c r="L8" s="842"/>
      <c r="M8" s="833" t="s">
        <v>56</v>
      </c>
      <c r="N8" s="834"/>
      <c r="O8" s="834"/>
      <c r="P8" s="834"/>
      <c r="Q8" s="834"/>
      <c r="R8" s="834"/>
      <c r="S8" s="834"/>
      <c r="T8" s="835"/>
      <c r="U8" s="842"/>
      <c r="V8" s="188"/>
    </row>
    <row r="9" spans="1:22" ht="33" customHeight="1" thickBot="1">
      <c r="A9" s="854"/>
      <c r="B9" s="889"/>
      <c r="C9" s="842"/>
      <c r="D9" s="842"/>
      <c r="E9" s="842"/>
      <c r="F9" s="842"/>
      <c r="G9" s="842"/>
      <c r="H9" s="842"/>
      <c r="I9" s="842"/>
      <c r="J9" s="851"/>
      <c r="K9" s="842"/>
      <c r="L9" s="842"/>
      <c r="M9" s="836">
        <v>20</v>
      </c>
      <c r="N9" s="837"/>
      <c r="O9" s="836">
        <v>20</v>
      </c>
      <c r="P9" s="837"/>
      <c r="Q9" s="836">
        <v>20</v>
      </c>
      <c r="R9" s="837"/>
      <c r="S9" s="836">
        <v>20</v>
      </c>
      <c r="T9" s="837"/>
      <c r="U9" s="842"/>
      <c r="V9" s="188"/>
    </row>
    <row r="10" spans="1:22" ht="104.25" customHeight="1" thickBot="1">
      <c r="A10" s="855"/>
      <c r="B10" s="890"/>
      <c r="C10" s="843"/>
      <c r="D10" s="843"/>
      <c r="E10" s="843"/>
      <c r="F10" s="843"/>
      <c r="G10" s="843"/>
      <c r="H10" s="843"/>
      <c r="I10" s="843"/>
      <c r="J10" s="852"/>
      <c r="K10" s="843"/>
      <c r="L10" s="843"/>
      <c r="M10" s="183" t="s">
        <v>82</v>
      </c>
      <c r="N10" s="183" t="s">
        <v>83</v>
      </c>
      <c r="O10" s="183" t="s">
        <v>82</v>
      </c>
      <c r="P10" s="183" t="s">
        <v>83</v>
      </c>
      <c r="Q10" s="183" t="s">
        <v>82</v>
      </c>
      <c r="R10" s="183" t="s">
        <v>83</v>
      </c>
      <c r="S10" s="183" t="s">
        <v>82</v>
      </c>
      <c r="T10" s="183" t="s">
        <v>83</v>
      </c>
      <c r="U10" s="843"/>
      <c r="V10" s="188"/>
    </row>
    <row r="11" spans="1:22" s="238" customFormat="1" ht="22.5" customHeight="1" thickBot="1">
      <c r="A11" s="235">
        <v>1</v>
      </c>
      <c r="B11" s="235">
        <v>2</v>
      </c>
      <c r="C11" s="235">
        <v>3</v>
      </c>
      <c r="D11" s="235">
        <v>4</v>
      </c>
      <c r="E11" s="235">
        <v>5</v>
      </c>
      <c r="F11" s="235">
        <v>6</v>
      </c>
      <c r="G11" s="235">
        <v>7</v>
      </c>
      <c r="H11" s="235">
        <v>8</v>
      </c>
      <c r="I11" s="235">
        <v>9</v>
      </c>
      <c r="J11" s="235">
        <v>10</v>
      </c>
      <c r="K11" s="235">
        <v>11</v>
      </c>
      <c r="L11" s="235">
        <v>12</v>
      </c>
      <c r="M11" s="235">
        <v>13</v>
      </c>
      <c r="N11" s="235">
        <v>14</v>
      </c>
      <c r="O11" s="235">
        <v>15</v>
      </c>
      <c r="P11" s="235">
        <v>16</v>
      </c>
      <c r="Q11" s="235">
        <v>17</v>
      </c>
      <c r="R11" s="235">
        <v>18</v>
      </c>
      <c r="S11" s="235">
        <v>19</v>
      </c>
      <c r="T11" s="235">
        <v>20</v>
      </c>
      <c r="U11" s="236">
        <v>29</v>
      </c>
      <c r="V11" s="237"/>
    </row>
    <row r="12" spans="1:22" s="154" customFormat="1" ht="30.75" thickBot="1">
      <c r="A12" s="444">
        <v>1</v>
      </c>
      <c r="B12" s="247" t="s">
        <v>219</v>
      </c>
      <c r="C12" s="248"/>
      <c r="D12" s="248"/>
      <c r="E12" s="247"/>
      <c r="F12" s="261">
        <f aca="true" t="shared" si="0" ref="F12:T12">SUM(F13:F18)</f>
        <v>16</v>
      </c>
      <c r="G12" s="261">
        <f t="shared" si="0"/>
        <v>480</v>
      </c>
      <c r="H12" s="261">
        <f t="shared" si="0"/>
        <v>160</v>
      </c>
      <c r="I12" s="261">
        <f t="shared" si="0"/>
        <v>64</v>
      </c>
      <c r="J12" s="261">
        <f t="shared" si="0"/>
        <v>0</v>
      </c>
      <c r="K12" s="261">
        <f t="shared" si="0"/>
        <v>96</v>
      </c>
      <c r="L12" s="261">
        <f t="shared" si="0"/>
        <v>320</v>
      </c>
      <c r="M12" s="261">
        <f t="shared" si="0"/>
        <v>2</v>
      </c>
      <c r="N12" s="261">
        <f t="shared" si="0"/>
        <v>3</v>
      </c>
      <c r="O12" s="261">
        <f t="shared" si="0"/>
        <v>2</v>
      </c>
      <c r="P12" s="261">
        <f t="shared" si="0"/>
        <v>6</v>
      </c>
      <c r="Q12" s="261">
        <f t="shared" si="0"/>
        <v>6</v>
      </c>
      <c r="R12" s="261">
        <f t="shared" si="0"/>
        <v>7</v>
      </c>
      <c r="S12" s="261">
        <f t="shared" si="0"/>
        <v>0</v>
      </c>
      <c r="T12" s="261">
        <f t="shared" si="0"/>
        <v>0</v>
      </c>
      <c r="U12" s="261"/>
      <c r="V12" s="186" t="str">
        <f>'Основні дані'!$B$1</f>
        <v>120142Мон.xls</v>
      </c>
    </row>
    <row r="13" spans="1:23" s="154" customFormat="1" ht="30" customHeight="1">
      <c r="A13" s="314" t="s">
        <v>153</v>
      </c>
      <c r="B13" s="637" t="s">
        <v>556</v>
      </c>
      <c r="C13" s="282"/>
      <c r="D13" s="282" t="s">
        <v>557</v>
      </c>
      <c r="E13" s="282" t="s">
        <v>72</v>
      </c>
      <c r="F13" s="262">
        <f aca="true" t="shared" si="1" ref="F13:F18">N13+P13+R13+T13</f>
        <v>3</v>
      </c>
      <c r="G13" s="262">
        <f aca="true" t="shared" si="2" ref="G13:G18">F13*30</f>
        <v>90</v>
      </c>
      <c r="H13" s="263">
        <f>(M13*Титул!BC$18)+(O13*Титул!BD$18)+(Q13*Титул!BE$18)+(S13*Титул!BF$18)</f>
        <v>32</v>
      </c>
      <c r="I13" s="377">
        <v>16</v>
      </c>
      <c r="J13" s="376"/>
      <c r="K13" s="376">
        <v>16</v>
      </c>
      <c r="L13" s="262">
        <f aca="true" t="shared" si="3" ref="L13:L18">IF(H13=I13+J13+K13,G13-H13,"!ОШИБКА!")</f>
        <v>58</v>
      </c>
      <c r="M13" s="264">
        <v>2</v>
      </c>
      <c r="N13" s="265">
        <v>3</v>
      </c>
      <c r="O13" s="265"/>
      <c r="P13" s="265"/>
      <c r="Q13" s="265"/>
      <c r="R13" s="265"/>
      <c r="S13" s="265"/>
      <c r="T13" s="265"/>
      <c r="U13" s="279">
        <v>144</v>
      </c>
      <c r="V13" s="186" t="str">
        <f>'Основні дані'!$B$1</f>
        <v>120142Мон.xls</v>
      </c>
      <c r="W13" s="425"/>
    </row>
    <row r="14" spans="1:23" s="154" customFormat="1" ht="31.5" customHeight="1">
      <c r="A14" s="314" t="s">
        <v>154</v>
      </c>
      <c r="B14" s="637" t="s">
        <v>558</v>
      </c>
      <c r="C14" s="282"/>
      <c r="D14" s="282" t="s">
        <v>559</v>
      </c>
      <c r="E14" s="312" t="s">
        <v>72</v>
      </c>
      <c r="F14" s="263">
        <f t="shared" si="1"/>
        <v>3</v>
      </c>
      <c r="G14" s="263">
        <f t="shared" si="2"/>
        <v>90</v>
      </c>
      <c r="H14" s="263">
        <f>(M14*Титул!BC$18)+(O14*Титул!BD$18)+(Q14*Титул!BE$18)+(S14*Титул!BF$18)</f>
        <v>16</v>
      </c>
      <c r="I14" s="378">
        <v>16</v>
      </c>
      <c r="J14" s="265"/>
      <c r="K14" s="265"/>
      <c r="L14" s="263">
        <f t="shared" si="3"/>
        <v>74</v>
      </c>
      <c r="M14" s="639"/>
      <c r="N14" s="265"/>
      <c r="O14" s="268">
        <v>1</v>
      </c>
      <c r="P14" s="268">
        <v>3</v>
      </c>
      <c r="Q14" s="268"/>
      <c r="R14" s="268"/>
      <c r="S14" s="268"/>
      <c r="T14" s="268"/>
      <c r="U14" s="508">
        <v>201</v>
      </c>
      <c r="V14" s="186" t="str">
        <f>'Основні дані'!$B$1</f>
        <v>120142Мон.xls</v>
      </c>
      <c r="W14" s="425"/>
    </row>
    <row r="15" spans="1:23" s="154" customFormat="1" ht="27.75">
      <c r="A15" s="314" t="s">
        <v>155</v>
      </c>
      <c r="B15" s="638" t="s">
        <v>560</v>
      </c>
      <c r="C15" s="283"/>
      <c r="D15" s="283" t="s">
        <v>559</v>
      </c>
      <c r="E15" s="283" t="s">
        <v>72</v>
      </c>
      <c r="F15" s="263">
        <f t="shared" si="1"/>
        <v>3</v>
      </c>
      <c r="G15" s="263">
        <f t="shared" si="2"/>
        <v>90</v>
      </c>
      <c r="H15" s="263">
        <f>(M15*Титул!BC$18)+(O15*Титул!BD$18)+(Q15*Титул!BE$18)+(S15*Титул!BF$18)</f>
        <v>16</v>
      </c>
      <c r="I15" s="378">
        <v>16</v>
      </c>
      <c r="J15" s="265"/>
      <c r="K15" s="265"/>
      <c r="L15" s="263">
        <f t="shared" si="3"/>
        <v>74</v>
      </c>
      <c r="M15" s="264"/>
      <c r="N15" s="265"/>
      <c r="O15" s="265">
        <v>1</v>
      </c>
      <c r="P15" s="265">
        <v>3</v>
      </c>
      <c r="Q15" s="265"/>
      <c r="R15" s="265"/>
      <c r="S15" s="265"/>
      <c r="T15" s="265"/>
      <c r="U15" s="640">
        <v>325</v>
      </c>
      <c r="V15" s="186" t="str">
        <f>'Основні дані'!$B$1</f>
        <v>120142Мон.xls</v>
      </c>
      <c r="W15" s="425"/>
    </row>
    <row r="16" spans="1:23" s="154" customFormat="1" ht="27.75">
      <c r="A16" s="314" t="s">
        <v>156</v>
      </c>
      <c r="B16" s="654" t="s">
        <v>621</v>
      </c>
      <c r="C16" s="283"/>
      <c r="D16" s="283" t="s">
        <v>160</v>
      </c>
      <c r="E16" s="283" t="s">
        <v>72</v>
      </c>
      <c r="F16" s="263">
        <f t="shared" si="1"/>
        <v>4</v>
      </c>
      <c r="G16" s="263">
        <f t="shared" si="2"/>
        <v>120</v>
      </c>
      <c r="H16" s="263">
        <f>(M16*Титул!BC$18)+(O16*Титул!BD$18)+(Q16*Титул!BE$18)+(S16*Титул!BF$18)</f>
        <v>64</v>
      </c>
      <c r="I16" s="378"/>
      <c r="J16" s="265"/>
      <c r="K16" s="265">
        <v>64</v>
      </c>
      <c r="L16" s="263">
        <f t="shared" si="3"/>
        <v>56</v>
      </c>
      <c r="M16" s="264"/>
      <c r="N16" s="265"/>
      <c r="O16" s="265"/>
      <c r="P16" s="265"/>
      <c r="Q16" s="265">
        <v>4</v>
      </c>
      <c r="R16" s="265">
        <v>4</v>
      </c>
      <c r="S16" s="265"/>
      <c r="T16" s="265"/>
      <c r="U16" s="509">
        <v>275</v>
      </c>
      <c r="V16" s="186" t="str">
        <f>'Основні дані'!$B$1</f>
        <v>120142Мон.xls</v>
      </c>
      <c r="W16" s="425"/>
    </row>
    <row r="17" spans="1:23" s="154" customFormat="1" ht="56.25" thickBot="1">
      <c r="A17" s="314" t="s">
        <v>157</v>
      </c>
      <c r="B17" s="655" t="s">
        <v>622</v>
      </c>
      <c r="C17" s="283"/>
      <c r="D17" s="283" t="s">
        <v>160</v>
      </c>
      <c r="E17" s="283" t="s">
        <v>72</v>
      </c>
      <c r="F17" s="263">
        <f t="shared" si="1"/>
        <v>3</v>
      </c>
      <c r="G17" s="263">
        <f t="shared" si="2"/>
        <v>90</v>
      </c>
      <c r="H17" s="263">
        <f>(M17*Титул!BC$18)+(O17*Титул!BD$18)+(Q17*Титул!BE$18)+(S17*Титул!BF$18)</f>
        <v>32</v>
      </c>
      <c r="I17" s="378">
        <v>16</v>
      </c>
      <c r="J17" s="265"/>
      <c r="K17" s="265">
        <v>16</v>
      </c>
      <c r="L17" s="263">
        <f t="shared" si="3"/>
        <v>58</v>
      </c>
      <c r="M17" s="264"/>
      <c r="N17" s="265"/>
      <c r="O17" s="265"/>
      <c r="P17" s="265"/>
      <c r="Q17" s="265">
        <v>2</v>
      </c>
      <c r="R17" s="265">
        <v>3</v>
      </c>
      <c r="S17" s="265"/>
      <c r="T17" s="265"/>
      <c r="U17" s="509">
        <v>307</v>
      </c>
      <c r="V17" s="186" t="str">
        <f>'Основні дані'!$B$1</f>
        <v>120142Мон.xls</v>
      </c>
      <c r="W17" s="425"/>
    </row>
    <row r="18" spans="1:23" s="154" customFormat="1" ht="28.5" hidden="1" thickBot="1">
      <c r="A18" s="314" t="s">
        <v>158</v>
      </c>
      <c r="B18" s="245"/>
      <c r="C18" s="283"/>
      <c r="D18" s="283"/>
      <c r="E18" s="283"/>
      <c r="F18" s="263">
        <f t="shared" si="1"/>
        <v>0</v>
      </c>
      <c r="G18" s="263">
        <f t="shared" si="2"/>
        <v>0</v>
      </c>
      <c r="H18" s="263">
        <f>(M18*Титул!BC$18)+(O18*Титул!BD$18)+(Q18*Титул!BE$18)+(S18*Титул!BF$18)</f>
        <v>0</v>
      </c>
      <c r="I18" s="378"/>
      <c r="J18" s="265"/>
      <c r="K18" s="265"/>
      <c r="L18" s="263">
        <f t="shared" si="3"/>
        <v>0</v>
      </c>
      <c r="M18" s="264"/>
      <c r="N18" s="265"/>
      <c r="O18" s="265"/>
      <c r="P18" s="265"/>
      <c r="Q18" s="265"/>
      <c r="R18" s="265"/>
      <c r="S18" s="265"/>
      <c r="T18" s="265"/>
      <c r="U18" s="509"/>
      <c r="V18" s="186" t="str">
        <f>'Основні дані'!$B$1</f>
        <v>120142Мон.xls</v>
      </c>
      <c r="W18" s="425"/>
    </row>
    <row r="19" spans="1:23" s="154" customFormat="1" ht="30.75" thickBot="1">
      <c r="A19" s="444">
        <v>2</v>
      </c>
      <c r="B19" s="247" t="s">
        <v>220</v>
      </c>
      <c r="C19" s="248"/>
      <c r="D19" s="248"/>
      <c r="E19" s="247"/>
      <c r="F19" s="270">
        <f aca="true" t="shared" si="4" ref="F19:T19">SUM(F20:F29)</f>
        <v>27</v>
      </c>
      <c r="G19" s="270">
        <f t="shared" si="4"/>
        <v>810</v>
      </c>
      <c r="H19" s="270">
        <f t="shared" si="4"/>
        <v>352</v>
      </c>
      <c r="I19" s="270">
        <f t="shared" si="4"/>
        <v>288</v>
      </c>
      <c r="J19" s="270">
        <f t="shared" si="4"/>
        <v>0</v>
      </c>
      <c r="K19" s="270">
        <f t="shared" si="4"/>
        <v>64</v>
      </c>
      <c r="L19" s="270">
        <f t="shared" si="4"/>
        <v>458</v>
      </c>
      <c r="M19" s="270">
        <f t="shared" si="4"/>
        <v>8</v>
      </c>
      <c r="N19" s="270">
        <f t="shared" si="4"/>
        <v>11</v>
      </c>
      <c r="O19" s="270">
        <f t="shared" si="4"/>
        <v>10</v>
      </c>
      <c r="P19" s="270">
        <f t="shared" si="4"/>
        <v>11</v>
      </c>
      <c r="Q19" s="270">
        <f t="shared" si="4"/>
        <v>4</v>
      </c>
      <c r="R19" s="270">
        <f t="shared" si="4"/>
        <v>5</v>
      </c>
      <c r="S19" s="270">
        <f t="shared" si="4"/>
        <v>0</v>
      </c>
      <c r="T19" s="270">
        <f t="shared" si="4"/>
        <v>0</v>
      </c>
      <c r="U19" s="270"/>
      <c r="V19" s="186" t="str">
        <f>'Основні дані'!$B$1</f>
        <v>120142Мон.xls</v>
      </c>
      <c r="W19" s="425"/>
    </row>
    <row r="20" spans="1:23" s="154" customFormat="1" ht="55.5">
      <c r="A20" s="314" t="s">
        <v>169</v>
      </c>
      <c r="B20" s="638" t="s">
        <v>561</v>
      </c>
      <c r="C20" s="283" t="s">
        <v>557</v>
      </c>
      <c r="D20" s="283"/>
      <c r="E20" s="283" t="s">
        <v>73</v>
      </c>
      <c r="F20" s="263">
        <f>N20+P20+R20+T20</f>
        <v>6</v>
      </c>
      <c r="G20" s="263">
        <f>F20*30</f>
        <v>180</v>
      </c>
      <c r="H20" s="263">
        <f>(M20*Титул!BC$18)+(O20*Титул!BD$18)+(Q20*Титул!BE$18)+(S20*Титул!BF$18)</f>
        <v>64</v>
      </c>
      <c r="I20" s="505">
        <v>48</v>
      </c>
      <c r="J20" s="506"/>
      <c r="K20" s="506">
        <v>16</v>
      </c>
      <c r="L20" s="263">
        <f>IF(H20=I20+J20+K20,G20-H20,"!ОШИБКА!")</f>
        <v>116</v>
      </c>
      <c r="M20" s="264">
        <v>4</v>
      </c>
      <c r="N20" s="265">
        <v>6</v>
      </c>
      <c r="O20" s="265"/>
      <c r="P20" s="265"/>
      <c r="Q20" s="265"/>
      <c r="R20" s="265"/>
      <c r="S20" s="265"/>
      <c r="T20" s="265"/>
      <c r="U20" s="644">
        <v>120</v>
      </c>
      <c r="V20" s="186" t="str">
        <f>'Основні дані'!$B$1</f>
        <v>120142Мон.xls</v>
      </c>
      <c r="W20" s="425"/>
    </row>
    <row r="21" spans="1:23" s="154" customFormat="1" ht="55.5">
      <c r="A21" s="314" t="s">
        <v>170</v>
      </c>
      <c r="B21" s="638" t="s">
        <v>562</v>
      </c>
      <c r="C21" s="282" t="s">
        <v>557</v>
      </c>
      <c r="D21" s="282"/>
      <c r="E21" s="312" t="s">
        <v>73</v>
      </c>
      <c r="F21" s="263">
        <f>N21+P21+R21+T21</f>
        <v>5</v>
      </c>
      <c r="G21" s="263">
        <f>F21*30</f>
        <v>150</v>
      </c>
      <c r="H21" s="263">
        <f>(M21*Титул!BC$18)+(O21*Титул!BD$18)+(Q21*Титул!BE$18)+(S21*Титул!BF$18)</f>
        <v>64</v>
      </c>
      <c r="I21" s="505">
        <v>48</v>
      </c>
      <c r="J21" s="506"/>
      <c r="K21" s="506">
        <v>16</v>
      </c>
      <c r="L21" s="263">
        <f>IF(H21=I21+J21+K21,G21-H21,"!ОШИБКА!")</f>
        <v>86</v>
      </c>
      <c r="M21" s="264">
        <v>4</v>
      </c>
      <c r="N21" s="265">
        <v>5</v>
      </c>
      <c r="O21" s="265"/>
      <c r="P21" s="265"/>
      <c r="Q21" s="265"/>
      <c r="R21" s="265"/>
      <c r="S21" s="265"/>
      <c r="T21" s="265"/>
      <c r="U21" s="507">
        <v>120</v>
      </c>
      <c r="V21" s="186" t="str">
        <f>'Основні дані'!$B$1</f>
        <v>120142Мон.xls</v>
      </c>
      <c r="W21" s="425"/>
    </row>
    <row r="22" spans="1:23" s="154" customFormat="1" ht="55.5">
      <c r="A22" s="314" t="s">
        <v>171</v>
      </c>
      <c r="B22" s="245" t="s">
        <v>563</v>
      </c>
      <c r="C22" s="283" t="s">
        <v>559</v>
      </c>
      <c r="D22" s="283"/>
      <c r="E22" s="283" t="s">
        <v>73</v>
      </c>
      <c r="F22" s="263">
        <f>N22+P22+R22+T22</f>
        <v>4</v>
      </c>
      <c r="G22" s="263">
        <f>F22*30</f>
        <v>120</v>
      </c>
      <c r="H22" s="263">
        <f>(M22*Титул!BC$18)+(O22*Титул!BD$18)+(Q22*Титул!BE$18)+(S22*Титул!BF$18)</f>
        <v>64</v>
      </c>
      <c r="I22" s="505">
        <v>48</v>
      </c>
      <c r="J22" s="506"/>
      <c r="K22" s="506">
        <v>16</v>
      </c>
      <c r="L22" s="263">
        <f>IF(H22=I22+J22+K22,G22-H22,"!ОШИБКА!")</f>
        <v>56</v>
      </c>
      <c r="M22" s="264"/>
      <c r="N22" s="265"/>
      <c r="O22" s="268">
        <v>4</v>
      </c>
      <c r="P22" s="268">
        <v>4</v>
      </c>
      <c r="Q22" s="268"/>
      <c r="R22" s="268"/>
      <c r="S22" s="268"/>
      <c r="T22" s="268"/>
      <c r="U22" s="643">
        <v>120</v>
      </c>
      <c r="V22" s="186" t="str">
        <f>'Основні дані'!$B$1</f>
        <v>120142Мон.xls</v>
      </c>
      <c r="W22" s="425"/>
    </row>
    <row r="23" spans="1:23" s="154" customFormat="1" ht="55.5">
      <c r="A23" s="314" t="s">
        <v>172</v>
      </c>
      <c r="B23" s="245" t="s">
        <v>564</v>
      </c>
      <c r="C23" s="283" t="s">
        <v>559</v>
      </c>
      <c r="D23" s="283"/>
      <c r="E23" s="283" t="s">
        <v>73</v>
      </c>
      <c r="F23" s="263">
        <f aca="true" t="shared" si="5" ref="F23:F29">N23+P23+R23+T23</f>
        <v>4</v>
      </c>
      <c r="G23" s="263">
        <f aca="true" t="shared" si="6" ref="G23:G29">F23*30</f>
        <v>120</v>
      </c>
      <c r="H23" s="263">
        <f>(M23*Титул!BC$18)+(O23*Титул!BD$18)+(Q23*Титул!BE$18)+(S23*Титул!BF$18)</f>
        <v>64</v>
      </c>
      <c r="I23" s="505">
        <v>48</v>
      </c>
      <c r="J23" s="506"/>
      <c r="K23" s="506">
        <v>16</v>
      </c>
      <c r="L23" s="263">
        <f aca="true" t="shared" si="7" ref="L23:L29">IF(H23=I23+J23+K23,G23-H23,"!ОШИБКА!")</f>
        <v>56</v>
      </c>
      <c r="M23" s="264"/>
      <c r="N23" s="265"/>
      <c r="O23" s="265">
        <v>4</v>
      </c>
      <c r="P23" s="265">
        <v>4</v>
      </c>
      <c r="Q23" s="265"/>
      <c r="R23" s="265"/>
      <c r="S23" s="265"/>
      <c r="T23" s="265"/>
      <c r="U23" s="644">
        <v>120</v>
      </c>
      <c r="V23" s="186" t="str">
        <f>'Основні дані'!$B$1</f>
        <v>120142Мон.xls</v>
      </c>
      <c r="W23" s="425"/>
    </row>
    <row r="24" spans="1:23" s="154" customFormat="1" ht="27.75">
      <c r="A24" s="314" t="s">
        <v>173</v>
      </c>
      <c r="B24" s="641" t="s">
        <v>565</v>
      </c>
      <c r="C24" s="283"/>
      <c r="D24" s="283" t="s">
        <v>559</v>
      </c>
      <c r="E24" s="312" t="s">
        <v>72</v>
      </c>
      <c r="F24" s="263">
        <f t="shared" si="5"/>
        <v>3</v>
      </c>
      <c r="G24" s="263">
        <f t="shared" si="6"/>
        <v>90</v>
      </c>
      <c r="H24" s="263">
        <f>(M24*Титул!BC$18)+(O24*Титул!BD$18)+(Q24*Титул!BE$18)+(S24*Титул!BF$18)</f>
        <v>32</v>
      </c>
      <c r="I24" s="378">
        <v>32</v>
      </c>
      <c r="J24" s="265"/>
      <c r="K24" s="265"/>
      <c r="L24" s="263">
        <f t="shared" si="7"/>
        <v>58</v>
      </c>
      <c r="M24" s="264"/>
      <c r="N24" s="265"/>
      <c r="O24" s="265">
        <v>2</v>
      </c>
      <c r="P24" s="265">
        <v>3</v>
      </c>
      <c r="Q24" s="265"/>
      <c r="R24" s="265"/>
      <c r="S24" s="265"/>
      <c r="T24" s="265"/>
      <c r="U24" s="509">
        <v>120</v>
      </c>
      <c r="V24" s="186" t="str">
        <f>'Основні дані'!$B$1</f>
        <v>120142Мон.xls</v>
      </c>
      <c r="W24" s="425"/>
    </row>
    <row r="25" spans="1:23" s="154" customFormat="1" ht="54.75" thickBot="1">
      <c r="A25" s="314" t="s">
        <v>174</v>
      </c>
      <c r="B25" s="656" t="s">
        <v>623</v>
      </c>
      <c r="C25" s="283" t="s">
        <v>160</v>
      </c>
      <c r="D25" s="283"/>
      <c r="E25" s="283" t="s">
        <v>200</v>
      </c>
      <c r="F25" s="263">
        <f t="shared" si="5"/>
        <v>5</v>
      </c>
      <c r="G25" s="263">
        <f t="shared" si="6"/>
        <v>150</v>
      </c>
      <c r="H25" s="263">
        <f>(M25*Титул!BC$18)+(O25*Титул!BD$18)+(Q25*Титул!BE$18)+(S25*Титул!BF$18)</f>
        <v>64</v>
      </c>
      <c r="I25" s="378">
        <v>64</v>
      </c>
      <c r="J25" s="265"/>
      <c r="K25" s="265"/>
      <c r="L25" s="263">
        <f t="shared" si="7"/>
        <v>86</v>
      </c>
      <c r="M25" s="264"/>
      <c r="N25" s="265"/>
      <c r="O25" s="268"/>
      <c r="P25" s="268"/>
      <c r="Q25" s="265">
        <v>4</v>
      </c>
      <c r="R25" s="265">
        <v>5</v>
      </c>
      <c r="S25" s="265"/>
      <c r="T25" s="265"/>
      <c r="U25" s="509"/>
      <c r="V25" s="186" t="str">
        <f>'Основні дані'!$B$1</f>
        <v>120142Мон.xls</v>
      </c>
      <c r="W25" s="425"/>
    </row>
    <row r="26" spans="1:23" s="154" customFormat="1" ht="27.75" hidden="1">
      <c r="A26" s="314" t="s">
        <v>175</v>
      </c>
      <c r="B26" s="245"/>
      <c r="C26" s="283"/>
      <c r="D26" s="283"/>
      <c r="E26" s="283"/>
      <c r="F26" s="263">
        <f t="shared" si="5"/>
        <v>0</v>
      </c>
      <c r="G26" s="263">
        <f t="shared" si="6"/>
        <v>0</v>
      </c>
      <c r="H26" s="263">
        <f>(M26*Титул!BC$18)+(O26*Титул!BD$18)+(Q26*Титул!BE$18)+(S26*Титул!BF$18)</f>
        <v>0</v>
      </c>
      <c r="I26" s="378"/>
      <c r="J26" s="265"/>
      <c r="K26" s="265"/>
      <c r="L26" s="263">
        <f t="shared" si="7"/>
        <v>0</v>
      </c>
      <c r="M26" s="264"/>
      <c r="N26" s="265"/>
      <c r="O26" s="265"/>
      <c r="P26" s="265"/>
      <c r="Q26" s="265"/>
      <c r="R26" s="265"/>
      <c r="S26" s="265"/>
      <c r="T26" s="265"/>
      <c r="U26" s="509"/>
      <c r="V26" s="186" t="str">
        <f>'Основні дані'!$B$1</f>
        <v>120142Мон.xls</v>
      </c>
      <c r="W26" s="425"/>
    </row>
    <row r="27" spans="1:23" s="154" customFormat="1" ht="27.75" hidden="1">
      <c r="A27" s="314" t="s">
        <v>176</v>
      </c>
      <c r="B27" s="245"/>
      <c r="C27" s="283"/>
      <c r="D27" s="283"/>
      <c r="E27" s="283"/>
      <c r="F27" s="263">
        <f t="shared" si="5"/>
        <v>0</v>
      </c>
      <c r="G27" s="263">
        <f t="shared" si="6"/>
        <v>0</v>
      </c>
      <c r="H27" s="263">
        <f>(M27*Титул!BC$18)+(O27*Титул!BD$18)+(Q27*Титул!BE$18)+(S27*Титул!BF$18)</f>
        <v>0</v>
      </c>
      <c r="I27" s="378"/>
      <c r="J27" s="265"/>
      <c r="K27" s="265"/>
      <c r="L27" s="263">
        <f t="shared" si="7"/>
        <v>0</v>
      </c>
      <c r="M27" s="264"/>
      <c r="N27" s="265"/>
      <c r="O27" s="265"/>
      <c r="P27" s="265"/>
      <c r="Q27" s="265"/>
      <c r="R27" s="265"/>
      <c r="S27" s="265"/>
      <c r="T27" s="265"/>
      <c r="U27" s="509"/>
      <c r="V27" s="186" t="str">
        <f>'Основні дані'!$B$1</f>
        <v>120142Мон.xls</v>
      </c>
      <c r="W27" s="425"/>
    </row>
    <row r="28" spans="1:23" s="154" customFormat="1" ht="27.75" hidden="1">
      <c r="A28" s="314" t="s">
        <v>177</v>
      </c>
      <c r="B28" s="245"/>
      <c r="C28" s="283"/>
      <c r="D28" s="283"/>
      <c r="E28" s="283"/>
      <c r="F28" s="263">
        <f t="shared" si="5"/>
        <v>0</v>
      </c>
      <c r="G28" s="263">
        <f t="shared" si="6"/>
        <v>0</v>
      </c>
      <c r="H28" s="263">
        <f>(M28*Титул!BC$18)+(O28*Титул!BD$18)+(Q28*Титул!BE$18)+(S28*Титул!BF$18)</f>
        <v>0</v>
      </c>
      <c r="I28" s="378"/>
      <c r="J28" s="265"/>
      <c r="K28" s="265"/>
      <c r="L28" s="263">
        <f t="shared" si="7"/>
        <v>0</v>
      </c>
      <c r="M28" s="264"/>
      <c r="N28" s="265"/>
      <c r="O28" s="265"/>
      <c r="P28" s="265"/>
      <c r="Q28" s="265"/>
      <c r="R28" s="265"/>
      <c r="S28" s="265"/>
      <c r="T28" s="265"/>
      <c r="U28" s="509"/>
      <c r="V28" s="186" t="str">
        <f>'Основні дані'!$B$1</f>
        <v>120142Мон.xls</v>
      </c>
      <c r="W28" s="425"/>
    </row>
    <row r="29" spans="1:23" s="154" customFormat="1" ht="28.5" hidden="1" thickBot="1">
      <c r="A29" s="314" t="s">
        <v>178</v>
      </c>
      <c r="B29" s="245"/>
      <c r="C29" s="283"/>
      <c r="D29" s="283"/>
      <c r="E29" s="283"/>
      <c r="F29" s="263">
        <f t="shared" si="5"/>
        <v>0</v>
      </c>
      <c r="G29" s="263">
        <f t="shared" si="6"/>
        <v>0</v>
      </c>
      <c r="H29" s="263">
        <f>(M29*Титул!BC$18)+(O29*Титул!BD$18)+(Q29*Титул!BE$18)+(S29*Титул!BF$18)</f>
        <v>0</v>
      </c>
      <c r="I29" s="378"/>
      <c r="J29" s="265"/>
      <c r="K29" s="265"/>
      <c r="L29" s="263">
        <f t="shared" si="7"/>
        <v>0</v>
      </c>
      <c r="M29" s="264"/>
      <c r="N29" s="265"/>
      <c r="O29" s="265"/>
      <c r="P29" s="265"/>
      <c r="Q29" s="265"/>
      <c r="R29" s="265"/>
      <c r="S29" s="265"/>
      <c r="T29" s="265"/>
      <c r="U29" s="509"/>
      <c r="V29" s="186" t="str">
        <f>'Основні дані'!$B$1</f>
        <v>120142Мон.xls</v>
      </c>
      <c r="W29" s="425"/>
    </row>
    <row r="30" spans="1:22" s="154" customFormat="1" ht="30.75" thickBot="1">
      <c r="A30" s="552" t="s">
        <v>190</v>
      </c>
      <c r="B30" s="247" t="s">
        <v>221</v>
      </c>
      <c r="C30" s="284"/>
      <c r="D30" s="284"/>
      <c r="E30" s="301"/>
      <c r="F30" s="270">
        <f aca="true" t="shared" si="8" ref="F30:T30">F31+F240</f>
        <v>77</v>
      </c>
      <c r="G30" s="270">
        <f t="shared" si="8"/>
        <v>2310</v>
      </c>
      <c r="H30" s="270">
        <f t="shared" si="8"/>
        <v>608</v>
      </c>
      <c r="I30" s="270">
        <f t="shared" si="8"/>
        <v>432</v>
      </c>
      <c r="J30" s="270">
        <f t="shared" si="8"/>
        <v>16</v>
      </c>
      <c r="K30" s="270">
        <f t="shared" si="8"/>
        <v>160</v>
      </c>
      <c r="L30" s="270">
        <f t="shared" si="8"/>
        <v>1702</v>
      </c>
      <c r="M30" s="270">
        <f t="shared" si="8"/>
        <v>15</v>
      </c>
      <c r="N30" s="270">
        <f t="shared" si="8"/>
        <v>16</v>
      </c>
      <c r="O30" s="270">
        <f t="shared" si="8"/>
        <v>13</v>
      </c>
      <c r="P30" s="270">
        <f t="shared" si="8"/>
        <v>13</v>
      </c>
      <c r="Q30" s="270">
        <f t="shared" si="8"/>
        <v>10</v>
      </c>
      <c r="R30" s="270">
        <f t="shared" si="8"/>
        <v>18</v>
      </c>
      <c r="S30" s="270">
        <f t="shared" si="8"/>
        <v>0</v>
      </c>
      <c r="T30" s="270">
        <f t="shared" si="8"/>
        <v>30</v>
      </c>
      <c r="U30" s="270"/>
      <c r="V30" s="186" t="str">
        <f>'Основні дані'!$B$1</f>
        <v>120142Мон.xls</v>
      </c>
    </row>
    <row r="31" spans="1:22" s="154" customFormat="1" ht="63" customHeight="1">
      <c r="A31" s="540" t="s">
        <v>222</v>
      </c>
      <c r="B31" s="596" t="s">
        <v>541</v>
      </c>
      <c r="C31" s="541"/>
      <c r="D31" s="541"/>
      <c r="E31" s="541"/>
      <c r="F31" s="551">
        <f>F32</f>
        <v>59</v>
      </c>
      <c r="G31" s="551">
        <f aca="true" t="shared" si="9" ref="G31:T31">G32</f>
        <v>1770</v>
      </c>
      <c r="H31" s="551">
        <f t="shared" si="9"/>
        <v>448</v>
      </c>
      <c r="I31" s="551">
        <f t="shared" si="9"/>
        <v>304</v>
      </c>
      <c r="J31" s="551">
        <f t="shared" si="9"/>
        <v>16</v>
      </c>
      <c r="K31" s="551">
        <f t="shared" si="9"/>
        <v>128</v>
      </c>
      <c r="L31" s="551">
        <f t="shared" si="9"/>
        <v>1322</v>
      </c>
      <c r="M31" s="551">
        <f t="shared" si="9"/>
        <v>15</v>
      </c>
      <c r="N31" s="551">
        <f t="shared" si="9"/>
        <v>16</v>
      </c>
      <c r="O31" s="551">
        <f t="shared" si="9"/>
        <v>13</v>
      </c>
      <c r="P31" s="551">
        <f t="shared" si="9"/>
        <v>13</v>
      </c>
      <c r="Q31" s="551">
        <f t="shared" si="9"/>
        <v>0</v>
      </c>
      <c r="R31" s="551">
        <f t="shared" si="9"/>
        <v>0</v>
      </c>
      <c r="S31" s="551">
        <f t="shared" si="9"/>
        <v>0</v>
      </c>
      <c r="T31" s="551">
        <f t="shared" si="9"/>
        <v>30</v>
      </c>
      <c r="U31" s="542"/>
      <c r="V31" s="186" t="str">
        <f>'Основні дані'!$B$1</f>
        <v>120142Мон.xls</v>
      </c>
    </row>
    <row r="32" spans="1:22" s="154" customFormat="1" ht="53.25" thickBot="1">
      <c r="A32" s="543" t="s">
        <v>223</v>
      </c>
      <c r="B32" s="553" t="s">
        <v>566</v>
      </c>
      <c r="C32" s="544"/>
      <c r="D32" s="544"/>
      <c r="E32" s="544"/>
      <c r="F32" s="545">
        <f>SUM(F33:F44)</f>
        <v>59</v>
      </c>
      <c r="G32" s="545">
        <f aca="true" t="shared" si="10" ref="G32:T32">SUM(G33:G44)</f>
        <v>1770</v>
      </c>
      <c r="H32" s="545">
        <f t="shared" si="10"/>
        <v>448</v>
      </c>
      <c r="I32" s="545">
        <f t="shared" si="10"/>
        <v>304</v>
      </c>
      <c r="J32" s="545">
        <f t="shared" si="10"/>
        <v>16</v>
      </c>
      <c r="K32" s="545">
        <f t="shared" si="10"/>
        <v>128</v>
      </c>
      <c r="L32" s="545">
        <f t="shared" si="10"/>
        <v>1322</v>
      </c>
      <c r="M32" s="545">
        <f t="shared" si="10"/>
        <v>15</v>
      </c>
      <c r="N32" s="545">
        <f t="shared" si="10"/>
        <v>16</v>
      </c>
      <c r="O32" s="545">
        <f t="shared" si="10"/>
        <v>13</v>
      </c>
      <c r="P32" s="545">
        <f t="shared" si="10"/>
        <v>13</v>
      </c>
      <c r="Q32" s="545">
        <f t="shared" si="10"/>
        <v>0</v>
      </c>
      <c r="R32" s="545">
        <f t="shared" si="10"/>
        <v>0</v>
      </c>
      <c r="S32" s="545">
        <f t="shared" si="10"/>
        <v>0</v>
      </c>
      <c r="T32" s="545">
        <f t="shared" si="10"/>
        <v>30</v>
      </c>
      <c r="U32" s="545"/>
      <c r="V32" s="186" t="str">
        <f>'Основні дані'!$B$1</f>
        <v>120142Мон.xls</v>
      </c>
    </row>
    <row r="33" spans="1:23" s="154" customFormat="1" ht="55.5">
      <c r="A33" s="314" t="s">
        <v>224</v>
      </c>
      <c r="B33" s="245" t="s">
        <v>567</v>
      </c>
      <c r="C33" s="282" t="s">
        <v>557</v>
      </c>
      <c r="D33" s="282">
        <v>0</v>
      </c>
      <c r="E33" s="312" t="s">
        <v>73</v>
      </c>
      <c r="F33" s="263">
        <f aca="true" t="shared" si="11" ref="F33:F42">N33+P33+R33+T33</f>
        <v>4</v>
      </c>
      <c r="G33" s="263">
        <f aca="true" t="shared" si="12" ref="G33:G42">F33*30</f>
        <v>120</v>
      </c>
      <c r="H33" s="263">
        <f>(M33*Титул!BC$18)+(O33*Титул!BD$18)+(Q33*Титул!BE$18)+(S33*Титул!BF$18)</f>
        <v>64</v>
      </c>
      <c r="I33" s="377">
        <v>48</v>
      </c>
      <c r="J33" s="376"/>
      <c r="K33" s="376">
        <v>16</v>
      </c>
      <c r="L33" s="263">
        <f aca="true" t="shared" si="13" ref="L33:L42">IF(H33=I33+J33+K33,G33-H33,"!ОШИБКА!")</f>
        <v>56</v>
      </c>
      <c r="M33" s="264">
        <v>4</v>
      </c>
      <c r="N33" s="265">
        <v>4</v>
      </c>
      <c r="O33" s="265"/>
      <c r="P33" s="265"/>
      <c r="Q33" s="265"/>
      <c r="R33" s="265"/>
      <c r="S33" s="265"/>
      <c r="T33" s="265"/>
      <c r="U33" s="279">
        <v>121</v>
      </c>
      <c r="V33" s="186" t="str">
        <f>'Основні дані'!$B$1</f>
        <v>120142Мон.xls</v>
      </c>
      <c r="W33" s="425"/>
    </row>
    <row r="34" spans="1:23" s="154" customFormat="1" ht="83.25">
      <c r="A34" s="314" t="s">
        <v>225</v>
      </c>
      <c r="B34" s="245" t="s">
        <v>568</v>
      </c>
      <c r="C34" s="282" t="s">
        <v>557</v>
      </c>
      <c r="D34" s="282">
        <v>0</v>
      </c>
      <c r="E34" s="312" t="s">
        <v>73</v>
      </c>
      <c r="F34" s="263">
        <f t="shared" si="11"/>
        <v>4</v>
      </c>
      <c r="G34" s="263">
        <f t="shared" si="12"/>
        <v>120</v>
      </c>
      <c r="H34" s="263">
        <f>(M34*Титул!BC$18)+(O34*Титул!BD$18)+(Q34*Титул!BE$18)+(S34*Титул!BF$18)</f>
        <v>64</v>
      </c>
      <c r="I34" s="378">
        <v>48</v>
      </c>
      <c r="J34" s="265"/>
      <c r="K34" s="265">
        <v>16</v>
      </c>
      <c r="L34" s="263">
        <f t="shared" si="13"/>
        <v>56</v>
      </c>
      <c r="M34" s="267">
        <v>4</v>
      </c>
      <c r="N34" s="268">
        <v>4</v>
      </c>
      <c r="O34" s="268"/>
      <c r="P34" s="268"/>
      <c r="Q34" s="268"/>
      <c r="R34" s="268"/>
      <c r="S34" s="268"/>
      <c r="T34" s="268"/>
      <c r="U34" s="643">
        <v>121</v>
      </c>
      <c r="V34" s="186" t="str">
        <f>'Основні дані'!$B$1</f>
        <v>120142Мон.xls</v>
      </c>
      <c r="W34" s="425"/>
    </row>
    <row r="35" spans="1:23" s="154" customFormat="1" ht="55.5">
      <c r="A35" s="314" t="s">
        <v>226</v>
      </c>
      <c r="B35" s="246" t="s">
        <v>569</v>
      </c>
      <c r="C35" s="282" t="s">
        <v>557</v>
      </c>
      <c r="D35" s="282">
        <v>0</v>
      </c>
      <c r="E35" s="282" t="s">
        <v>80</v>
      </c>
      <c r="F35" s="263">
        <f t="shared" si="11"/>
        <v>5</v>
      </c>
      <c r="G35" s="263">
        <f t="shared" si="12"/>
        <v>150</v>
      </c>
      <c r="H35" s="263">
        <f>(M35*Титул!BC$18)+(O35*Титул!BD$18)+(Q35*Титул!BE$18)+(S35*Титул!BF$18)</f>
        <v>80</v>
      </c>
      <c r="I35" s="378">
        <v>48</v>
      </c>
      <c r="J35" s="265"/>
      <c r="K35" s="265">
        <v>32</v>
      </c>
      <c r="L35" s="263">
        <f t="shared" si="13"/>
        <v>70</v>
      </c>
      <c r="M35" s="264">
        <v>5</v>
      </c>
      <c r="N35" s="265">
        <v>5</v>
      </c>
      <c r="O35" s="265"/>
      <c r="P35" s="265"/>
      <c r="Q35" s="265"/>
      <c r="R35" s="265"/>
      <c r="S35" s="265"/>
      <c r="T35" s="265"/>
      <c r="U35" s="509">
        <v>121</v>
      </c>
      <c r="V35" s="186" t="str">
        <f>'Основні дані'!$B$1</f>
        <v>120142Мон.xls</v>
      </c>
      <c r="W35" s="425"/>
    </row>
    <row r="36" spans="1:23" s="154" customFormat="1" ht="55.5">
      <c r="A36" s="314" t="s">
        <v>227</v>
      </c>
      <c r="B36" s="245" t="s">
        <v>570</v>
      </c>
      <c r="C36" s="283"/>
      <c r="D36" s="283" t="s">
        <v>557</v>
      </c>
      <c r="E36" s="283" t="s">
        <v>72</v>
      </c>
      <c r="F36" s="263">
        <f t="shared" si="11"/>
        <v>3</v>
      </c>
      <c r="G36" s="263">
        <f t="shared" si="12"/>
        <v>90</v>
      </c>
      <c r="H36" s="263">
        <f>(M36*Титул!BC$18)+(O36*Титул!BD$18)+(Q36*Титул!BE$18)+(S36*Титул!BF$18)</f>
        <v>32</v>
      </c>
      <c r="I36" s="378">
        <v>32</v>
      </c>
      <c r="J36" s="265"/>
      <c r="K36" s="265"/>
      <c r="L36" s="263">
        <f t="shared" si="13"/>
        <v>58</v>
      </c>
      <c r="M36" s="264">
        <v>2</v>
      </c>
      <c r="N36" s="265">
        <v>3</v>
      </c>
      <c r="O36" s="265"/>
      <c r="P36" s="265"/>
      <c r="Q36" s="265"/>
      <c r="R36" s="265"/>
      <c r="S36" s="265"/>
      <c r="T36" s="265"/>
      <c r="U36" s="509">
        <v>121</v>
      </c>
      <c r="V36" s="186" t="str">
        <f>'Основні дані'!$B$1</f>
        <v>120142Мон.xls</v>
      </c>
      <c r="W36" s="426"/>
    </row>
    <row r="37" spans="1:23" s="154" customFormat="1" ht="27.75">
      <c r="A37" s="314" t="s">
        <v>228</v>
      </c>
      <c r="B37" s="245" t="s">
        <v>571</v>
      </c>
      <c r="C37" s="283" t="s">
        <v>559</v>
      </c>
      <c r="D37" s="283">
        <v>0</v>
      </c>
      <c r="E37" s="283" t="s">
        <v>73</v>
      </c>
      <c r="F37" s="263">
        <f t="shared" si="11"/>
        <v>4</v>
      </c>
      <c r="G37" s="263">
        <f t="shared" si="12"/>
        <v>120</v>
      </c>
      <c r="H37" s="263">
        <f>(M37*Титул!BC$18)+(O37*Титул!BD$18)+(Q37*Титул!BE$18)+(S37*Титул!BF$18)</f>
        <v>64</v>
      </c>
      <c r="I37" s="378">
        <v>32</v>
      </c>
      <c r="J37" s="265">
        <v>16</v>
      </c>
      <c r="K37" s="265">
        <v>16</v>
      </c>
      <c r="L37" s="263">
        <f t="shared" si="13"/>
        <v>56</v>
      </c>
      <c r="M37" s="264"/>
      <c r="N37" s="265"/>
      <c r="O37" s="265">
        <v>4</v>
      </c>
      <c r="P37" s="265">
        <v>4</v>
      </c>
      <c r="Q37" s="265"/>
      <c r="R37" s="265"/>
      <c r="S37" s="265"/>
      <c r="T37" s="265"/>
      <c r="U37" s="644">
        <v>121</v>
      </c>
      <c r="V37" s="186" t="str">
        <f>'Основні дані'!$B$1</f>
        <v>120142Мон.xls</v>
      </c>
      <c r="W37" s="426"/>
    </row>
    <row r="38" spans="1:23" s="154" customFormat="1" ht="27.75">
      <c r="A38" s="314" t="s">
        <v>229</v>
      </c>
      <c r="B38" s="245" t="s">
        <v>572</v>
      </c>
      <c r="C38" s="283" t="s">
        <v>559</v>
      </c>
      <c r="D38" s="642">
        <v>0</v>
      </c>
      <c r="E38" s="283" t="s">
        <v>80</v>
      </c>
      <c r="F38" s="263">
        <f t="shared" si="11"/>
        <v>5</v>
      </c>
      <c r="G38" s="263">
        <f t="shared" si="12"/>
        <v>150</v>
      </c>
      <c r="H38" s="263">
        <f>(M38*Титул!BC$18)+(O38*Титул!BD$18)+(Q38*Титул!BE$18)+(S38*Титул!BF$18)</f>
        <v>80</v>
      </c>
      <c r="I38" s="378">
        <v>48</v>
      </c>
      <c r="J38" s="265"/>
      <c r="K38" s="265">
        <v>32</v>
      </c>
      <c r="L38" s="263">
        <f t="shared" si="13"/>
        <v>70</v>
      </c>
      <c r="M38" s="264"/>
      <c r="N38" s="265"/>
      <c r="O38" s="265">
        <v>5</v>
      </c>
      <c r="P38" s="265">
        <v>5</v>
      </c>
      <c r="Q38" s="265"/>
      <c r="R38" s="265"/>
      <c r="S38" s="265"/>
      <c r="T38" s="265"/>
      <c r="U38" s="509">
        <v>121</v>
      </c>
      <c r="V38" s="186" t="str">
        <f>'Основні дані'!$B$1</f>
        <v>120142Мон.xls</v>
      </c>
      <c r="W38" s="426"/>
    </row>
    <row r="39" spans="1:23" s="154" customFormat="1" ht="27.75">
      <c r="A39" s="314" t="s">
        <v>230</v>
      </c>
      <c r="B39" s="245" t="s">
        <v>573</v>
      </c>
      <c r="C39" s="283" t="s">
        <v>559</v>
      </c>
      <c r="D39" s="283"/>
      <c r="E39" s="283" t="s">
        <v>73</v>
      </c>
      <c r="F39" s="263">
        <f t="shared" si="11"/>
        <v>4</v>
      </c>
      <c r="G39" s="263">
        <f t="shared" si="12"/>
        <v>120</v>
      </c>
      <c r="H39" s="263">
        <f>(M39*Титул!BC$18)+(O39*Титул!BD$18)+(Q39*Титул!BE$18)+(S39*Титул!BF$18)</f>
        <v>64</v>
      </c>
      <c r="I39" s="378">
        <v>48</v>
      </c>
      <c r="J39" s="265"/>
      <c r="K39" s="265">
        <v>16</v>
      </c>
      <c r="L39" s="263">
        <f t="shared" si="13"/>
        <v>56</v>
      </c>
      <c r="M39" s="264"/>
      <c r="N39" s="265"/>
      <c r="O39" s="265">
        <v>4</v>
      </c>
      <c r="P39" s="265">
        <v>4</v>
      </c>
      <c r="Q39" s="265"/>
      <c r="R39" s="265"/>
      <c r="S39" s="265"/>
      <c r="T39" s="265"/>
      <c r="U39" s="509">
        <v>121</v>
      </c>
      <c r="V39" s="186" t="str">
        <f>'Основні дані'!$B$1</f>
        <v>120142Мон.xls</v>
      </c>
      <c r="W39" s="426"/>
    </row>
    <row r="40" spans="1:23" s="154" customFormat="1" ht="27.75" hidden="1">
      <c r="A40" s="314" t="s">
        <v>231</v>
      </c>
      <c r="B40" s="245"/>
      <c r="C40" s="283"/>
      <c r="D40" s="283"/>
      <c r="E40" s="283"/>
      <c r="F40" s="263">
        <f t="shared" si="11"/>
        <v>0</v>
      </c>
      <c r="G40" s="263">
        <f t="shared" si="12"/>
        <v>0</v>
      </c>
      <c r="H40" s="263">
        <f>(M40*Титул!BC$18)+(O40*Титул!BD$18)+(Q40*Титул!BE$18)+(S40*Титул!BF$18)</f>
        <v>0</v>
      </c>
      <c r="I40" s="378"/>
      <c r="J40" s="265"/>
      <c r="K40" s="265"/>
      <c r="L40" s="263">
        <f t="shared" si="13"/>
        <v>0</v>
      </c>
      <c r="M40" s="264"/>
      <c r="N40" s="265"/>
      <c r="O40" s="265"/>
      <c r="P40" s="265"/>
      <c r="Q40" s="265"/>
      <c r="R40" s="265"/>
      <c r="S40" s="265"/>
      <c r="T40" s="265"/>
      <c r="U40" s="509"/>
      <c r="V40" s="186" t="str">
        <f>'Основні дані'!$B$1</f>
        <v>120142Мон.xls</v>
      </c>
      <c r="W40" s="426"/>
    </row>
    <row r="41" spans="1:23" s="154" customFormat="1" ht="27.75" hidden="1">
      <c r="A41" s="314" t="s">
        <v>232</v>
      </c>
      <c r="B41" s="245"/>
      <c r="C41" s="283"/>
      <c r="D41" s="283"/>
      <c r="E41" s="283"/>
      <c r="F41" s="263">
        <f t="shared" si="11"/>
        <v>0</v>
      </c>
      <c r="G41" s="263">
        <f t="shared" si="12"/>
        <v>0</v>
      </c>
      <c r="H41" s="263">
        <f>(M41*Титул!BC$18)+(O41*Титул!BD$18)+(Q41*Титул!BE$18)+(S41*Титул!BF$18)</f>
        <v>0</v>
      </c>
      <c r="I41" s="378"/>
      <c r="J41" s="265"/>
      <c r="K41" s="265"/>
      <c r="L41" s="263">
        <f t="shared" si="13"/>
        <v>0</v>
      </c>
      <c r="M41" s="264"/>
      <c r="N41" s="265"/>
      <c r="O41" s="265"/>
      <c r="P41" s="265"/>
      <c r="Q41" s="265"/>
      <c r="R41" s="265"/>
      <c r="S41" s="265"/>
      <c r="T41" s="265"/>
      <c r="U41" s="509"/>
      <c r="V41" s="186" t="str">
        <f>'Основні дані'!$B$1</f>
        <v>120142Мон.xls</v>
      </c>
      <c r="W41" s="426"/>
    </row>
    <row r="42" spans="1:23" s="154" customFormat="1" ht="27.75" hidden="1">
      <c r="A42" s="524" t="s">
        <v>233</v>
      </c>
      <c r="B42" s="245"/>
      <c r="C42" s="283"/>
      <c r="D42" s="283"/>
      <c r="E42" s="283"/>
      <c r="F42" s="269">
        <f t="shared" si="11"/>
        <v>0</v>
      </c>
      <c r="G42" s="269">
        <f t="shared" si="12"/>
        <v>0</v>
      </c>
      <c r="H42" s="269">
        <f>(M42*Титул!BC$18)+(O42*Титул!BD$18)+(Q42*Титул!BE$18)+(S42*Титул!BF$18)</f>
        <v>0</v>
      </c>
      <c r="I42" s="378"/>
      <c r="J42" s="265"/>
      <c r="K42" s="265"/>
      <c r="L42" s="269">
        <f t="shared" si="13"/>
        <v>0</v>
      </c>
      <c r="M42" s="264"/>
      <c r="N42" s="265"/>
      <c r="O42" s="265"/>
      <c r="P42" s="265"/>
      <c r="Q42" s="265"/>
      <c r="R42" s="265"/>
      <c r="S42" s="265"/>
      <c r="T42" s="265"/>
      <c r="U42" s="509"/>
      <c r="V42" s="186" t="str">
        <f>'Основні дані'!$B$1</f>
        <v>120142Мон.xls</v>
      </c>
      <c r="W42" s="426"/>
    </row>
    <row r="43" spans="1:23" s="154" customFormat="1" ht="27.75">
      <c r="A43" s="592"/>
      <c r="B43" s="617" t="s">
        <v>37</v>
      </c>
      <c r="C43" s="619"/>
      <c r="D43" s="620">
        <f>Титул!AI$34</f>
        <v>12</v>
      </c>
      <c r="E43" s="621"/>
      <c r="F43" s="593">
        <f>N43+P43+R43+T43</f>
        <v>11</v>
      </c>
      <c r="G43" s="593">
        <f>F43*30</f>
        <v>330</v>
      </c>
      <c r="H43" s="593"/>
      <c r="I43" s="593"/>
      <c r="J43" s="593"/>
      <c r="K43" s="593"/>
      <c r="L43" s="593">
        <f>IF(H43=I43+J43+K43,G43-H43,"!ОШИБКА!")</f>
        <v>330</v>
      </c>
      <c r="M43" s="593"/>
      <c r="N43" s="593"/>
      <c r="O43" s="593"/>
      <c r="P43" s="593"/>
      <c r="Q43" s="593"/>
      <c r="R43" s="593"/>
      <c r="S43" s="593"/>
      <c r="T43" s="634">
        <v>11</v>
      </c>
      <c r="U43" s="594"/>
      <c r="V43" s="186" t="str">
        <f>'Основні дані'!$B$1</f>
        <v>120142Мон.xls</v>
      </c>
      <c r="W43" s="425"/>
    </row>
    <row r="44" spans="1:23" s="154" customFormat="1" ht="27.75">
      <c r="A44" s="589"/>
      <c r="B44" s="618" t="s">
        <v>109</v>
      </c>
      <c r="C44" s="622"/>
      <c r="D44" s="635">
        <f>Титул!AX$35</f>
        <v>12</v>
      </c>
      <c r="E44" s="618"/>
      <c r="F44" s="633">
        <f>N44+P44+R44+T44</f>
        <v>19</v>
      </c>
      <c r="G44" s="633">
        <f>F44*30</f>
        <v>570</v>
      </c>
      <c r="H44" s="633"/>
      <c r="I44" s="590"/>
      <c r="J44" s="590"/>
      <c r="K44" s="590"/>
      <c r="L44" s="633">
        <f>IF(H44=I44+J44+K44,G44-H44,"!ОШИБКА!")</f>
        <v>570</v>
      </c>
      <c r="M44" s="590"/>
      <c r="N44" s="590"/>
      <c r="O44" s="590"/>
      <c r="P44" s="590"/>
      <c r="Q44" s="590"/>
      <c r="R44" s="590"/>
      <c r="S44" s="590"/>
      <c r="T44" s="590">
        <f>Титул!AS$33+Титул!AS$35</f>
        <v>19</v>
      </c>
      <c r="U44" s="591"/>
      <c r="V44" s="186" t="str">
        <f>'Основні дані'!$B$1</f>
        <v>120142Мон.xls</v>
      </c>
      <c r="W44" s="425"/>
    </row>
    <row r="45" spans="1:22" s="154" customFormat="1" ht="27">
      <c r="A45" s="543" t="s">
        <v>234</v>
      </c>
      <c r="B45" s="553" t="s">
        <v>574</v>
      </c>
      <c r="C45" s="555"/>
      <c r="D45" s="544"/>
      <c r="E45" s="544"/>
      <c r="F45" s="586">
        <f>IF(SUM(F46:F57)=F$32,F$32,"ОШИБКА")</f>
        <v>59</v>
      </c>
      <c r="G45" s="586">
        <f>IF(SUM(G46:G57)=G$32,G$32,"ОШИБКА")</f>
        <v>1770</v>
      </c>
      <c r="H45" s="586">
        <f>IF(SUM(H46:H57)=H$32,H$32,"ОШИБКА")</f>
        <v>448</v>
      </c>
      <c r="I45" s="587">
        <f>SUM(I46:I57)</f>
        <v>256</v>
      </c>
      <c r="J45" s="549">
        <f aca="true" t="shared" si="14" ref="J45:T45">SUM(J46:J57)</f>
        <v>0</v>
      </c>
      <c r="K45" s="549">
        <f t="shared" si="14"/>
        <v>192</v>
      </c>
      <c r="L45" s="588">
        <f t="shared" si="14"/>
        <v>1322</v>
      </c>
      <c r="M45" s="548">
        <f t="shared" si="14"/>
        <v>15</v>
      </c>
      <c r="N45" s="549">
        <f t="shared" si="14"/>
        <v>16</v>
      </c>
      <c r="O45" s="549">
        <f t="shared" si="14"/>
        <v>13</v>
      </c>
      <c r="P45" s="549">
        <f t="shared" si="14"/>
        <v>13</v>
      </c>
      <c r="Q45" s="549">
        <f t="shared" si="14"/>
        <v>0</v>
      </c>
      <c r="R45" s="549">
        <f t="shared" si="14"/>
        <v>0</v>
      </c>
      <c r="S45" s="549">
        <f t="shared" si="14"/>
        <v>0</v>
      </c>
      <c r="T45" s="549">
        <f t="shared" si="14"/>
        <v>30</v>
      </c>
      <c r="U45" s="550"/>
      <c r="V45" s="186" t="str">
        <f>'Основні дані'!$B$1</f>
        <v>120142Мон.xls</v>
      </c>
    </row>
    <row r="46" spans="1:23" s="154" customFormat="1" ht="55.5">
      <c r="A46" s="314" t="s">
        <v>235</v>
      </c>
      <c r="B46" s="245" t="s">
        <v>575</v>
      </c>
      <c r="C46" s="283"/>
      <c r="D46" s="283" t="s">
        <v>557</v>
      </c>
      <c r="E46" s="283" t="s">
        <v>73</v>
      </c>
      <c r="F46" s="263">
        <f>N46+P46+R46+T46</f>
        <v>3</v>
      </c>
      <c r="G46" s="263">
        <f>F46*30</f>
        <v>90</v>
      </c>
      <c r="H46" s="263">
        <f>(M46*Титул!BC$18)+(O46*Титул!BD$18)+(Q46*Титул!BE$18)+(S46*Титул!BF$18)</f>
        <v>48</v>
      </c>
      <c r="I46" s="378">
        <v>32</v>
      </c>
      <c r="J46" s="265"/>
      <c r="K46" s="265">
        <v>16</v>
      </c>
      <c r="L46" s="263">
        <f>IF(H46=I46+J46+K46,G46-H46,"!ОШИБКА!")</f>
        <v>42</v>
      </c>
      <c r="M46" s="264">
        <v>3</v>
      </c>
      <c r="N46" s="265">
        <v>3</v>
      </c>
      <c r="O46" s="265"/>
      <c r="P46" s="265"/>
      <c r="Q46" s="265"/>
      <c r="R46" s="265"/>
      <c r="S46" s="265"/>
      <c r="T46" s="265"/>
      <c r="U46" s="509">
        <v>122</v>
      </c>
      <c r="V46" s="186" t="str">
        <f>'Основні дані'!$B$1</f>
        <v>120142Мон.xls</v>
      </c>
      <c r="W46" s="425"/>
    </row>
    <row r="47" spans="1:23" s="154" customFormat="1" ht="27.75">
      <c r="A47" s="314" t="s">
        <v>236</v>
      </c>
      <c r="B47" s="245" t="s">
        <v>576</v>
      </c>
      <c r="C47" s="283" t="s">
        <v>557</v>
      </c>
      <c r="D47" s="283"/>
      <c r="E47" s="283" t="s">
        <v>73</v>
      </c>
      <c r="F47" s="263">
        <f aca="true" t="shared" si="15" ref="F47:F55">N47+P47+R47+T47</f>
        <v>4</v>
      </c>
      <c r="G47" s="263">
        <f aca="true" t="shared" si="16" ref="G47:G55">F47*30</f>
        <v>120</v>
      </c>
      <c r="H47" s="263">
        <f>(M47*Титул!BC$18)+(O47*Титул!BD$18)+(Q47*Титул!BE$18)+(S47*Титул!BF$18)</f>
        <v>64</v>
      </c>
      <c r="I47" s="378">
        <v>32</v>
      </c>
      <c r="J47" s="265"/>
      <c r="K47" s="265">
        <v>32</v>
      </c>
      <c r="L47" s="263">
        <f aca="true" t="shared" si="17" ref="L47:L55">IF(H47=I47+J47+K47,G47-H47,"!ОШИБКА!")</f>
        <v>56</v>
      </c>
      <c r="M47" s="264">
        <v>4</v>
      </c>
      <c r="N47" s="265">
        <v>4</v>
      </c>
      <c r="O47" s="268"/>
      <c r="P47" s="268"/>
      <c r="Q47" s="268"/>
      <c r="R47" s="268"/>
      <c r="S47" s="265"/>
      <c r="T47" s="265"/>
      <c r="U47" s="509">
        <v>122</v>
      </c>
      <c r="V47" s="186" t="str">
        <f>'Основні дані'!$B$1</f>
        <v>120142Мон.xls</v>
      </c>
      <c r="W47" s="425"/>
    </row>
    <row r="48" spans="1:23" s="154" customFormat="1" ht="27.75">
      <c r="A48" s="314" t="s">
        <v>237</v>
      </c>
      <c r="B48" s="246" t="s">
        <v>577</v>
      </c>
      <c r="C48" s="282" t="s">
        <v>559</v>
      </c>
      <c r="D48" s="282"/>
      <c r="E48" s="282" t="s">
        <v>73</v>
      </c>
      <c r="F48" s="263">
        <f t="shared" si="15"/>
        <v>4</v>
      </c>
      <c r="G48" s="263">
        <f t="shared" si="16"/>
        <v>120</v>
      </c>
      <c r="H48" s="263">
        <f>(M48*Титул!BC$18)+(O48*Титул!BD$18)+(Q48*Титул!BE$18)+(S48*Титул!BF$18)</f>
        <v>64</v>
      </c>
      <c r="I48" s="378">
        <v>16</v>
      </c>
      <c r="J48" s="265"/>
      <c r="K48" s="265">
        <v>48</v>
      </c>
      <c r="L48" s="263">
        <f t="shared" si="17"/>
        <v>56</v>
      </c>
      <c r="M48" s="264"/>
      <c r="N48" s="265"/>
      <c r="O48" s="268">
        <v>4</v>
      </c>
      <c r="P48" s="268">
        <v>4</v>
      </c>
      <c r="Q48" s="265"/>
      <c r="R48" s="265"/>
      <c r="S48" s="265"/>
      <c r="T48" s="265"/>
      <c r="U48" s="509">
        <v>122</v>
      </c>
      <c r="V48" s="186" t="str">
        <f>'Основні дані'!$B$1</f>
        <v>120142Мон.xls</v>
      </c>
      <c r="W48" s="425"/>
    </row>
    <row r="49" spans="1:23" s="154" customFormat="1" ht="55.5">
      <c r="A49" s="314" t="s">
        <v>238</v>
      </c>
      <c r="B49" s="246" t="s">
        <v>578</v>
      </c>
      <c r="C49" s="282" t="s">
        <v>557</v>
      </c>
      <c r="D49" s="282"/>
      <c r="E49" s="282" t="s">
        <v>81</v>
      </c>
      <c r="F49" s="263">
        <f t="shared" si="15"/>
        <v>4</v>
      </c>
      <c r="G49" s="263">
        <f t="shared" si="16"/>
        <v>120</v>
      </c>
      <c r="H49" s="263">
        <f>(M49*Титул!BC$18)+(O49*Титул!BD$18)+(Q49*Титул!BE$18)+(S49*Титул!BF$18)</f>
        <v>64</v>
      </c>
      <c r="I49" s="378">
        <v>48</v>
      </c>
      <c r="J49" s="265"/>
      <c r="K49" s="265">
        <v>16</v>
      </c>
      <c r="L49" s="263">
        <f t="shared" si="17"/>
        <v>56</v>
      </c>
      <c r="M49" s="267">
        <v>4</v>
      </c>
      <c r="N49" s="268">
        <v>4</v>
      </c>
      <c r="O49" s="268"/>
      <c r="P49" s="268"/>
      <c r="Q49" s="265"/>
      <c r="R49" s="265"/>
      <c r="S49" s="265"/>
      <c r="T49" s="265"/>
      <c r="U49" s="509">
        <v>122</v>
      </c>
      <c r="V49" s="186" t="str">
        <f>'Основні дані'!$B$1</f>
        <v>120142Мон.xls</v>
      </c>
      <c r="W49" s="426"/>
    </row>
    <row r="50" spans="1:23" s="154" customFormat="1" ht="55.5">
      <c r="A50" s="314" t="s">
        <v>239</v>
      </c>
      <c r="B50" s="246" t="s">
        <v>579</v>
      </c>
      <c r="C50" s="282" t="s">
        <v>559</v>
      </c>
      <c r="D50" s="282"/>
      <c r="E50" s="282" t="s">
        <v>80</v>
      </c>
      <c r="F50" s="263">
        <f t="shared" si="15"/>
        <v>5</v>
      </c>
      <c r="G50" s="263">
        <f t="shared" si="16"/>
        <v>150</v>
      </c>
      <c r="H50" s="263">
        <f>(M50*Титул!BC$18)+(O50*Титул!BD$18)+(Q50*Титул!BE$18)+(S50*Титул!BF$18)</f>
        <v>80</v>
      </c>
      <c r="I50" s="378">
        <v>48</v>
      </c>
      <c r="J50" s="265"/>
      <c r="K50" s="265">
        <v>32</v>
      </c>
      <c r="L50" s="263">
        <f t="shared" si="17"/>
        <v>70</v>
      </c>
      <c r="M50" s="267"/>
      <c r="N50" s="268"/>
      <c r="O50" s="268">
        <v>5</v>
      </c>
      <c r="P50" s="268">
        <v>5</v>
      </c>
      <c r="Q50" s="265"/>
      <c r="R50" s="265"/>
      <c r="S50" s="265"/>
      <c r="T50" s="265"/>
      <c r="U50" s="509">
        <v>122</v>
      </c>
      <c r="V50" s="186" t="str">
        <f>'Основні дані'!$B$1</f>
        <v>120142Мон.xls</v>
      </c>
      <c r="W50" s="426"/>
    </row>
    <row r="51" spans="1:23" s="154" customFormat="1" ht="55.5">
      <c r="A51" s="314" t="s">
        <v>240</v>
      </c>
      <c r="B51" s="246" t="s">
        <v>580</v>
      </c>
      <c r="C51" s="282" t="s">
        <v>557</v>
      </c>
      <c r="D51" s="282"/>
      <c r="E51" s="282" t="s">
        <v>73</v>
      </c>
      <c r="F51" s="263">
        <f t="shared" si="15"/>
        <v>5</v>
      </c>
      <c r="G51" s="263">
        <f t="shared" si="16"/>
        <v>150</v>
      </c>
      <c r="H51" s="263">
        <f>(M51*Титул!BC$18)+(O51*Титул!BD$18)+(Q51*Титул!BE$18)+(S51*Титул!BF$18)</f>
        <v>64</v>
      </c>
      <c r="I51" s="378">
        <v>48</v>
      </c>
      <c r="J51" s="265"/>
      <c r="K51" s="265">
        <v>16</v>
      </c>
      <c r="L51" s="263">
        <f t="shared" si="17"/>
        <v>86</v>
      </c>
      <c r="M51" s="267">
        <v>4</v>
      </c>
      <c r="N51" s="268">
        <v>5</v>
      </c>
      <c r="O51" s="268"/>
      <c r="P51" s="268"/>
      <c r="Q51" s="265"/>
      <c r="R51" s="265"/>
      <c r="S51" s="265"/>
      <c r="T51" s="265"/>
      <c r="U51" s="509">
        <v>122</v>
      </c>
      <c r="V51" s="186" t="str">
        <f>'Основні дані'!$B$1</f>
        <v>120142Мон.xls</v>
      </c>
      <c r="W51" s="426"/>
    </row>
    <row r="52" spans="1:23" s="154" customFormat="1" ht="55.5">
      <c r="A52" s="314" t="s">
        <v>241</v>
      </c>
      <c r="B52" s="246" t="s">
        <v>581</v>
      </c>
      <c r="C52" s="282" t="s">
        <v>559</v>
      </c>
      <c r="D52" s="282"/>
      <c r="E52" s="282" t="s">
        <v>73</v>
      </c>
      <c r="F52" s="263">
        <f t="shared" si="15"/>
        <v>4</v>
      </c>
      <c r="G52" s="263">
        <f t="shared" si="16"/>
        <v>120</v>
      </c>
      <c r="H52" s="263">
        <f>(M52*Титул!BC$18)+(O52*Титул!BD$18)+(Q52*Титул!BE$18)+(S52*Титул!BF$18)</f>
        <v>64</v>
      </c>
      <c r="I52" s="378">
        <v>32</v>
      </c>
      <c r="J52" s="265"/>
      <c r="K52" s="265">
        <v>32</v>
      </c>
      <c r="L52" s="263">
        <f t="shared" si="17"/>
        <v>56</v>
      </c>
      <c r="M52" s="267"/>
      <c r="N52" s="268"/>
      <c r="O52" s="268">
        <v>4</v>
      </c>
      <c r="P52" s="268">
        <v>4</v>
      </c>
      <c r="Q52" s="265"/>
      <c r="R52" s="265"/>
      <c r="S52" s="265"/>
      <c r="T52" s="265"/>
      <c r="U52" s="509">
        <v>122</v>
      </c>
      <c r="V52" s="186" t="str">
        <f>'Основні дані'!$B$1</f>
        <v>120142Мон.xls</v>
      </c>
      <c r="W52" s="426"/>
    </row>
    <row r="53" spans="1:23" s="154" customFormat="1" ht="27.75" hidden="1">
      <c r="A53" s="314" t="s">
        <v>242</v>
      </c>
      <c r="B53" s="245"/>
      <c r="C53" s="283"/>
      <c r="D53" s="283"/>
      <c r="E53" s="283"/>
      <c r="F53" s="263">
        <f t="shared" si="15"/>
        <v>0</v>
      </c>
      <c r="G53" s="263">
        <f t="shared" si="16"/>
        <v>0</v>
      </c>
      <c r="H53" s="263">
        <f>(M53*Титул!BC$18)+(O53*Титул!BD$18)+(Q53*Титул!BE$18)+(S53*Титул!BF$18)</f>
        <v>0</v>
      </c>
      <c r="I53" s="378"/>
      <c r="J53" s="265"/>
      <c r="K53" s="265"/>
      <c r="L53" s="263">
        <f t="shared" si="17"/>
        <v>0</v>
      </c>
      <c r="M53" s="264"/>
      <c r="N53" s="265"/>
      <c r="O53" s="265"/>
      <c r="P53" s="265"/>
      <c r="Q53" s="265"/>
      <c r="R53" s="265"/>
      <c r="S53" s="265"/>
      <c r="T53" s="265"/>
      <c r="U53" s="509"/>
      <c r="V53" s="186" t="str">
        <f>'Основні дані'!$B$1</f>
        <v>120142Мон.xls</v>
      </c>
      <c r="W53" s="426"/>
    </row>
    <row r="54" spans="1:23" s="154" customFormat="1" ht="27.75" hidden="1">
      <c r="A54" s="314" t="s">
        <v>243</v>
      </c>
      <c r="B54" s="245"/>
      <c r="C54" s="283"/>
      <c r="D54" s="283"/>
      <c r="E54" s="283"/>
      <c r="F54" s="263">
        <f t="shared" si="15"/>
        <v>0</v>
      </c>
      <c r="G54" s="263">
        <f t="shared" si="16"/>
        <v>0</v>
      </c>
      <c r="H54" s="263">
        <f>(M54*Титул!BC$18)+(O54*Титул!BD$18)+(Q54*Титул!BE$18)+(S54*Титул!BF$18)</f>
        <v>0</v>
      </c>
      <c r="I54" s="378"/>
      <c r="J54" s="265"/>
      <c r="K54" s="265"/>
      <c r="L54" s="263">
        <f t="shared" si="17"/>
        <v>0</v>
      </c>
      <c r="M54" s="264"/>
      <c r="N54" s="265"/>
      <c r="O54" s="265"/>
      <c r="P54" s="265"/>
      <c r="Q54" s="265"/>
      <c r="R54" s="265"/>
      <c r="S54" s="265"/>
      <c r="T54" s="265"/>
      <c r="U54" s="509"/>
      <c r="V54" s="186" t="str">
        <f>'Основні дані'!$B$1</f>
        <v>120142Мон.xls</v>
      </c>
      <c r="W54" s="426"/>
    </row>
    <row r="55" spans="1:23" s="154" customFormat="1" ht="27.75" hidden="1">
      <c r="A55" s="314" t="s">
        <v>244</v>
      </c>
      <c r="B55" s="245"/>
      <c r="C55" s="283"/>
      <c r="D55" s="283"/>
      <c r="E55" s="283"/>
      <c r="F55" s="263">
        <f t="shared" si="15"/>
        <v>0</v>
      </c>
      <c r="G55" s="263">
        <f t="shared" si="16"/>
        <v>0</v>
      </c>
      <c r="H55" s="263">
        <f>(M55*Титул!BC$18)+(O55*Титул!BD$18)+(Q55*Титул!BE$18)+(S55*Титул!BF$18)</f>
        <v>0</v>
      </c>
      <c r="I55" s="378"/>
      <c r="J55" s="265"/>
      <c r="K55" s="265"/>
      <c r="L55" s="263">
        <f t="shared" si="17"/>
        <v>0</v>
      </c>
      <c r="M55" s="264"/>
      <c r="N55" s="265"/>
      <c r="O55" s="265"/>
      <c r="P55" s="265"/>
      <c r="Q55" s="265"/>
      <c r="R55" s="265"/>
      <c r="S55" s="265"/>
      <c r="T55" s="265"/>
      <c r="U55" s="509"/>
      <c r="V55" s="186" t="str">
        <f>'Основні дані'!$B$1</f>
        <v>120142Мон.xls</v>
      </c>
      <c r="W55" s="426"/>
    </row>
    <row r="56" spans="1:23" s="154" customFormat="1" ht="27.75">
      <c r="A56" s="592"/>
      <c r="B56" s="617" t="s">
        <v>37</v>
      </c>
      <c r="C56" s="619"/>
      <c r="D56" s="620">
        <f>Титул!AI$34</f>
        <v>12</v>
      </c>
      <c r="E56" s="621"/>
      <c r="F56" s="593">
        <f>N56+P56+R56+T56</f>
        <v>11</v>
      </c>
      <c r="G56" s="593">
        <f>F56*30</f>
        <v>330</v>
      </c>
      <c r="H56" s="593"/>
      <c r="I56" s="593"/>
      <c r="J56" s="593"/>
      <c r="K56" s="593"/>
      <c r="L56" s="593">
        <f>IF(H56=I56+J56+K56,G56-H56,"!ОШИБКА!")</f>
        <v>330</v>
      </c>
      <c r="M56" s="593"/>
      <c r="N56" s="593"/>
      <c r="O56" s="593"/>
      <c r="P56" s="593"/>
      <c r="Q56" s="593"/>
      <c r="R56" s="593"/>
      <c r="S56" s="593"/>
      <c r="T56" s="634">
        <v>11</v>
      </c>
      <c r="U56" s="594"/>
      <c r="V56" s="186" t="str">
        <f>'Основні дані'!$B$1</f>
        <v>120142Мон.xls</v>
      </c>
      <c r="W56" s="425"/>
    </row>
    <row r="57" spans="1:23" s="154" customFormat="1" ht="27.75">
      <c r="A57" s="589"/>
      <c r="B57" s="618" t="s">
        <v>109</v>
      </c>
      <c r="C57" s="622"/>
      <c r="D57" s="635">
        <f>Титул!AX$35</f>
        <v>12</v>
      </c>
      <c r="E57" s="618"/>
      <c r="F57" s="633">
        <f>N57+P57+R57+T57</f>
        <v>19</v>
      </c>
      <c r="G57" s="633">
        <f>F57*30</f>
        <v>570</v>
      </c>
      <c r="H57" s="633"/>
      <c r="I57" s="590"/>
      <c r="J57" s="590"/>
      <c r="K57" s="590"/>
      <c r="L57" s="633">
        <f>IF(H57=I57+J57+K57,G57-H57,"!ОШИБКА!")</f>
        <v>570</v>
      </c>
      <c r="M57" s="590"/>
      <c r="N57" s="590"/>
      <c r="O57" s="590"/>
      <c r="P57" s="590"/>
      <c r="Q57" s="590"/>
      <c r="R57" s="590"/>
      <c r="S57" s="590"/>
      <c r="T57" s="590">
        <f>Титул!AS$33+Титул!AS$35</f>
        <v>19</v>
      </c>
      <c r="U57" s="591"/>
      <c r="V57" s="186" t="str">
        <f>'Основні дані'!$B$1</f>
        <v>120142Мон.xls</v>
      </c>
      <c r="W57" s="425"/>
    </row>
    <row r="58" spans="1:22" s="154" customFormat="1" ht="52.5">
      <c r="A58" s="543" t="s">
        <v>245</v>
      </c>
      <c r="B58" s="553" t="s">
        <v>582</v>
      </c>
      <c r="C58" s="555"/>
      <c r="D58" s="544"/>
      <c r="E58" s="544"/>
      <c r="F58" s="554">
        <f>IF(SUM(F59:F70)=F$32,F$32,"ОШИБКА")</f>
        <v>59</v>
      </c>
      <c r="G58" s="554">
        <f>IF(SUM(G59:G70)=G$32,G$32,"ОШИБКА")</f>
        <v>1770</v>
      </c>
      <c r="H58" s="554">
        <f>IF(SUM(H59:H70)=H$32,H$32,"ОШИБКА")</f>
        <v>448</v>
      </c>
      <c r="I58" s="546">
        <f>SUM(I59:I70)</f>
        <v>256</v>
      </c>
      <c r="J58" s="547">
        <f aca="true" t="shared" si="18" ref="J58:T58">SUM(J59:J70)</f>
        <v>0</v>
      </c>
      <c r="K58" s="547">
        <f t="shared" si="18"/>
        <v>192</v>
      </c>
      <c r="L58" s="545">
        <f t="shared" si="18"/>
        <v>1322</v>
      </c>
      <c r="M58" s="548">
        <f t="shared" si="18"/>
        <v>15</v>
      </c>
      <c r="N58" s="549">
        <f t="shared" si="18"/>
        <v>16</v>
      </c>
      <c r="O58" s="549">
        <f t="shared" si="18"/>
        <v>13</v>
      </c>
      <c r="P58" s="549">
        <f t="shared" si="18"/>
        <v>13</v>
      </c>
      <c r="Q58" s="549">
        <f t="shared" si="18"/>
        <v>0</v>
      </c>
      <c r="R58" s="549">
        <f t="shared" si="18"/>
        <v>0</v>
      </c>
      <c r="S58" s="549">
        <f t="shared" si="18"/>
        <v>0</v>
      </c>
      <c r="T58" s="549">
        <f t="shared" si="18"/>
        <v>30</v>
      </c>
      <c r="U58" s="550"/>
      <c r="V58" s="186" t="str">
        <f>'Основні дані'!$B$1</f>
        <v>120142Мон.xls</v>
      </c>
    </row>
    <row r="59" spans="1:23" s="154" customFormat="1" ht="55.5">
      <c r="A59" s="314" t="s">
        <v>246</v>
      </c>
      <c r="B59" s="245" t="s">
        <v>575</v>
      </c>
      <c r="C59" s="283"/>
      <c r="D59" s="283" t="s">
        <v>557</v>
      </c>
      <c r="E59" s="283" t="s">
        <v>73</v>
      </c>
      <c r="F59" s="263">
        <f>N59+P59+R59+T59</f>
        <v>3</v>
      </c>
      <c r="G59" s="263">
        <f aca="true" t="shared" si="19" ref="G59:G68">F59*30</f>
        <v>90</v>
      </c>
      <c r="H59" s="263">
        <f>(M59*Титул!BC$18)+(O59*Титул!BD$18)+(Q59*Титул!BE$18)+(S59*Титул!BF$18)</f>
        <v>48</v>
      </c>
      <c r="I59" s="378">
        <v>32</v>
      </c>
      <c r="J59" s="265"/>
      <c r="K59" s="265">
        <v>16</v>
      </c>
      <c r="L59" s="263">
        <f>IF(H59=I59+J59+K59,G59-H59,"!ОШИБКА!")</f>
        <v>42</v>
      </c>
      <c r="M59" s="264">
        <v>3</v>
      </c>
      <c r="N59" s="265">
        <v>3</v>
      </c>
      <c r="O59" s="265"/>
      <c r="P59" s="265"/>
      <c r="Q59" s="265"/>
      <c r="R59" s="265"/>
      <c r="S59" s="265"/>
      <c r="T59" s="265"/>
      <c r="U59" s="509">
        <v>122</v>
      </c>
      <c r="V59" s="186" t="str">
        <f>'Основні дані'!$B$1</f>
        <v>120142Мон.xls</v>
      </c>
      <c r="W59" s="425"/>
    </row>
    <row r="60" spans="1:23" s="154" customFormat="1" ht="27.75">
      <c r="A60" s="314" t="s">
        <v>247</v>
      </c>
      <c r="B60" s="245" t="s">
        <v>576</v>
      </c>
      <c r="C60" s="283" t="s">
        <v>557</v>
      </c>
      <c r="D60" s="283"/>
      <c r="E60" s="283" t="s">
        <v>73</v>
      </c>
      <c r="F60" s="263">
        <f aca="true" t="shared" si="20" ref="F60:F68">N60+P60+R60+T60</f>
        <v>4</v>
      </c>
      <c r="G60" s="263">
        <f t="shared" si="19"/>
        <v>120</v>
      </c>
      <c r="H60" s="263">
        <f>(M60*Титул!BC$18)+(O60*Титул!BD$18)+(Q60*Титул!BE$18)+(S60*Титул!BF$18)</f>
        <v>64</v>
      </c>
      <c r="I60" s="378">
        <v>32</v>
      </c>
      <c r="J60" s="265"/>
      <c r="K60" s="265">
        <v>32</v>
      </c>
      <c r="L60" s="263">
        <f aca="true" t="shared" si="21" ref="L60:L68">IF(H60=I60+J60+K60,G60-H60,"!ОШИБКА!")</f>
        <v>56</v>
      </c>
      <c r="M60" s="264">
        <v>4</v>
      </c>
      <c r="N60" s="265">
        <v>4</v>
      </c>
      <c r="O60" s="268"/>
      <c r="P60" s="268"/>
      <c r="Q60" s="268"/>
      <c r="R60" s="268"/>
      <c r="S60" s="265"/>
      <c r="T60" s="265"/>
      <c r="U60" s="509">
        <v>122</v>
      </c>
      <c r="V60" s="186" t="str">
        <f>'Основні дані'!$B$1</f>
        <v>120142Мон.xls</v>
      </c>
      <c r="W60" s="425"/>
    </row>
    <row r="61" spans="1:23" s="154" customFormat="1" ht="27.75">
      <c r="A61" s="314" t="s">
        <v>248</v>
      </c>
      <c r="B61" s="246" t="s">
        <v>577</v>
      </c>
      <c r="C61" s="282" t="s">
        <v>559</v>
      </c>
      <c r="D61" s="282"/>
      <c r="E61" s="282" t="s">
        <v>73</v>
      </c>
      <c r="F61" s="263">
        <f t="shared" si="20"/>
        <v>4</v>
      </c>
      <c r="G61" s="263">
        <f t="shared" si="19"/>
        <v>120</v>
      </c>
      <c r="H61" s="263">
        <f>(M61*Титул!BC$18)+(O61*Титул!BD$18)+(Q61*Титул!BE$18)+(S61*Титул!BF$18)</f>
        <v>64</v>
      </c>
      <c r="I61" s="378">
        <v>16</v>
      </c>
      <c r="J61" s="265"/>
      <c r="K61" s="265">
        <v>48</v>
      </c>
      <c r="L61" s="263">
        <f t="shared" si="21"/>
        <v>56</v>
      </c>
      <c r="M61" s="264"/>
      <c r="N61" s="265"/>
      <c r="O61" s="268">
        <v>4</v>
      </c>
      <c r="P61" s="268">
        <v>4</v>
      </c>
      <c r="Q61" s="265"/>
      <c r="R61" s="265"/>
      <c r="S61" s="265"/>
      <c r="T61" s="265"/>
      <c r="U61" s="509">
        <v>122</v>
      </c>
      <c r="V61" s="186" t="str">
        <f>'Основні дані'!$B$1</f>
        <v>120142Мон.xls</v>
      </c>
      <c r="W61" s="425"/>
    </row>
    <row r="62" spans="1:23" s="154" customFormat="1" ht="55.5">
      <c r="A62" s="314" t="s">
        <v>249</v>
      </c>
      <c r="B62" s="246" t="s">
        <v>583</v>
      </c>
      <c r="C62" s="282" t="s">
        <v>557</v>
      </c>
      <c r="D62" s="282"/>
      <c r="E62" s="282" t="s">
        <v>81</v>
      </c>
      <c r="F62" s="263">
        <f t="shared" si="20"/>
        <v>4</v>
      </c>
      <c r="G62" s="263">
        <f t="shared" si="19"/>
        <v>120</v>
      </c>
      <c r="H62" s="263">
        <f>(M62*Титул!BC$18)+(O62*Титул!BD$18)+(Q62*Титул!BE$18)+(S62*Титул!BF$18)</f>
        <v>64</v>
      </c>
      <c r="I62" s="378">
        <v>48</v>
      </c>
      <c r="J62" s="265"/>
      <c r="K62" s="265">
        <v>16</v>
      </c>
      <c r="L62" s="263">
        <f t="shared" si="21"/>
        <v>56</v>
      </c>
      <c r="M62" s="267">
        <v>4</v>
      </c>
      <c r="N62" s="268">
        <v>4</v>
      </c>
      <c r="O62" s="268"/>
      <c r="P62" s="268"/>
      <c r="Q62" s="265"/>
      <c r="R62" s="265"/>
      <c r="S62" s="265"/>
      <c r="T62" s="265"/>
      <c r="U62" s="509">
        <v>122</v>
      </c>
      <c r="V62" s="186" t="str">
        <f>'Основні дані'!$B$1</f>
        <v>120142Мон.xls</v>
      </c>
      <c r="W62" s="426"/>
    </row>
    <row r="63" spans="1:23" s="154" customFormat="1" ht="55.5">
      <c r="A63" s="314" t="s">
        <v>250</v>
      </c>
      <c r="B63" s="246" t="s">
        <v>579</v>
      </c>
      <c r="C63" s="282" t="s">
        <v>559</v>
      </c>
      <c r="D63" s="282"/>
      <c r="E63" s="282" t="s">
        <v>80</v>
      </c>
      <c r="F63" s="263">
        <f t="shared" si="20"/>
        <v>5</v>
      </c>
      <c r="G63" s="263">
        <f t="shared" si="19"/>
        <v>150</v>
      </c>
      <c r="H63" s="263">
        <f>(M63*Титул!BC$18)+(O63*Титул!BD$18)+(Q63*Титул!BE$18)+(S63*Титул!BF$18)</f>
        <v>80</v>
      </c>
      <c r="I63" s="378">
        <v>48</v>
      </c>
      <c r="J63" s="265"/>
      <c r="K63" s="265">
        <v>32</v>
      </c>
      <c r="L63" s="263">
        <f t="shared" si="21"/>
        <v>70</v>
      </c>
      <c r="M63" s="264"/>
      <c r="N63" s="265"/>
      <c r="O63" s="268">
        <v>5</v>
      </c>
      <c r="P63" s="268">
        <v>5</v>
      </c>
      <c r="Q63" s="265"/>
      <c r="R63" s="265"/>
      <c r="S63" s="265"/>
      <c r="T63" s="265"/>
      <c r="U63" s="509">
        <v>122</v>
      </c>
      <c r="V63" s="186" t="str">
        <f>'Основні дані'!$B$1</f>
        <v>120142Мон.xls</v>
      </c>
      <c r="W63" s="426"/>
    </row>
    <row r="64" spans="1:23" s="154" customFormat="1" ht="27.75">
      <c r="A64" s="314" t="s">
        <v>251</v>
      </c>
      <c r="B64" s="246" t="s">
        <v>584</v>
      </c>
      <c r="C64" s="282" t="s">
        <v>557</v>
      </c>
      <c r="D64" s="282"/>
      <c r="E64" s="282" t="s">
        <v>73</v>
      </c>
      <c r="F64" s="263">
        <f t="shared" si="20"/>
        <v>5</v>
      </c>
      <c r="G64" s="263">
        <f t="shared" si="19"/>
        <v>150</v>
      </c>
      <c r="H64" s="263">
        <f>(M64*Титул!BC$18)+(O64*Титул!BD$18)+(Q64*Титул!BE$18)+(S64*Титул!BF$18)</f>
        <v>64</v>
      </c>
      <c r="I64" s="378">
        <v>48</v>
      </c>
      <c r="J64" s="265"/>
      <c r="K64" s="265">
        <v>16</v>
      </c>
      <c r="L64" s="263">
        <f t="shared" si="21"/>
        <v>86</v>
      </c>
      <c r="M64" s="267">
        <v>4</v>
      </c>
      <c r="N64" s="268">
        <v>5</v>
      </c>
      <c r="O64" s="268"/>
      <c r="P64" s="268"/>
      <c r="Q64" s="265"/>
      <c r="R64" s="265"/>
      <c r="S64" s="265"/>
      <c r="T64" s="265"/>
      <c r="U64" s="509">
        <v>122</v>
      </c>
      <c r="V64" s="186" t="str">
        <f>'Основні дані'!$B$1</f>
        <v>120142Мон.xls</v>
      </c>
      <c r="W64" s="426"/>
    </row>
    <row r="65" spans="1:23" s="154" customFormat="1" ht="55.5">
      <c r="A65" s="314" t="s">
        <v>252</v>
      </c>
      <c r="B65" s="245" t="s">
        <v>585</v>
      </c>
      <c r="C65" s="282" t="s">
        <v>559</v>
      </c>
      <c r="D65" s="282"/>
      <c r="E65" s="282" t="s">
        <v>73</v>
      </c>
      <c r="F65" s="263">
        <f t="shared" si="20"/>
        <v>4</v>
      </c>
      <c r="G65" s="263">
        <f t="shared" si="19"/>
        <v>120</v>
      </c>
      <c r="H65" s="263">
        <f>(M65*Титул!BC$18)+(O65*Титул!BD$18)+(Q65*Титул!BE$18)+(S65*Титул!BF$18)</f>
        <v>64</v>
      </c>
      <c r="I65" s="378">
        <v>32</v>
      </c>
      <c r="J65" s="265"/>
      <c r="K65" s="265">
        <v>32</v>
      </c>
      <c r="L65" s="263">
        <f t="shared" si="21"/>
        <v>56</v>
      </c>
      <c r="M65" s="267"/>
      <c r="N65" s="268"/>
      <c r="O65" s="268">
        <v>4</v>
      </c>
      <c r="P65" s="268">
        <v>4</v>
      </c>
      <c r="Q65" s="265"/>
      <c r="R65" s="265"/>
      <c r="S65" s="265"/>
      <c r="T65" s="265"/>
      <c r="U65" s="509">
        <v>122</v>
      </c>
      <c r="V65" s="186" t="str">
        <f>'Основні дані'!$B$1</f>
        <v>120142Мон.xls</v>
      </c>
      <c r="W65" s="426"/>
    </row>
    <row r="66" spans="1:23" s="154" customFormat="1" ht="27.75" hidden="1">
      <c r="A66" s="314" t="s">
        <v>253</v>
      </c>
      <c r="B66" s="245"/>
      <c r="C66" s="283"/>
      <c r="D66" s="283"/>
      <c r="E66" s="283"/>
      <c r="F66" s="263">
        <f t="shared" si="20"/>
        <v>0</v>
      </c>
      <c r="G66" s="263">
        <f t="shared" si="19"/>
        <v>0</v>
      </c>
      <c r="H66" s="263">
        <f>(M66*Титул!BC$18)+(O66*Титул!BD$18)+(Q66*Титул!BE$18)+(S66*Титул!BF$18)</f>
        <v>0</v>
      </c>
      <c r="I66" s="378"/>
      <c r="J66" s="265"/>
      <c r="K66" s="265"/>
      <c r="L66" s="263">
        <f t="shared" si="21"/>
        <v>0</v>
      </c>
      <c r="M66" s="264"/>
      <c r="N66" s="265"/>
      <c r="O66" s="265"/>
      <c r="P66" s="265"/>
      <c r="Q66" s="265"/>
      <c r="R66" s="265"/>
      <c r="S66" s="265"/>
      <c r="T66" s="265"/>
      <c r="U66" s="509"/>
      <c r="V66" s="186" t="str">
        <f>'Основні дані'!$B$1</f>
        <v>120142Мон.xls</v>
      </c>
      <c r="W66" s="426"/>
    </row>
    <row r="67" spans="1:23" s="154" customFormat="1" ht="27.75" hidden="1">
      <c r="A67" s="314" t="s">
        <v>254</v>
      </c>
      <c r="B67" s="245"/>
      <c r="C67" s="283"/>
      <c r="D67" s="283"/>
      <c r="E67" s="283"/>
      <c r="F67" s="263">
        <f t="shared" si="20"/>
        <v>0</v>
      </c>
      <c r="G67" s="263">
        <f t="shared" si="19"/>
        <v>0</v>
      </c>
      <c r="H67" s="263">
        <f>(M67*Титул!BC$18)+(O67*Титул!BD$18)+(Q67*Титул!BE$18)+(S67*Титул!BF$18)</f>
        <v>0</v>
      </c>
      <c r="I67" s="378"/>
      <c r="J67" s="265"/>
      <c r="K67" s="265"/>
      <c r="L67" s="263">
        <f t="shared" si="21"/>
        <v>0</v>
      </c>
      <c r="M67" s="264"/>
      <c r="N67" s="265"/>
      <c r="O67" s="265"/>
      <c r="P67" s="265"/>
      <c r="Q67" s="265"/>
      <c r="R67" s="265"/>
      <c r="S67" s="265"/>
      <c r="T67" s="265"/>
      <c r="U67" s="509"/>
      <c r="V67" s="186" t="str">
        <f>'Основні дані'!$B$1</f>
        <v>120142Мон.xls</v>
      </c>
      <c r="W67" s="426"/>
    </row>
    <row r="68" spans="1:23" s="154" customFormat="1" ht="27.75" hidden="1">
      <c r="A68" s="314" t="s">
        <v>255</v>
      </c>
      <c r="B68" s="245"/>
      <c r="C68" s="283"/>
      <c r="D68" s="283"/>
      <c r="E68" s="283"/>
      <c r="F68" s="263">
        <f t="shared" si="20"/>
        <v>0</v>
      </c>
      <c r="G68" s="263">
        <f t="shared" si="19"/>
        <v>0</v>
      </c>
      <c r="H68" s="263">
        <f>(M68*Титул!BC$18)+(O68*Титул!BD$18)+(Q68*Титул!BE$18)+(S68*Титул!BF$18)</f>
        <v>0</v>
      </c>
      <c r="I68" s="378"/>
      <c r="J68" s="265"/>
      <c r="K68" s="265"/>
      <c r="L68" s="263">
        <f t="shared" si="21"/>
        <v>0</v>
      </c>
      <c r="M68" s="264"/>
      <c r="N68" s="265"/>
      <c r="O68" s="265"/>
      <c r="P68" s="265"/>
      <c r="Q68" s="265"/>
      <c r="R68" s="265"/>
      <c r="S68" s="265"/>
      <c r="T68" s="265"/>
      <c r="U68" s="509"/>
      <c r="V68" s="186" t="str">
        <f>'Основні дані'!$B$1</f>
        <v>120142Мон.xls</v>
      </c>
      <c r="W68" s="426"/>
    </row>
    <row r="69" spans="1:23" s="154" customFormat="1" ht="27.75">
      <c r="A69" s="592"/>
      <c r="B69" s="617" t="s">
        <v>37</v>
      </c>
      <c r="C69" s="619"/>
      <c r="D69" s="620">
        <f>Титул!AI$34</f>
        <v>12</v>
      </c>
      <c r="E69" s="621"/>
      <c r="F69" s="593">
        <f>N69+P69+R69+T69</f>
        <v>11</v>
      </c>
      <c r="G69" s="593">
        <f>F69*30</f>
        <v>330</v>
      </c>
      <c r="H69" s="593"/>
      <c r="I69" s="593"/>
      <c r="J69" s="593"/>
      <c r="K69" s="593"/>
      <c r="L69" s="593">
        <f>IF(H69=I69+J69+K69,G69-H69,"!ОШИБКА!")</f>
        <v>330</v>
      </c>
      <c r="M69" s="593"/>
      <c r="N69" s="593"/>
      <c r="O69" s="593"/>
      <c r="P69" s="593"/>
      <c r="Q69" s="593"/>
      <c r="R69" s="593"/>
      <c r="S69" s="593"/>
      <c r="T69" s="634">
        <v>11</v>
      </c>
      <c r="U69" s="594"/>
      <c r="V69" s="186" t="str">
        <f>'Основні дані'!$B$1</f>
        <v>120142Мон.xls</v>
      </c>
      <c r="W69" s="425"/>
    </row>
    <row r="70" spans="1:23" s="154" customFormat="1" ht="27.75">
      <c r="A70" s="589"/>
      <c r="B70" s="618" t="s">
        <v>109</v>
      </c>
      <c r="C70" s="622"/>
      <c r="D70" s="635">
        <f>Титул!AX$35</f>
        <v>12</v>
      </c>
      <c r="E70" s="618"/>
      <c r="F70" s="590">
        <f>N70+P70+R70+T70</f>
        <v>19</v>
      </c>
      <c r="G70" s="590">
        <f>F70*30</f>
        <v>570</v>
      </c>
      <c r="H70" s="590"/>
      <c r="I70" s="590"/>
      <c r="J70" s="590"/>
      <c r="K70" s="590"/>
      <c r="L70" s="590">
        <f>IF(H70=I70+J70+K70,G70-H70,"!ОШИБКА!")</f>
        <v>570</v>
      </c>
      <c r="M70" s="590"/>
      <c r="N70" s="590"/>
      <c r="O70" s="590"/>
      <c r="P70" s="590"/>
      <c r="Q70" s="590"/>
      <c r="R70" s="590"/>
      <c r="S70" s="590"/>
      <c r="T70" s="590">
        <f>Титул!AS$33+Титул!AS$35</f>
        <v>19</v>
      </c>
      <c r="U70" s="591"/>
      <c r="V70" s="186" t="str">
        <f>'Основні дані'!$B$1</f>
        <v>120142Мон.xls</v>
      </c>
      <c r="W70" s="425"/>
    </row>
    <row r="71" spans="1:22" s="154" customFormat="1" ht="53.25" thickBot="1">
      <c r="A71" s="543" t="s">
        <v>256</v>
      </c>
      <c r="B71" s="553" t="s">
        <v>586</v>
      </c>
      <c r="C71" s="555"/>
      <c r="D71" s="544"/>
      <c r="E71" s="544"/>
      <c r="F71" s="554">
        <f>IF(SUM(F72:F83)=F$32,F$32,"ОШИБКА")</f>
        <v>59</v>
      </c>
      <c r="G71" s="554">
        <f>IF(SUM(G72:G83)=G$32,G$32,"ОШИБКА")</f>
        <v>1770</v>
      </c>
      <c r="H71" s="554">
        <f>IF(SUM(H72:H83)=H$32,H$32,"ОШИБКА")</f>
        <v>448</v>
      </c>
      <c r="I71" s="546">
        <f>SUM(I72:I83)</f>
        <v>272</v>
      </c>
      <c r="J71" s="547">
        <f>SUM(J72:J83)</f>
        <v>32</v>
      </c>
      <c r="K71" s="547">
        <f aca="true" t="shared" si="22" ref="K71:T71">SUM(K72:K83)</f>
        <v>144</v>
      </c>
      <c r="L71" s="545">
        <f t="shared" si="22"/>
        <v>1322</v>
      </c>
      <c r="M71" s="548">
        <f t="shared" si="22"/>
        <v>15</v>
      </c>
      <c r="N71" s="549">
        <f t="shared" si="22"/>
        <v>16</v>
      </c>
      <c r="O71" s="549">
        <f t="shared" si="22"/>
        <v>13</v>
      </c>
      <c r="P71" s="549">
        <f t="shared" si="22"/>
        <v>13</v>
      </c>
      <c r="Q71" s="549">
        <f t="shared" si="22"/>
        <v>0</v>
      </c>
      <c r="R71" s="549">
        <f t="shared" si="22"/>
        <v>0</v>
      </c>
      <c r="S71" s="549">
        <f t="shared" si="22"/>
        <v>0</v>
      </c>
      <c r="T71" s="549">
        <f t="shared" si="22"/>
        <v>30</v>
      </c>
      <c r="U71" s="550"/>
      <c r="V71" s="186" t="str">
        <f>'Основні дані'!$B$1</f>
        <v>120142Мон.xls</v>
      </c>
    </row>
    <row r="72" spans="1:23" s="154" customFormat="1" ht="56.25" thickBot="1">
      <c r="A72" s="314" t="s">
        <v>257</v>
      </c>
      <c r="B72" s="245" t="s">
        <v>587</v>
      </c>
      <c r="C72" s="282" t="s">
        <v>557</v>
      </c>
      <c r="D72" s="282"/>
      <c r="E72" s="312" t="s">
        <v>77</v>
      </c>
      <c r="F72" s="263">
        <f>N72+P72+R72+T72</f>
        <v>4</v>
      </c>
      <c r="G72" s="263">
        <f aca="true" t="shared" si="23" ref="G72:G81">F72*30</f>
        <v>120</v>
      </c>
      <c r="H72" s="263">
        <f>(M72*Титул!BC$18)+(O72*Титул!BD$18)+(Q72*Титул!BE$18)+(S72*Титул!BF$18)</f>
        <v>48</v>
      </c>
      <c r="I72" s="377">
        <v>32</v>
      </c>
      <c r="J72" s="376">
        <v>16</v>
      </c>
      <c r="K72" s="376"/>
      <c r="L72" s="263">
        <f>IF(H72=I72+J72+K72,G72-H72,"!ОШИБКА!")</f>
        <v>72</v>
      </c>
      <c r="M72" s="264">
        <v>3</v>
      </c>
      <c r="N72" s="265">
        <v>4</v>
      </c>
      <c r="O72" s="265"/>
      <c r="P72" s="265"/>
      <c r="Q72" s="265"/>
      <c r="R72" s="265"/>
      <c r="S72" s="265"/>
      <c r="T72" s="265"/>
      <c r="U72" s="509">
        <v>124</v>
      </c>
      <c r="V72" s="186" t="str">
        <f>'Основні дані'!$B$1</f>
        <v>120142Мон.xls</v>
      </c>
      <c r="W72" s="425"/>
    </row>
    <row r="73" spans="1:23" s="154" customFormat="1" ht="55.5">
      <c r="A73" s="314" t="s">
        <v>258</v>
      </c>
      <c r="B73" s="245" t="s">
        <v>588</v>
      </c>
      <c r="C73" s="282" t="s">
        <v>557</v>
      </c>
      <c r="D73" s="282"/>
      <c r="E73" s="312" t="s">
        <v>80</v>
      </c>
      <c r="F73" s="263">
        <f aca="true" t="shared" si="24" ref="F73:F81">N73+P73+R73+T73</f>
        <v>5</v>
      </c>
      <c r="G73" s="263">
        <f t="shared" si="23"/>
        <v>150</v>
      </c>
      <c r="H73" s="263">
        <f>(M73*Титул!BC$18)+(O73*Титул!BD$18)+(Q73*Титул!BE$18)+(S73*Титул!BF$18)</f>
        <v>80</v>
      </c>
      <c r="I73" s="378">
        <v>32</v>
      </c>
      <c r="J73" s="376"/>
      <c r="K73" s="265">
        <v>48</v>
      </c>
      <c r="L73" s="263">
        <f aca="true" t="shared" si="25" ref="L73:L81">IF(H73=I73+J73+K73,G73-H73,"!ОШИБКА!")</f>
        <v>70</v>
      </c>
      <c r="M73" s="267">
        <v>5</v>
      </c>
      <c r="N73" s="268">
        <v>5</v>
      </c>
      <c r="O73" s="268"/>
      <c r="P73" s="268"/>
      <c r="Q73" s="268"/>
      <c r="R73" s="268"/>
      <c r="S73" s="265"/>
      <c r="T73" s="265"/>
      <c r="U73" s="509">
        <v>124</v>
      </c>
      <c r="V73" s="186" t="str">
        <f>'Основні дані'!$B$1</f>
        <v>120142Мон.xls</v>
      </c>
      <c r="W73" s="425"/>
    </row>
    <row r="74" spans="1:23" s="154" customFormat="1" ht="55.5">
      <c r="A74" s="314" t="s">
        <v>259</v>
      </c>
      <c r="B74" s="246" t="s">
        <v>589</v>
      </c>
      <c r="C74" s="282"/>
      <c r="D74" s="283" t="s">
        <v>557</v>
      </c>
      <c r="E74" s="312" t="s">
        <v>72</v>
      </c>
      <c r="F74" s="263">
        <f t="shared" si="24"/>
        <v>3</v>
      </c>
      <c r="G74" s="263">
        <f t="shared" si="23"/>
        <v>90</v>
      </c>
      <c r="H74" s="263">
        <f>(M74*Титул!BC$18)+(O74*Титул!BD$18)+(Q74*Титул!BE$18)+(S74*Титул!BF$18)</f>
        <v>48</v>
      </c>
      <c r="I74" s="378">
        <v>32</v>
      </c>
      <c r="J74" s="265"/>
      <c r="K74" s="265">
        <v>16</v>
      </c>
      <c r="L74" s="263">
        <f t="shared" si="25"/>
        <v>42</v>
      </c>
      <c r="M74" s="264">
        <v>3</v>
      </c>
      <c r="N74" s="265">
        <v>3</v>
      </c>
      <c r="O74" s="265"/>
      <c r="P74" s="265"/>
      <c r="Q74" s="265"/>
      <c r="R74" s="265"/>
      <c r="S74" s="265"/>
      <c r="T74" s="265"/>
      <c r="U74" s="509">
        <v>124</v>
      </c>
      <c r="V74" s="186" t="str">
        <f>'Основні дані'!$B$1</f>
        <v>120142Мон.xls</v>
      </c>
      <c r="W74" s="425"/>
    </row>
    <row r="75" spans="1:23" s="154" customFormat="1" ht="55.5">
      <c r="A75" s="314" t="s">
        <v>260</v>
      </c>
      <c r="B75" s="245" t="s">
        <v>590</v>
      </c>
      <c r="C75" s="283" t="s">
        <v>557</v>
      </c>
      <c r="D75" s="283"/>
      <c r="E75" s="283" t="s">
        <v>72</v>
      </c>
      <c r="F75" s="263">
        <f t="shared" si="24"/>
        <v>4</v>
      </c>
      <c r="G75" s="263">
        <f t="shared" si="23"/>
        <v>120</v>
      </c>
      <c r="H75" s="263">
        <f>(M75*Титул!BC$18)+(O75*Титул!BD$18)+(Q75*Титул!BE$18)+(S75*Титул!BF$18)</f>
        <v>64</v>
      </c>
      <c r="I75" s="378">
        <v>48</v>
      </c>
      <c r="J75" s="265">
        <v>16</v>
      </c>
      <c r="K75" s="265"/>
      <c r="L75" s="263">
        <f t="shared" si="25"/>
        <v>56</v>
      </c>
      <c r="M75" s="265">
        <v>4</v>
      </c>
      <c r="N75" s="265">
        <v>4</v>
      </c>
      <c r="O75" s="265"/>
      <c r="P75" s="265"/>
      <c r="Q75" s="265"/>
      <c r="R75" s="265"/>
      <c r="S75" s="265"/>
      <c r="T75" s="265"/>
      <c r="U75" s="509">
        <v>124</v>
      </c>
      <c r="V75" s="186" t="str">
        <f>'Основні дані'!$B$1</f>
        <v>120142Мон.xls</v>
      </c>
      <c r="W75" s="426"/>
    </row>
    <row r="76" spans="1:23" s="154" customFormat="1" ht="55.5">
      <c r="A76" s="314" t="s">
        <v>261</v>
      </c>
      <c r="B76" s="245" t="s">
        <v>591</v>
      </c>
      <c r="C76" s="283" t="s">
        <v>559</v>
      </c>
      <c r="D76" s="283"/>
      <c r="E76" s="283" t="s">
        <v>80</v>
      </c>
      <c r="F76" s="263">
        <f t="shared" si="24"/>
        <v>5</v>
      </c>
      <c r="G76" s="263">
        <f t="shared" si="23"/>
        <v>150</v>
      </c>
      <c r="H76" s="263">
        <f>(M76*Титул!BC$18)+(O76*Титул!BD$18)+(Q76*Титул!BE$18)+(S76*Титул!BF$18)</f>
        <v>80</v>
      </c>
      <c r="I76" s="378">
        <v>48</v>
      </c>
      <c r="J76" s="265"/>
      <c r="K76" s="265">
        <v>32</v>
      </c>
      <c r="L76" s="263">
        <f t="shared" si="25"/>
        <v>70</v>
      </c>
      <c r="M76" s="264"/>
      <c r="N76" s="265"/>
      <c r="O76" s="265">
        <v>5</v>
      </c>
      <c r="P76" s="265">
        <v>5</v>
      </c>
      <c r="Q76" s="265"/>
      <c r="R76" s="265"/>
      <c r="S76" s="265"/>
      <c r="T76" s="265"/>
      <c r="U76" s="509">
        <v>124</v>
      </c>
      <c r="V76" s="186" t="str">
        <f>'Основні дані'!$B$1</f>
        <v>120142Мон.xls</v>
      </c>
      <c r="W76" s="426"/>
    </row>
    <row r="77" spans="1:23" s="154" customFormat="1" ht="55.5">
      <c r="A77" s="314" t="s">
        <v>262</v>
      </c>
      <c r="B77" s="245" t="s">
        <v>592</v>
      </c>
      <c r="C77" s="283" t="s">
        <v>559</v>
      </c>
      <c r="D77" s="283"/>
      <c r="E77" s="283" t="s">
        <v>77</v>
      </c>
      <c r="F77" s="263">
        <f t="shared" si="24"/>
        <v>4</v>
      </c>
      <c r="G77" s="263">
        <f t="shared" si="23"/>
        <v>120</v>
      </c>
      <c r="H77" s="263">
        <f>(M77*Титул!BC$18)+(O77*Титул!BD$18)+(Q77*Титул!BE$18)+(S77*Титул!BF$18)</f>
        <v>64</v>
      </c>
      <c r="I77" s="378">
        <v>32</v>
      </c>
      <c r="J77" s="265"/>
      <c r="K77" s="265">
        <v>32</v>
      </c>
      <c r="L77" s="263">
        <f t="shared" si="25"/>
        <v>56</v>
      </c>
      <c r="M77" s="264"/>
      <c r="N77" s="265"/>
      <c r="O77" s="265">
        <v>4</v>
      </c>
      <c r="P77" s="265">
        <v>4</v>
      </c>
      <c r="Q77" s="265"/>
      <c r="R77" s="265"/>
      <c r="S77" s="265"/>
      <c r="T77" s="265"/>
      <c r="U77" s="509">
        <v>124</v>
      </c>
      <c r="V77" s="186" t="str">
        <f>'Основні дані'!$B$1</f>
        <v>120142Мон.xls</v>
      </c>
      <c r="W77" s="426"/>
    </row>
    <row r="78" spans="1:23" s="154" customFormat="1" ht="55.5">
      <c r="A78" s="314" t="s">
        <v>263</v>
      </c>
      <c r="B78" s="245" t="s">
        <v>593</v>
      </c>
      <c r="C78" s="283" t="s">
        <v>559</v>
      </c>
      <c r="D78" s="283"/>
      <c r="E78" s="283" t="s">
        <v>73</v>
      </c>
      <c r="F78" s="263">
        <f t="shared" si="24"/>
        <v>4</v>
      </c>
      <c r="G78" s="263">
        <f t="shared" si="23"/>
        <v>120</v>
      </c>
      <c r="H78" s="263">
        <f>(M78*Титул!BC$18)+(O78*Титул!BD$18)+(Q78*Титул!BE$18)+(S78*Титул!BF$18)</f>
        <v>64</v>
      </c>
      <c r="I78" s="378">
        <v>48</v>
      </c>
      <c r="J78" s="265"/>
      <c r="K78" s="265">
        <v>16</v>
      </c>
      <c r="L78" s="263">
        <f t="shared" si="25"/>
        <v>56</v>
      </c>
      <c r="M78" s="264"/>
      <c r="N78" s="265"/>
      <c r="O78" s="265">
        <v>4</v>
      </c>
      <c r="P78" s="265">
        <v>4</v>
      </c>
      <c r="Q78" s="265"/>
      <c r="R78" s="265"/>
      <c r="S78" s="265"/>
      <c r="T78" s="265"/>
      <c r="U78" s="509">
        <v>124</v>
      </c>
      <c r="V78" s="186" t="str">
        <f>'Основні дані'!$B$1</f>
        <v>120142Мон.xls</v>
      </c>
      <c r="W78" s="426"/>
    </row>
    <row r="79" spans="1:23" s="154" customFormat="1" ht="27.75" hidden="1">
      <c r="A79" s="314" t="s">
        <v>264</v>
      </c>
      <c r="B79" s="245"/>
      <c r="C79" s="283"/>
      <c r="D79" s="283"/>
      <c r="E79" s="283"/>
      <c r="F79" s="263">
        <f t="shared" si="24"/>
        <v>0</v>
      </c>
      <c r="G79" s="263">
        <f t="shared" si="23"/>
        <v>0</v>
      </c>
      <c r="H79" s="263">
        <f>(M79*Титул!BC$18)+(O79*Титул!BD$18)+(Q79*Титул!BE$18)+(S79*Титул!BF$18)</f>
        <v>0</v>
      </c>
      <c r="I79" s="378"/>
      <c r="J79" s="265"/>
      <c r="K79" s="265"/>
      <c r="L79" s="263">
        <f t="shared" si="25"/>
        <v>0</v>
      </c>
      <c r="M79" s="264"/>
      <c r="N79" s="265"/>
      <c r="O79" s="265"/>
      <c r="P79" s="265"/>
      <c r="Q79" s="265"/>
      <c r="R79" s="265"/>
      <c r="S79" s="265"/>
      <c r="T79" s="265"/>
      <c r="U79" s="509"/>
      <c r="V79" s="186" t="str">
        <f>'Основні дані'!$B$1</f>
        <v>120142Мон.xls</v>
      </c>
      <c r="W79" s="426"/>
    </row>
    <row r="80" spans="1:23" s="154" customFormat="1" ht="27.75" hidden="1">
      <c r="A80" s="314" t="s">
        <v>265</v>
      </c>
      <c r="B80" s="245"/>
      <c r="C80" s="283"/>
      <c r="D80" s="283"/>
      <c r="E80" s="283"/>
      <c r="F80" s="263">
        <f t="shared" si="24"/>
        <v>0</v>
      </c>
      <c r="G80" s="263">
        <f t="shared" si="23"/>
        <v>0</v>
      </c>
      <c r="H80" s="263">
        <f>(M80*Титул!BC$18)+(O80*Титул!BD$18)+(Q80*Титул!BE$18)+(S80*Титул!BF$18)</f>
        <v>0</v>
      </c>
      <c r="I80" s="378"/>
      <c r="J80" s="265"/>
      <c r="K80" s="265"/>
      <c r="L80" s="263">
        <f t="shared" si="25"/>
        <v>0</v>
      </c>
      <c r="M80" s="264"/>
      <c r="N80" s="265"/>
      <c r="O80" s="265"/>
      <c r="P80" s="265"/>
      <c r="Q80" s="265"/>
      <c r="R80" s="265"/>
      <c r="S80" s="265"/>
      <c r="T80" s="265"/>
      <c r="U80" s="509"/>
      <c r="V80" s="186" t="str">
        <f>'Основні дані'!$B$1</f>
        <v>120142Мон.xls</v>
      </c>
      <c r="W80" s="426"/>
    </row>
    <row r="81" spans="1:23" s="154" customFormat="1" ht="27.75" hidden="1">
      <c r="A81" s="314" t="s">
        <v>266</v>
      </c>
      <c r="B81" s="245"/>
      <c r="C81" s="283"/>
      <c r="D81" s="283"/>
      <c r="E81" s="283"/>
      <c r="F81" s="263">
        <f t="shared" si="24"/>
        <v>0</v>
      </c>
      <c r="G81" s="263">
        <f t="shared" si="23"/>
        <v>0</v>
      </c>
      <c r="H81" s="263">
        <f>(M81*Титул!BC$18)+(O81*Титул!BD$18)+(Q81*Титул!BE$18)+(S81*Титул!BF$18)</f>
        <v>0</v>
      </c>
      <c r="I81" s="378"/>
      <c r="J81" s="265"/>
      <c r="K81" s="265"/>
      <c r="L81" s="263">
        <f t="shared" si="25"/>
        <v>0</v>
      </c>
      <c r="M81" s="264"/>
      <c r="N81" s="265"/>
      <c r="O81" s="265"/>
      <c r="P81" s="265"/>
      <c r="Q81" s="265"/>
      <c r="R81" s="265"/>
      <c r="S81" s="265"/>
      <c r="T81" s="265"/>
      <c r="U81" s="509"/>
      <c r="V81" s="186" t="str">
        <f>'Основні дані'!$B$1</f>
        <v>120142Мон.xls</v>
      </c>
      <c r="W81" s="426"/>
    </row>
    <row r="82" spans="1:23" s="154" customFormat="1" ht="27.75">
      <c r="A82" s="592"/>
      <c r="B82" s="617" t="s">
        <v>37</v>
      </c>
      <c r="C82" s="619"/>
      <c r="D82" s="620">
        <f>Титул!AI$34</f>
        <v>12</v>
      </c>
      <c r="E82" s="621"/>
      <c r="F82" s="593">
        <f>N82+P82+R82+T82</f>
        <v>11</v>
      </c>
      <c r="G82" s="593">
        <f>F82*30</f>
        <v>330</v>
      </c>
      <c r="H82" s="593"/>
      <c r="I82" s="593"/>
      <c r="J82" s="593"/>
      <c r="K82" s="593"/>
      <c r="L82" s="593">
        <f>IF(H82=I82+J82+K82,G82-H82,"!ОШИБКА!")</f>
        <v>330</v>
      </c>
      <c r="M82" s="593"/>
      <c r="N82" s="593"/>
      <c r="O82" s="593"/>
      <c r="P82" s="593"/>
      <c r="Q82" s="593"/>
      <c r="R82" s="593"/>
      <c r="S82" s="593"/>
      <c r="T82" s="634">
        <v>11</v>
      </c>
      <c r="U82" s="594"/>
      <c r="V82" s="186" t="str">
        <f>'Основні дані'!$B$1</f>
        <v>120142Мон.xls</v>
      </c>
      <c r="W82" s="425"/>
    </row>
    <row r="83" spans="1:23" s="154" customFormat="1" ht="27.75">
      <c r="A83" s="589"/>
      <c r="B83" s="618" t="s">
        <v>109</v>
      </c>
      <c r="C83" s="622"/>
      <c r="D83" s="635">
        <f>Титул!AX$35</f>
        <v>12</v>
      </c>
      <c r="E83" s="618"/>
      <c r="F83" s="633">
        <f>N83+P83+R83+T83</f>
        <v>19</v>
      </c>
      <c r="G83" s="633">
        <f>F83*30</f>
        <v>570</v>
      </c>
      <c r="H83" s="633"/>
      <c r="I83" s="590"/>
      <c r="J83" s="590"/>
      <c r="K83" s="590"/>
      <c r="L83" s="633">
        <f>IF(H83=I83+J83+K83,G83-H83,"!ОШИБКА!")</f>
        <v>570</v>
      </c>
      <c r="M83" s="590"/>
      <c r="N83" s="590"/>
      <c r="O83" s="590"/>
      <c r="P83" s="590"/>
      <c r="Q83" s="590"/>
      <c r="R83" s="590"/>
      <c r="S83" s="590"/>
      <c r="T83" s="590">
        <f>Титул!AS$33+Титул!AS$35</f>
        <v>19</v>
      </c>
      <c r="U83" s="591"/>
      <c r="V83" s="186" t="str">
        <f>'Основні дані'!$B$1</f>
        <v>120142Мон.xls</v>
      </c>
      <c r="W83" s="425"/>
    </row>
    <row r="84" spans="1:22" s="154" customFormat="1" ht="79.5" thickBot="1">
      <c r="A84" s="543" t="s">
        <v>267</v>
      </c>
      <c r="B84" s="553" t="s">
        <v>594</v>
      </c>
      <c r="C84" s="555"/>
      <c r="D84" s="544"/>
      <c r="E84" s="544"/>
      <c r="F84" s="554">
        <f>IF(SUM(F85:F96)=F$32,F$32,"ОШИБКА")</f>
        <v>59</v>
      </c>
      <c r="G84" s="554">
        <f>IF(SUM(G85:G96)=G$32,G$32,"ОШИБКА")</f>
        <v>1770</v>
      </c>
      <c r="H84" s="554">
        <f>IF(SUM(H85:H96)=H$32,H$32,"ОШИБКА")</f>
        <v>448</v>
      </c>
      <c r="I84" s="546">
        <f aca="true" t="shared" si="26" ref="I84:T84">SUM(I85:I96)</f>
        <v>272</v>
      </c>
      <c r="J84" s="547">
        <f t="shared" si="26"/>
        <v>32</v>
      </c>
      <c r="K84" s="547">
        <f t="shared" si="26"/>
        <v>144</v>
      </c>
      <c r="L84" s="545">
        <f t="shared" si="26"/>
        <v>1322</v>
      </c>
      <c r="M84" s="548">
        <f t="shared" si="26"/>
        <v>15</v>
      </c>
      <c r="N84" s="549">
        <f t="shared" si="26"/>
        <v>16</v>
      </c>
      <c r="O84" s="549">
        <f t="shared" si="26"/>
        <v>13</v>
      </c>
      <c r="P84" s="549">
        <f t="shared" si="26"/>
        <v>13</v>
      </c>
      <c r="Q84" s="549">
        <f t="shared" si="26"/>
        <v>0</v>
      </c>
      <c r="R84" s="549">
        <f t="shared" si="26"/>
        <v>0</v>
      </c>
      <c r="S84" s="549">
        <f t="shared" si="26"/>
        <v>0</v>
      </c>
      <c r="T84" s="549">
        <f t="shared" si="26"/>
        <v>30</v>
      </c>
      <c r="U84" s="550"/>
      <c r="V84" s="186" t="str">
        <f>'Основні дані'!$B$1</f>
        <v>120142Мон.xls</v>
      </c>
    </row>
    <row r="85" spans="1:23" s="154" customFormat="1" ht="83.25">
      <c r="A85" s="314" t="s">
        <v>268</v>
      </c>
      <c r="B85" s="638" t="s">
        <v>595</v>
      </c>
      <c r="C85" s="282" t="s">
        <v>557</v>
      </c>
      <c r="D85" s="283"/>
      <c r="E85" s="283" t="s">
        <v>72</v>
      </c>
      <c r="F85" s="263">
        <f>N85+P85+R85+T85</f>
        <v>5</v>
      </c>
      <c r="G85" s="263">
        <f aca="true" t="shared" si="27" ref="G85:G94">F85*30</f>
        <v>150</v>
      </c>
      <c r="H85" s="263">
        <f>(M85*Титул!BC$18)+(O85*Титул!BD$18)+(Q85*Титул!BE$18)+(S85*Титул!BF$18)</f>
        <v>64</v>
      </c>
      <c r="I85" s="377">
        <v>48</v>
      </c>
      <c r="J85" s="506">
        <v>16</v>
      </c>
      <c r="K85" s="265"/>
      <c r="L85" s="263">
        <f>IF(H85=I85+J85+K85,G85-H85,"!ОШИБКА!")</f>
        <v>86</v>
      </c>
      <c r="M85" s="264">
        <v>4</v>
      </c>
      <c r="N85" s="265">
        <v>5</v>
      </c>
      <c r="O85" s="265"/>
      <c r="P85" s="265"/>
      <c r="Q85" s="265"/>
      <c r="R85" s="265"/>
      <c r="S85" s="265"/>
      <c r="T85" s="265"/>
      <c r="U85" s="509">
        <v>124</v>
      </c>
      <c r="V85" s="186" t="str">
        <f>'Основні дані'!$B$1</f>
        <v>120142Мон.xls</v>
      </c>
      <c r="W85" s="425"/>
    </row>
    <row r="86" spans="1:23" s="154" customFormat="1" ht="83.25">
      <c r="A86" s="314" t="s">
        <v>269</v>
      </c>
      <c r="B86" s="638" t="s">
        <v>596</v>
      </c>
      <c r="C86" s="282"/>
      <c r="D86" s="282" t="s">
        <v>557</v>
      </c>
      <c r="E86" s="312" t="s">
        <v>77</v>
      </c>
      <c r="F86" s="263">
        <f aca="true" t="shared" si="28" ref="F86:F94">N86+P86+R86+T86</f>
        <v>3</v>
      </c>
      <c r="G86" s="263">
        <f t="shared" si="27"/>
        <v>90</v>
      </c>
      <c r="H86" s="263">
        <f>(M86*Титул!BC$18)+(O86*Титул!BD$18)+(Q86*Титул!BE$18)+(S86*Титул!BF$18)</f>
        <v>48</v>
      </c>
      <c r="I86" s="378">
        <v>32</v>
      </c>
      <c r="J86" s="646"/>
      <c r="K86" s="506">
        <v>16</v>
      </c>
      <c r="L86" s="263">
        <f aca="true" t="shared" si="29" ref="L86:L94">IF(H86=I86+J86+K86,G86-H86,"!ОШИБКА!")</f>
        <v>42</v>
      </c>
      <c r="M86" s="264">
        <v>3</v>
      </c>
      <c r="N86" s="265">
        <v>3</v>
      </c>
      <c r="O86" s="265"/>
      <c r="P86" s="265"/>
      <c r="Q86" s="268"/>
      <c r="R86" s="268"/>
      <c r="S86" s="265"/>
      <c r="T86" s="265"/>
      <c r="U86" s="509">
        <v>124</v>
      </c>
      <c r="V86" s="186" t="str">
        <f>'Основні дані'!$B$1</f>
        <v>120142Мон.xls</v>
      </c>
      <c r="W86" s="425"/>
    </row>
    <row r="87" spans="1:23" s="154" customFormat="1" ht="83.25">
      <c r="A87" s="314" t="s">
        <v>270</v>
      </c>
      <c r="B87" s="245" t="s">
        <v>597</v>
      </c>
      <c r="C87" s="282" t="s">
        <v>557</v>
      </c>
      <c r="D87" s="283"/>
      <c r="E87" s="283" t="s">
        <v>81</v>
      </c>
      <c r="F87" s="263">
        <f t="shared" si="28"/>
        <v>5</v>
      </c>
      <c r="G87" s="263">
        <f t="shared" si="27"/>
        <v>150</v>
      </c>
      <c r="H87" s="263">
        <f>(M87*Титул!BC$18)+(O87*Титул!BD$18)+(Q87*Титул!BE$18)+(S87*Титул!BF$18)</f>
        <v>80</v>
      </c>
      <c r="I87" s="378">
        <v>48</v>
      </c>
      <c r="J87" s="265"/>
      <c r="K87" s="506">
        <v>32</v>
      </c>
      <c r="L87" s="263">
        <f t="shared" si="29"/>
        <v>70</v>
      </c>
      <c r="M87" s="268">
        <v>5</v>
      </c>
      <c r="N87" s="268">
        <v>5</v>
      </c>
      <c r="O87" s="268"/>
      <c r="P87" s="268"/>
      <c r="Q87" s="265"/>
      <c r="R87" s="265"/>
      <c r="S87" s="265"/>
      <c r="T87" s="265"/>
      <c r="U87" s="509">
        <v>124</v>
      </c>
      <c r="V87" s="186" t="str">
        <f>'Основні дані'!$B$1</f>
        <v>120142Мон.xls</v>
      </c>
      <c r="W87" s="425"/>
    </row>
    <row r="88" spans="1:23" s="154" customFormat="1" ht="83.25">
      <c r="A88" s="314" t="s">
        <v>271</v>
      </c>
      <c r="B88" s="245" t="s">
        <v>598</v>
      </c>
      <c r="C88" s="283" t="s">
        <v>557</v>
      </c>
      <c r="D88" s="283"/>
      <c r="E88" s="283" t="s">
        <v>77</v>
      </c>
      <c r="F88" s="263">
        <f t="shared" si="28"/>
        <v>3</v>
      </c>
      <c r="G88" s="263">
        <f t="shared" si="27"/>
        <v>90</v>
      </c>
      <c r="H88" s="263">
        <f>(M88*Титул!BC$18)+(O88*Титул!BD$18)+(Q88*Титул!BE$18)+(S88*Титул!BF$18)</f>
        <v>48</v>
      </c>
      <c r="I88" s="378">
        <v>32</v>
      </c>
      <c r="J88" s="265"/>
      <c r="K88" s="506">
        <v>16</v>
      </c>
      <c r="L88" s="263">
        <f t="shared" si="29"/>
        <v>42</v>
      </c>
      <c r="M88" s="265">
        <v>3</v>
      </c>
      <c r="N88" s="265">
        <v>3</v>
      </c>
      <c r="O88" s="265"/>
      <c r="P88" s="265"/>
      <c r="Q88" s="265"/>
      <c r="R88" s="265"/>
      <c r="S88" s="265"/>
      <c r="T88" s="265"/>
      <c r="U88" s="509">
        <v>124</v>
      </c>
      <c r="V88" s="186" t="str">
        <f>'Основні дані'!$B$1</f>
        <v>120142Мон.xls</v>
      </c>
      <c r="W88" s="426"/>
    </row>
    <row r="89" spans="1:23" s="154" customFormat="1" ht="55.5">
      <c r="A89" s="314" t="s">
        <v>272</v>
      </c>
      <c r="B89" s="645" t="s">
        <v>599</v>
      </c>
      <c r="C89" s="283" t="s">
        <v>559</v>
      </c>
      <c r="D89" s="283"/>
      <c r="E89" s="312" t="s">
        <v>77</v>
      </c>
      <c r="F89" s="263">
        <f t="shared" si="28"/>
        <v>4</v>
      </c>
      <c r="G89" s="263">
        <f t="shared" si="27"/>
        <v>120</v>
      </c>
      <c r="H89" s="263">
        <f>(M89*Титул!BC$18)+(O89*Титул!BD$18)+(Q89*Титул!BE$18)+(S89*Титул!BF$18)</f>
        <v>64</v>
      </c>
      <c r="I89" s="378">
        <v>32</v>
      </c>
      <c r="J89" s="265"/>
      <c r="K89" s="265">
        <v>32</v>
      </c>
      <c r="L89" s="263">
        <f t="shared" si="29"/>
        <v>56</v>
      </c>
      <c r="M89" s="264"/>
      <c r="N89" s="265"/>
      <c r="O89" s="265">
        <v>4</v>
      </c>
      <c r="P89" s="265">
        <v>4</v>
      </c>
      <c r="Q89" s="265"/>
      <c r="R89" s="265"/>
      <c r="S89" s="265"/>
      <c r="T89" s="265"/>
      <c r="U89" s="509">
        <v>124</v>
      </c>
      <c r="V89" s="186" t="str">
        <f>'Основні дані'!$B$1</f>
        <v>120142Мон.xls</v>
      </c>
      <c r="W89" s="426"/>
    </row>
    <row r="90" spans="1:23" s="154" customFormat="1" ht="55.5">
      <c r="A90" s="314" t="s">
        <v>273</v>
      </c>
      <c r="B90" s="245" t="s">
        <v>600</v>
      </c>
      <c r="C90" s="283" t="s">
        <v>559</v>
      </c>
      <c r="D90" s="283"/>
      <c r="E90" s="283" t="s">
        <v>80</v>
      </c>
      <c r="F90" s="263">
        <f t="shared" si="28"/>
        <v>5</v>
      </c>
      <c r="G90" s="263">
        <f t="shared" si="27"/>
        <v>150</v>
      </c>
      <c r="H90" s="263">
        <f>(M90*Титул!BC$18)+(O90*Титул!BD$18)+(Q90*Титул!BE$18)+(S90*Титул!BF$18)</f>
        <v>80</v>
      </c>
      <c r="I90" s="378">
        <v>48</v>
      </c>
      <c r="J90" s="265"/>
      <c r="K90" s="265">
        <v>32</v>
      </c>
      <c r="L90" s="263">
        <f t="shared" si="29"/>
        <v>70</v>
      </c>
      <c r="M90" s="264"/>
      <c r="N90" s="265"/>
      <c r="O90" s="265">
        <v>5</v>
      </c>
      <c r="P90" s="265">
        <v>5</v>
      </c>
      <c r="Q90" s="265"/>
      <c r="R90" s="265"/>
      <c r="S90" s="265"/>
      <c r="T90" s="265"/>
      <c r="U90" s="509">
        <v>124</v>
      </c>
      <c r="V90" s="186" t="str">
        <f>'Основні дані'!$B$1</f>
        <v>120142Мон.xls</v>
      </c>
      <c r="W90" s="426"/>
    </row>
    <row r="91" spans="1:23" s="154" customFormat="1" ht="55.5">
      <c r="A91" s="314" t="s">
        <v>274</v>
      </c>
      <c r="B91" s="245" t="s">
        <v>601</v>
      </c>
      <c r="C91" s="283" t="s">
        <v>559</v>
      </c>
      <c r="D91" s="283"/>
      <c r="E91" s="283" t="s">
        <v>73</v>
      </c>
      <c r="F91" s="263">
        <f t="shared" si="28"/>
        <v>4</v>
      </c>
      <c r="G91" s="263">
        <f t="shared" si="27"/>
        <v>120</v>
      </c>
      <c r="H91" s="263">
        <f>(M91*Титул!BC$18)+(O91*Титул!BD$18)+(Q91*Титул!BE$18)+(S91*Титул!BF$18)</f>
        <v>64</v>
      </c>
      <c r="I91" s="378">
        <v>32</v>
      </c>
      <c r="J91" s="265">
        <v>16</v>
      </c>
      <c r="K91" s="265">
        <v>16</v>
      </c>
      <c r="L91" s="263">
        <f t="shared" si="29"/>
        <v>56</v>
      </c>
      <c r="M91" s="264"/>
      <c r="N91" s="265"/>
      <c r="O91" s="265">
        <v>4</v>
      </c>
      <c r="P91" s="265">
        <v>4</v>
      </c>
      <c r="Q91" s="265"/>
      <c r="R91" s="265"/>
      <c r="S91" s="265"/>
      <c r="T91" s="265"/>
      <c r="U91" s="509">
        <v>124</v>
      </c>
      <c r="V91" s="186" t="str">
        <f>'Основні дані'!$B$1</f>
        <v>120142Мон.xls</v>
      </c>
      <c r="W91" s="426"/>
    </row>
    <row r="92" spans="1:23" s="154" customFormat="1" ht="27.75" hidden="1">
      <c r="A92" s="314" t="s">
        <v>275</v>
      </c>
      <c r="B92" s="245"/>
      <c r="C92" s="283"/>
      <c r="D92" s="283"/>
      <c r="E92" s="283"/>
      <c r="F92" s="263">
        <f t="shared" si="28"/>
        <v>0</v>
      </c>
      <c r="G92" s="263">
        <f t="shared" si="27"/>
        <v>0</v>
      </c>
      <c r="H92" s="263">
        <f>(M92*Титул!BC$18)+(O92*Титул!BD$18)+(Q92*Титул!BE$18)+(S92*Титул!BF$18)</f>
        <v>0</v>
      </c>
      <c r="I92" s="378"/>
      <c r="J92" s="265"/>
      <c r="K92" s="265"/>
      <c r="L92" s="263">
        <f t="shared" si="29"/>
        <v>0</v>
      </c>
      <c r="M92" s="264"/>
      <c r="N92" s="265"/>
      <c r="O92" s="265"/>
      <c r="P92" s="265"/>
      <c r="Q92" s="265"/>
      <c r="R92" s="265"/>
      <c r="S92" s="265"/>
      <c r="T92" s="265"/>
      <c r="U92" s="509"/>
      <c r="V92" s="186" t="str">
        <f>'Основні дані'!$B$1</f>
        <v>120142Мон.xls</v>
      </c>
      <c r="W92" s="426"/>
    </row>
    <row r="93" spans="1:23" s="154" customFormat="1" ht="27.75" hidden="1">
      <c r="A93" s="314" t="s">
        <v>276</v>
      </c>
      <c r="B93" s="245"/>
      <c r="C93" s="283"/>
      <c r="D93" s="283"/>
      <c r="E93" s="283"/>
      <c r="F93" s="263">
        <f t="shared" si="28"/>
        <v>0</v>
      </c>
      <c r="G93" s="263">
        <f t="shared" si="27"/>
        <v>0</v>
      </c>
      <c r="H93" s="263">
        <f>(M93*Титул!BC$18)+(O93*Титул!BD$18)+(Q93*Титул!BE$18)+(S93*Титул!BF$18)</f>
        <v>0</v>
      </c>
      <c r="I93" s="378"/>
      <c r="J93" s="265"/>
      <c r="K93" s="265"/>
      <c r="L93" s="263">
        <f t="shared" si="29"/>
        <v>0</v>
      </c>
      <c r="M93" s="264"/>
      <c r="N93" s="265"/>
      <c r="O93" s="265"/>
      <c r="P93" s="265"/>
      <c r="Q93" s="265"/>
      <c r="R93" s="265"/>
      <c r="S93" s="265"/>
      <c r="T93" s="265"/>
      <c r="U93" s="509"/>
      <c r="V93" s="186" t="str">
        <f>'Основні дані'!$B$1</f>
        <v>120142Мон.xls</v>
      </c>
      <c r="W93" s="426"/>
    </row>
    <row r="94" spans="1:23" s="154" customFormat="1" ht="27.75" hidden="1">
      <c r="A94" s="314" t="s">
        <v>277</v>
      </c>
      <c r="B94" s="245"/>
      <c r="C94" s="283"/>
      <c r="D94" s="283"/>
      <c r="E94" s="283"/>
      <c r="F94" s="263">
        <f t="shared" si="28"/>
        <v>0</v>
      </c>
      <c r="G94" s="263">
        <f t="shared" si="27"/>
        <v>0</v>
      </c>
      <c r="H94" s="263">
        <f>(M94*Титул!BC$18)+(O94*Титул!BD$18)+(Q94*Титул!BE$18)+(S94*Титул!BF$18)</f>
        <v>0</v>
      </c>
      <c r="I94" s="378"/>
      <c r="J94" s="265"/>
      <c r="K94" s="265"/>
      <c r="L94" s="263">
        <f t="shared" si="29"/>
        <v>0</v>
      </c>
      <c r="M94" s="264"/>
      <c r="N94" s="265"/>
      <c r="O94" s="265"/>
      <c r="P94" s="265"/>
      <c r="Q94" s="265"/>
      <c r="R94" s="265"/>
      <c r="S94" s="265"/>
      <c r="T94" s="265"/>
      <c r="U94" s="509"/>
      <c r="V94" s="186" t="str">
        <f>'Основні дані'!$B$1</f>
        <v>120142Мон.xls</v>
      </c>
      <c r="W94" s="426"/>
    </row>
    <row r="95" spans="1:23" s="154" customFormat="1" ht="27.75">
      <c r="A95" s="592"/>
      <c r="B95" s="617" t="s">
        <v>37</v>
      </c>
      <c r="C95" s="619"/>
      <c r="D95" s="620">
        <f>Титул!AI$34</f>
        <v>12</v>
      </c>
      <c r="E95" s="621"/>
      <c r="F95" s="593">
        <f>N95+P95+R95+T95</f>
        <v>11</v>
      </c>
      <c r="G95" s="593">
        <f>F95*30</f>
        <v>330</v>
      </c>
      <c r="H95" s="593"/>
      <c r="I95" s="593"/>
      <c r="J95" s="593"/>
      <c r="K95" s="593"/>
      <c r="L95" s="593">
        <f>IF(H95=I95+J95+K95,G95-H95,"!ОШИБКА!")</f>
        <v>330</v>
      </c>
      <c r="M95" s="593"/>
      <c r="N95" s="593"/>
      <c r="O95" s="593"/>
      <c r="P95" s="593"/>
      <c r="Q95" s="593"/>
      <c r="R95" s="593"/>
      <c r="S95" s="593"/>
      <c r="T95" s="634">
        <v>11</v>
      </c>
      <c r="U95" s="594"/>
      <c r="V95" s="186" t="str">
        <f>'Основні дані'!$B$1</f>
        <v>120142Мон.xls</v>
      </c>
      <c r="W95" s="425"/>
    </row>
    <row r="96" spans="1:23" s="154" customFormat="1" ht="27.75">
      <c r="A96" s="589"/>
      <c r="B96" s="618" t="s">
        <v>415</v>
      </c>
      <c r="C96" s="622"/>
      <c r="D96" s="635">
        <f>Титул!AX$35</f>
        <v>12</v>
      </c>
      <c r="E96" s="618"/>
      <c r="F96" s="633">
        <f>N96+P96+R96+T96</f>
        <v>19</v>
      </c>
      <c r="G96" s="633">
        <f>F96*30</f>
        <v>570</v>
      </c>
      <c r="H96" s="633"/>
      <c r="I96" s="590"/>
      <c r="J96" s="590"/>
      <c r="K96" s="590"/>
      <c r="L96" s="633">
        <f>IF(H96=I96+J96+K96,G96-H96,"!ОШИБКА!")</f>
        <v>570</v>
      </c>
      <c r="M96" s="590"/>
      <c r="N96" s="590"/>
      <c r="O96" s="590"/>
      <c r="P96" s="590"/>
      <c r="Q96" s="590"/>
      <c r="R96" s="590"/>
      <c r="S96" s="590"/>
      <c r="T96" s="590">
        <f>Титул!AS$33+Титул!AS$35</f>
        <v>19</v>
      </c>
      <c r="U96" s="591"/>
      <c r="V96" s="186" t="str">
        <f>'Основні дані'!$B$1</f>
        <v>120142Мон.xls</v>
      </c>
      <c r="W96" s="425"/>
    </row>
    <row r="97" spans="1:22" s="154" customFormat="1" ht="53.25" thickBot="1">
      <c r="A97" s="543" t="s">
        <v>278</v>
      </c>
      <c r="B97" s="553" t="s">
        <v>602</v>
      </c>
      <c r="C97" s="555"/>
      <c r="D97" s="544"/>
      <c r="E97" s="544"/>
      <c r="F97" s="554">
        <f>IF(SUM(F98:F109)=F$32,F$32,"ОШИБКА")</f>
        <v>59</v>
      </c>
      <c r="G97" s="554">
        <f>IF(SUM(G98:G109)=G$32,G$32,"ОШИБКА")</f>
        <v>1770</v>
      </c>
      <c r="H97" s="554">
        <f>IF(SUM(H98:H109)=H$32,H$32,"ОШИБКА")</f>
        <v>448</v>
      </c>
      <c r="I97" s="546">
        <f>SUM(I98:I109)</f>
        <v>320</v>
      </c>
      <c r="J97" s="547">
        <f aca="true" t="shared" si="30" ref="J97:T97">SUM(J98:J109)</f>
        <v>128</v>
      </c>
      <c r="K97" s="547">
        <f t="shared" si="30"/>
        <v>0</v>
      </c>
      <c r="L97" s="545">
        <f t="shared" si="30"/>
        <v>1322</v>
      </c>
      <c r="M97" s="548">
        <f t="shared" si="30"/>
        <v>15</v>
      </c>
      <c r="N97" s="549">
        <f t="shared" si="30"/>
        <v>16</v>
      </c>
      <c r="O97" s="549">
        <f t="shared" si="30"/>
        <v>13</v>
      </c>
      <c r="P97" s="549">
        <f t="shared" si="30"/>
        <v>13</v>
      </c>
      <c r="Q97" s="549">
        <f t="shared" si="30"/>
        <v>0</v>
      </c>
      <c r="R97" s="549">
        <f t="shared" si="30"/>
        <v>0</v>
      </c>
      <c r="S97" s="549">
        <f t="shared" si="30"/>
        <v>0</v>
      </c>
      <c r="T97" s="549">
        <f t="shared" si="30"/>
        <v>30</v>
      </c>
      <c r="U97" s="550"/>
      <c r="V97" s="186" t="str">
        <f>'Основні дані'!$B$1</f>
        <v>120142Мон.xls</v>
      </c>
    </row>
    <row r="98" spans="1:23" s="154" customFormat="1" ht="38.25" customHeight="1">
      <c r="A98" s="314" t="s">
        <v>279</v>
      </c>
      <c r="B98" s="638" t="s">
        <v>603</v>
      </c>
      <c r="C98" s="647">
        <v>9</v>
      </c>
      <c r="D98" s="648"/>
      <c r="E98" s="649" t="s">
        <v>81</v>
      </c>
      <c r="F98" s="263">
        <f>N98+P98+R98+T98</f>
        <v>5</v>
      </c>
      <c r="G98" s="263">
        <f aca="true" t="shared" si="31" ref="G98:G107">F98*30</f>
        <v>150</v>
      </c>
      <c r="H98" s="263">
        <f>(M98*Титул!BC$18)+(O98*Титул!BD$18)+(Q98*Титул!BE$18)+(S98*Титул!BF$18)</f>
        <v>80</v>
      </c>
      <c r="I98" s="378">
        <v>48</v>
      </c>
      <c r="J98" s="265">
        <v>32</v>
      </c>
      <c r="K98" s="376"/>
      <c r="L98" s="263">
        <f>IF(H98=I98+J98+K98,G98-H98,"!ОШИБКА!")</f>
        <v>70</v>
      </c>
      <c r="M98" s="264">
        <v>5</v>
      </c>
      <c r="N98" s="650">
        <v>5</v>
      </c>
      <c r="O98" s="268"/>
      <c r="P98" s="268"/>
      <c r="Q98" s="265"/>
      <c r="R98" s="265"/>
      <c r="S98" s="265"/>
      <c r="T98" s="265"/>
      <c r="U98" s="509">
        <v>134</v>
      </c>
      <c r="V98" s="186" t="str">
        <f>'Основні дані'!$B$1</f>
        <v>120142Мон.xls</v>
      </c>
      <c r="W98" s="425"/>
    </row>
    <row r="99" spans="1:23" s="154" customFormat="1" ht="27.75">
      <c r="A99" s="314" t="s">
        <v>280</v>
      </c>
      <c r="B99" s="638" t="s">
        <v>604</v>
      </c>
      <c r="C99" s="647">
        <v>10</v>
      </c>
      <c r="D99" s="283"/>
      <c r="E99" s="649" t="s">
        <v>73</v>
      </c>
      <c r="F99" s="263">
        <f aca="true" t="shared" si="32" ref="F99:F107">N99+P99+R99+T99</f>
        <v>4</v>
      </c>
      <c r="G99" s="263">
        <f t="shared" si="31"/>
        <v>120</v>
      </c>
      <c r="H99" s="263">
        <f>(M99*Титул!BC$18)+(O99*Титул!BD$18)+(Q99*Титул!BE$18)+(S99*Титул!BF$18)</f>
        <v>64</v>
      </c>
      <c r="I99" s="378">
        <v>48</v>
      </c>
      <c r="J99" s="265">
        <v>16</v>
      </c>
      <c r="K99" s="265"/>
      <c r="L99" s="263">
        <f aca="true" t="shared" si="33" ref="L99:L107">IF(H99=I99+J99+K99,G99-H99,"!ОШИБКА!")</f>
        <v>56</v>
      </c>
      <c r="M99" s="264"/>
      <c r="N99" s="650"/>
      <c r="O99" s="265">
        <v>4</v>
      </c>
      <c r="P99" s="265">
        <v>4</v>
      </c>
      <c r="Q99" s="268"/>
      <c r="R99" s="268"/>
      <c r="S99" s="265"/>
      <c r="T99" s="265"/>
      <c r="U99" s="509">
        <v>134</v>
      </c>
      <c r="V99" s="186" t="str">
        <f>'Основні дані'!$B$1</f>
        <v>120142Мон.xls</v>
      </c>
      <c r="W99" s="425"/>
    </row>
    <row r="100" spans="1:23" s="154" customFormat="1" ht="55.5">
      <c r="A100" s="314" t="s">
        <v>281</v>
      </c>
      <c r="B100" s="245" t="s">
        <v>605</v>
      </c>
      <c r="C100" s="283" t="s">
        <v>557</v>
      </c>
      <c r="D100" s="283"/>
      <c r="E100" s="283" t="s">
        <v>73</v>
      </c>
      <c r="F100" s="263">
        <f t="shared" si="32"/>
        <v>3</v>
      </c>
      <c r="G100" s="263">
        <f t="shared" si="31"/>
        <v>90</v>
      </c>
      <c r="H100" s="263">
        <f>(M100*Титул!BC$18)+(O100*Титул!BD$18)+(Q100*Титул!BE$18)+(S100*Титул!BF$18)</f>
        <v>48</v>
      </c>
      <c r="I100" s="378">
        <v>32</v>
      </c>
      <c r="J100" s="265">
        <v>16</v>
      </c>
      <c r="K100" s="265"/>
      <c r="L100" s="263">
        <f t="shared" si="33"/>
        <v>42</v>
      </c>
      <c r="M100" s="264">
        <v>3</v>
      </c>
      <c r="N100" s="265">
        <v>3</v>
      </c>
      <c r="O100" s="265"/>
      <c r="P100" s="265"/>
      <c r="Q100" s="265"/>
      <c r="R100" s="265"/>
      <c r="S100" s="265"/>
      <c r="T100" s="265"/>
      <c r="U100" s="509">
        <v>134</v>
      </c>
      <c r="V100" s="186" t="str">
        <f>'Основні дані'!$B$1</f>
        <v>120142Мон.xls</v>
      </c>
      <c r="W100" s="425"/>
    </row>
    <row r="101" spans="1:23" s="154" customFormat="1" ht="55.5">
      <c r="A101" s="314" t="s">
        <v>282</v>
      </c>
      <c r="B101" s="638" t="s">
        <v>606</v>
      </c>
      <c r="C101" s="647"/>
      <c r="D101" s="648">
        <v>9</v>
      </c>
      <c r="E101" s="649" t="s">
        <v>73</v>
      </c>
      <c r="F101" s="263">
        <f t="shared" si="32"/>
        <v>4</v>
      </c>
      <c r="G101" s="263">
        <f t="shared" si="31"/>
        <v>120</v>
      </c>
      <c r="H101" s="263">
        <f>(M101*Титул!BC$18)+(O101*Титул!BD$18)+(Q101*Титул!BE$18)+(S101*Титул!BF$18)</f>
        <v>64</v>
      </c>
      <c r="I101" s="378">
        <v>48</v>
      </c>
      <c r="J101" s="265">
        <v>16</v>
      </c>
      <c r="K101" s="265"/>
      <c r="L101" s="263">
        <f t="shared" si="33"/>
        <v>56</v>
      </c>
      <c r="M101" s="264">
        <v>4</v>
      </c>
      <c r="N101" s="265">
        <v>4</v>
      </c>
      <c r="O101" s="265"/>
      <c r="P101" s="265"/>
      <c r="Q101" s="265"/>
      <c r="R101" s="265"/>
      <c r="S101" s="265"/>
      <c r="T101" s="265"/>
      <c r="U101" s="509">
        <v>134</v>
      </c>
      <c r="V101" s="186" t="str">
        <f>'Основні дані'!$B$1</f>
        <v>120142Мон.xls</v>
      </c>
      <c r="W101" s="426"/>
    </row>
    <row r="102" spans="1:23" s="154" customFormat="1" ht="55.5">
      <c r="A102" s="314" t="s">
        <v>283</v>
      </c>
      <c r="B102" s="638" t="s">
        <v>607</v>
      </c>
      <c r="C102" s="647">
        <v>10</v>
      </c>
      <c r="D102" s="648"/>
      <c r="E102" s="649" t="s">
        <v>81</v>
      </c>
      <c r="F102" s="263">
        <f t="shared" si="32"/>
        <v>5</v>
      </c>
      <c r="G102" s="263">
        <f t="shared" si="31"/>
        <v>150</v>
      </c>
      <c r="H102" s="263">
        <f>(M102*Титул!BC$18)+(O102*Титул!BD$18)+(Q102*Титул!BE$18)+(S102*Титул!BF$18)</f>
        <v>80</v>
      </c>
      <c r="I102" s="378">
        <v>64</v>
      </c>
      <c r="J102" s="265">
        <v>16</v>
      </c>
      <c r="K102" s="265"/>
      <c r="L102" s="263">
        <f t="shared" si="33"/>
        <v>70</v>
      </c>
      <c r="M102" s="264"/>
      <c r="N102" s="265"/>
      <c r="O102" s="265">
        <v>5</v>
      </c>
      <c r="P102" s="650">
        <v>5</v>
      </c>
      <c r="Q102" s="265"/>
      <c r="R102" s="265"/>
      <c r="S102" s="265"/>
      <c r="T102" s="265"/>
      <c r="U102" s="509">
        <v>134</v>
      </c>
      <c r="V102" s="186" t="str">
        <f>'Основні дані'!$B$1</f>
        <v>120142Мон.xls</v>
      </c>
      <c r="W102" s="426"/>
    </row>
    <row r="103" spans="1:23" s="154" customFormat="1" ht="55.5">
      <c r="A103" s="314" t="s">
        <v>284</v>
      </c>
      <c r="B103" s="638" t="s">
        <v>608</v>
      </c>
      <c r="C103" s="647">
        <v>10</v>
      </c>
      <c r="D103" s="283"/>
      <c r="E103" s="649" t="s">
        <v>73</v>
      </c>
      <c r="F103" s="263">
        <f t="shared" si="32"/>
        <v>4</v>
      </c>
      <c r="G103" s="263">
        <f t="shared" si="31"/>
        <v>120</v>
      </c>
      <c r="H103" s="263">
        <f>(M103*Титул!BC$18)+(O103*Титул!BD$18)+(Q103*Титул!BE$18)+(S103*Титул!BF$18)</f>
        <v>64</v>
      </c>
      <c r="I103" s="378">
        <v>48</v>
      </c>
      <c r="J103" s="265">
        <v>16</v>
      </c>
      <c r="K103" s="265"/>
      <c r="L103" s="263">
        <f t="shared" si="33"/>
        <v>56</v>
      </c>
      <c r="M103" s="264"/>
      <c r="N103" s="265"/>
      <c r="O103" s="265">
        <v>4</v>
      </c>
      <c r="P103" s="650">
        <v>4</v>
      </c>
      <c r="Q103" s="265"/>
      <c r="R103" s="265"/>
      <c r="S103" s="265"/>
      <c r="T103" s="265"/>
      <c r="U103" s="509">
        <v>134</v>
      </c>
      <c r="V103" s="186" t="str">
        <f>'Основні дані'!$B$1</f>
        <v>120142Мон.xls</v>
      </c>
      <c r="W103" s="426"/>
    </row>
    <row r="104" spans="1:23" s="154" customFormat="1" ht="27.75">
      <c r="A104" s="314" t="s">
        <v>285</v>
      </c>
      <c r="B104" s="638" t="s">
        <v>609</v>
      </c>
      <c r="C104" s="647">
        <v>9</v>
      </c>
      <c r="D104" s="283"/>
      <c r="E104" s="649" t="s">
        <v>73</v>
      </c>
      <c r="F104" s="263">
        <f t="shared" si="32"/>
        <v>4</v>
      </c>
      <c r="G104" s="263">
        <f t="shared" si="31"/>
        <v>120</v>
      </c>
      <c r="H104" s="263">
        <f>(M104*Титул!BC$18)+(O104*Титул!BD$18)+(Q104*Титул!BE$18)+(S104*Титул!BF$18)</f>
        <v>48</v>
      </c>
      <c r="I104" s="378">
        <v>32</v>
      </c>
      <c r="J104" s="265">
        <v>16</v>
      </c>
      <c r="K104" s="265"/>
      <c r="L104" s="263">
        <f t="shared" si="33"/>
        <v>72</v>
      </c>
      <c r="M104" s="264">
        <v>3</v>
      </c>
      <c r="N104" s="265">
        <v>4</v>
      </c>
      <c r="O104" s="265"/>
      <c r="P104" s="650"/>
      <c r="Q104" s="265"/>
      <c r="R104" s="265"/>
      <c r="S104" s="265"/>
      <c r="T104" s="265"/>
      <c r="U104" s="509">
        <v>134</v>
      </c>
      <c r="V104" s="186" t="str">
        <f>'Основні дані'!$B$1</f>
        <v>120142Мон.xls</v>
      </c>
      <c r="W104" s="426"/>
    </row>
    <row r="105" spans="1:23" s="154" customFormat="1" ht="27.75" hidden="1">
      <c r="A105" s="314" t="s">
        <v>286</v>
      </c>
      <c r="B105" s="245"/>
      <c r="C105" s="283"/>
      <c r="D105" s="283"/>
      <c r="E105" s="283"/>
      <c r="F105" s="263">
        <f t="shared" si="32"/>
        <v>0</v>
      </c>
      <c r="G105" s="263">
        <f t="shared" si="31"/>
        <v>0</v>
      </c>
      <c r="H105" s="263">
        <f>(M105*Титул!BC$18)+(O105*Титул!BD$18)+(Q105*Титул!BE$18)+(S105*Титул!BF$18)</f>
        <v>0</v>
      </c>
      <c r="I105" s="378"/>
      <c r="J105" s="265"/>
      <c r="K105" s="265"/>
      <c r="L105" s="263">
        <f t="shared" si="33"/>
        <v>0</v>
      </c>
      <c r="M105" s="264"/>
      <c r="N105" s="265"/>
      <c r="O105" s="265"/>
      <c r="P105" s="265"/>
      <c r="Q105" s="265"/>
      <c r="R105" s="265"/>
      <c r="S105" s="265"/>
      <c r="T105" s="265"/>
      <c r="U105" s="509"/>
      <c r="V105" s="186" t="str">
        <f>'Основні дані'!$B$1</f>
        <v>120142Мон.xls</v>
      </c>
      <c r="W105" s="426"/>
    </row>
    <row r="106" spans="1:23" s="154" customFormat="1" ht="27.75" hidden="1">
      <c r="A106" s="314" t="s">
        <v>287</v>
      </c>
      <c r="B106" s="245"/>
      <c r="C106" s="283"/>
      <c r="D106" s="283"/>
      <c r="E106" s="283"/>
      <c r="F106" s="263">
        <f t="shared" si="32"/>
        <v>0</v>
      </c>
      <c r="G106" s="263">
        <f t="shared" si="31"/>
        <v>0</v>
      </c>
      <c r="H106" s="263">
        <f>(M106*Титул!BC$18)+(O106*Титул!BD$18)+(Q106*Титул!BE$18)+(S106*Титул!BF$18)</f>
        <v>0</v>
      </c>
      <c r="I106" s="378"/>
      <c r="J106" s="265"/>
      <c r="K106" s="265"/>
      <c r="L106" s="263">
        <f t="shared" si="33"/>
        <v>0</v>
      </c>
      <c r="M106" s="264"/>
      <c r="N106" s="265"/>
      <c r="O106" s="265"/>
      <c r="P106" s="265"/>
      <c r="Q106" s="265"/>
      <c r="R106" s="265"/>
      <c r="S106" s="265"/>
      <c r="T106" s="265"/>
      <c r="U106" s="509"/>
      <c r="V106" s="186" t="str">
        <f>'Основні дані'!$B$1</f>
        <v>120142Мон.xls</v>
      </c>
      <c r="W106" s="426"/>
    </row>
    <row r="107" spans="1:23" s="154" customFormat="1" ht="27.75" hidden="1">
      <c r="A107" s="314" t="s">
        <v>288</v>
      </c>
      <c r="B107" s="245"/>
      <c r="C107" s="283"/>
      <c r="D107" s="283"/>
      <c r="E107" s="283"/>
      <c r="F107" s="263">
        <f t="shared" si="32"/>
        <v>0</v>
      </c>
      <c r="G107" s="263">
        <f t="shared" si="31"/>
        <v>0</v>
      </c>
      <c r="H107" s="263">
        <f>(M107*Титул!BC$18)+(O107*Титул!BD$18)+(Q107*Титул!BE$18)+(S107*Титул!BF$18)</f>
        <v>0</v>
      </c>
      <c r="I107" s="378"/>
      <c r="J107" s="265"/>
      <c r="K107" s="265"/>
      <c r="L107" s="263">
        <f t="shared" si="33"/>
        <v>0</v>
      </c>
      <c r="M107" s="264"/>
      <c r="N107" s="265"/>
      <c r="O107" s="265"/>
      <c r="P107" s="265"/>
      <c r="Q107" s="265"/>
      <c r="R107" s="265"/>
      <c r="S107" s="265"/>
      <c r="T107" s="265"/>
      <c r="U107" s="509"/>
      <c r="V107" s="186" t="str">
        <f>'Основні дані'!$B$1</f>
        <v>120142Мон.xls</v>
      </c>
      <c r="W107" s="426"/>
    </row>
    <row r="108" spans="1:23" s="154" customFormat="1" ht="27.75">
      <c r="A108" s="592"/>
      <c r="B108" s="617" t="s">
        <v>37</v>
      </c>
      <c r="C108" s="619"/>
      <c r="D108" s="620">
        <f>Титул!AI$34</f>
        <v>12</v>
      </c>
      <c r="E108" s="621"/>
      <c r="F108" s="593">
        <f>N108+P108+R108+T108</f>
        <v>11</v>
      </c>
      <c r="G108" s="593">
        <f>F108*30</f>
        <v>330</v>
      </c>
      <c r="H108" s="593"/>
      <c r="I108" s="593"/>
      <c r="J108" s="593"/>
      <c r="K108" s="593"/>
      <c r="L108" s="593">
        <f>IF(H108=I108+J108+K108,G108-H108,"!ОШИБКА!")</f>
        <v>330</v>
      </c>
      <c r="M108" s="593"/>
      <c r="N108" s="593"/>
      <c r="O108" s="593"/>
      <c r="P108" s="593"/>
      <c r="Q108" s="593"/>
      <c r="R108" s="593"/>
      <c r="S108" s="593"/>
      <c r="T108" s="634">
        <v>11</v>
      </c>
      <c r="U108" s="594"/>
      <c r="V108" s="186" t="str">
        <f>'Основні дані'!$B$1</f>
        <v>120142Мон.xls</v>
      </c>
      <c r="W108" s="425"/>
    </row>
    <row r="109" spans="1:23" s="154" customFormat="1" ht="27.75">
      <c r="A109" s="589"/>
      <c r="B109" s="618" t="s">
        <v>109</v>
      </c>
      <c r="C109" s="622"/>
      <c r="D109" s="635">
        <f>Титул!AX$35</f>
        <v>12</v>
      </c>
      <c r="E109" s="618"/>
      <c r="F109" s="633">
        <f>N109+P109+R109+T109</f>
        <v>19</v>
      </c>
      <c r="G109" s="633">
        <f>F109*30</f>
        <v>570</v>
      </c>
      <c r="H109" s="633"/>
      <c r="I109" s="590"/>
      <c r="J109" s="590"/>
      <c r="K109" s="590"/>
      <c r="L109" s="633">
        <f>IF(H109=I109+J109+K109,G109-H109,"!ОШИБКА!")</f>
        <v>570</v>
      </c>
      <c r="M109" s="590"/>
      <c r="N109" s="590"/>
      <c r="O109" s="590"/>
      <c r="P109" s="590"/>
      <c r="Q109" s="590"/>
      <c r="R109" s="590"/>
      <c r="S109" s="590"/>
      <c r="T109" s="590">
        <f>Титул!AS$33+Титул!AS$35</f>
        <v>19</v>
      </c>
      <c r="U109" s="591"/>
      <c r="V109" s="186" t="str">
        <f>'Основні дані'!$B$1</f>
        <v>120142Мон.xls</v>
      </c>
      <c r="W109" s="425"/>
    </row>
    <row r="110" spans="1:22" s="154" customFormat="1" ht="27" hidden="1">
      <c r="A110" s="543" t="s">
        <v>289</v>
      </c>
      <c r="B110" s="553" t="s">
        <v>290</v>
      </c>
      <c r="C110" s="555"/>
      <c r="D110" s="544"/>
      <c r="E110" s="544"/>
      <c r="F110" s="554" t="str">
        <f>IF(SUM(F111:F122)=F$32,F$32,"ОШИБКА")</f>
        <v>ОШИБКА</v>
      </c>
      <c r="G110" s="554" t="str">
        <f>IF(SUM(G111:G122)=G$32,G$32,"ОШИБКА")</f>
        <v>ОШИБКА</v>
      </c>
      <c r="H110" s="554" t="str">
        <f>IF(SUM(H111:H122)=H$32,H$32,"ОШИБКА")</f>
        <v>ОШИБКА</v>
      </c>
      <c r="I110" s="546">
        <f>SUM(I111:I122)</f>
        <v>0</v>
      </c>
      <c r="J110" s="547">
        <f aca="true" t="shared" si="34" ref="J110:T110">SUM(J111:J122)</f>
        <v>0</v>
      </c>
      <c r="K110" s="547">
        <f t="shared" si="34"/>
        <v>0</v>
      </c>
      <c r="L110" s="545">
        <f t="shared" si="34"/>
        <v>900</v>
      </c>
      <c r="M110" s="548">
        <f t="shared" si="34"/>
        <v>0</v>
      </c>
      <c r="N110" s="549">
        <f t="shared" si="34"/>
        <v>0</v>
      </c>
      <c r="O110" s="549">
        <f t="shared" si="34"/>
        <v>0</v>
      </c>
      <c r="P110" s="549">
        <f t="shared" si="34"/>
        <v>0</v>
      </c>
      <c r="Q110" s="549">
        <f t="shared" si="34"/>
        <v>0</v>
      </c>
      <c r="R110" s="549">
        <f t="shared" si="34"/>
        <v>0</v>
      </c>
      <c r="S110" s="549">
        <f t="shared" si="34"/>
        <v>0</v>
      </c>
      <c r="T110" s="549">
        <f t="shared" si="34"/>
        <v>30</v>
      </c>
      <c r="U110" s="550"/>
      <c r="V110" s="186" t="str">
        <f>'Основні дані'!$B$1</f>
        <v>120142Мон.xls</v>
      </c>
    </row>
    <row r="111" spans="1:23" s="154" customFormat="1" ht="27.75" hidden="1">
      <c r="A111" s="314" t="s">
        <v>291</v>
      </c>
      <c r="B111" s="245"/>
      <c r="C111" s="283"/>
      <c r="D111" s="283"/>
      <c r="E111" s="283"/>
      <c r="F111" s="263">
        <f>N111+P111+R111+T111</f>
        <v>0</v>
      </c>
      <c r="G111" s="263">
        <f aca="true" t="shared" si="35" ref="G111:G120">F111*30</f>
        <v>0</v>
      </c>
      <c r="H111" s="263">
        <f>(M111*Титул!BC$18)+(O111*Титул!BD$18)+(Q111*Титул!BE$18)+(S111*Титул!BF$18)</f>
        <v>0</v>
      </c>
      <c r="I111" s="378"/>
      <c r="J111" s="265"/>
      <c r="K111" s="265"/>
      <c r="L111" s="263">
        <f>IF(H111=I111+J111+K111,G111-H111,"!ОШИБКА!")</f>
        <v>0</v>
      </c>
      <c r="M111" s="264"/>
      <c r="N111" s="265"/>
      <c r="O111" s="265"/>
      <c r="P111" s="265"/>
      <c r="Q111" s="265"/>
      <c r="R111" s="265"/>
      <c r="S111" s="265"/>
      <c r="T111" s="265"/>
      <c r="U111" s="509"/>
      <c r="V111" s="186" t="str">
        <f>'Основні дані'!$B$1</f>
        <v>120142Мон.xls</v>
      </c>
      <c r="W111" s="425"/>
    </row>
    <row r="112" spans="1:23" s="154" customFormat="1" ht="27.75" hidden="1">
      <c r="A112" s="314" t="s">
        <v>292</v>
      </c>
      <c r="B112" s="245"/>
      <c r="C112" s="283"/>
      <c r="D112" s="283"/>
      <c r="E112" s="283"/>
      <c r="F112" s="263">
        <f aca="true" t="shared" si="36" ref="F112:F120">N112+P112+R112+T112</f>
        <v>0</v>
      </c>
      <c r="G112" s="263">
        <f t="shared" si="35"/>
        <v>0</v>
      </c>
      <c r="H112" s="263">
        <f>(M112*Титул!BC$18)+(O112*Титул!BD$18)+(Q112*Титул!BE$18)+(S112*Титул!BF$18)</f>
        <v>0</v>
      </c>
      <c r="I112" s="378"/>
      <c r="J112" s="265"/>
      <c r="K112" s="265"/>
      <c r="L112" s="263">
        <f aca="true" t="shared" si="37" ref="L112:L120">IF(H112=I112+J112+K112,G112-H112,"!ОШИБКА!")</f>
        <v>0</v>
      </c>
      <c r="M112" s="264"/>
      <c r="N112" s="265"/>
      <c r="O112" s="265"/>
      <c r="P112" s="265"/>
      <c r="Q112" s="265"/>
      <c r="R112" s="265"/>
      <c r="S112" s="265"/>
      <c r="T112" s="265"/>
      <c r="U112" s="509"/>
      <c r="V112" s="186" t="str">
        <f>'Основні дані'!$B$1</f>
        <v>120142Мон.xls</v>
      </c>
      <c r="W112" s="425"/>
    </row>
    <row r="113" spans="1:23" s="154" customFormat="1" ht="27.75" hidden="1">
      <c r="A113" s="314" t="s">
        <v>293</v>
      </c>
      <c r="B113" s="245"/>
      <c r="C113" s="283"/>
      <c r="D113" s="283"/>
      <c r="E113" s="283"/>
      <c r="F113" s="263">
        <f t="shared" si="36"/>
        <v>0</v>
      </c>
      <c r="G113" s="263">
        <f t="shared" si="35"/>
        <v>0</v>
      </c>
      <c r="H113" s="263">
        <f>(M113*Титул!BC$18)+(O113*Титул!BD$18)+(Q113*Титул!BE$18)+(S113*Титул!BF$18)</f>
        <v>0</v>
      </c>
      <c r="I113" s="378"/>
      <c r="J113" s="265"/>
      <c r="K113" s="265"/>
      <c r="L113" s="263">
        <f t="shared" si="37"/>
        <v>0</v>
      </c>
      <c r="M113" s="264"/>
      <c r="N113" s="265"/>
      <c r="O113" s="265"/>
      <c r="P113" s="265"/>
      <c r="Q113" s="265"/>
      <c r="R113" s="265"/>
      <c r="S113" s="265"/>
      <c r="T113" s="265"/>
      <c r="U113" s="509"/>
      <c r="V113" s="186" t="str">
        <f>'Основні дані'!$B$1</f>
        <v>120142Мон.xls</v>
      </c>
      <c r="W113" s="425"/>
    </row>
    <row r="114" spans="1:23" s="154" customFormat="1" ht="27.75" hidden="1">
      <c r="A114" s="314" t="s">
        <v>294</v>
      </c>
      <c r="B114" s="245"/>
      <c r="C114" s="283"/>
      <c r="D114" s="283"/>
      <c r="E114" s="283"/>
      <c r="F114" s="263">
        <f t="shared" si="36"/>
        <v>0</v>
      </c>
      <c r="G114" s="263">
        <f t="shared" si="35"/>
        <v>0</v>
      </c>
      <c r="H114" s="263">
        <f>(M114*Титул!BC$18)+(O114*Титул!BD$18)+(Q114*Титул!BE$18)+(S114*Титул!BF$18)</f>
        <v>0</v>
      </c>
      <c r="I114" s="378"/>
      <c r="J114" s="265"/>
      <c r="K114" s="265"/>
      <c r="L114" s="263">
        <f t="shared" si="37"/>
        <v>0</v>
      </c>
      <c r="M114" s="264"/>
      <c r="N114" s="265"/>
      <c r="O114" s="265"/>
      <c r="P114" s="265"/>
      <c r="Q114" s="265"/>
      <c r="R114" s="265"/>
      <c r="S114" s="265"/>
      <c r="T114" s="265"/>
      <c r="U114" s="509"/>
      <c r="V114" s="186" t="str">
        <f>'Основні дані'!$B$1</f>
        <v>120142Мон.xls</v>
      </c>
      <c r="W114" s="426"/>
    </row>
    <row r="115" spans="1:23" s="154" customFormat="1" ht="27.75" hidden="1">
      <c r="A115" s="314" t="s">
        <v>295</v>
      </c>
      <c r="B115" s="245"/>
      <c r="C115" s="283"/>
      <c r="D115" s="283"/>
      <c r="E115" s="283"/>
      <c r="F115" s="263">
        <f t="shared" si="36"/>
        <v>0</v>
      </c>
      <c r="G115" s="263">
        <f t="shared" si="35"/>
        <v>0</v>
      </c>
      <c r="H115" s="263">
        <f>(M115*Титул!BC$18)+(O115*Титул!BD$18)+(Q115*Титул!BE$18)+(S115*Титул!BF$18)</f>
        <v>0</v>
      </c>
      <c r="I115" s="378"/>
      <c r="J115" s="265"/>
      <c r="K115" s="265"/>
      <c r="L115" s="263">
        <f t="shared" si="37"/>
        <v>0</v>
      </c>
      <c r="M115" s="264"/>
      <c r="N115" s="265"/>
      <c r="O115" s="265"/>
      <c r="P115" s="265"/>
      <c r="Q115" s="265"/>
      <c r="R115" s="265"/>
      <c r="S115" s="265"/>
      <c r="T115" s="265"/>
      <c r="U115" s="509"/>
      <c r="V115" s="186" t="str">
        <f>'Основні дані'!$B$1</f>
        <v>120142Мон.xls</v>
      </c>
      <c r="W115" s="426"/>
    </row>
    <row r="116" spans="1:23" s="154" customFormat="1" ht="27.75" hidden="1">
      <c r="A116" s="314" t="s">
        <v>296</v>
      </c>
      <c r="B116" s="245"/>
      <c r="C116" s="283"/>
      <c r="D116" s="283"/>
      <c r="E116" s="283"/>
      <c r="F116" s="263">
        <f t="shared" si="36"/>
        <v>0</v>
      </c>
      <c r="G116" s="263">
        <f t="shared" si="35"/>
        <v>0</v>
      </c>
      <c r="H116" s="263">
        <f>(M116*Титул!BC$18)+(O116*Титул!BD$18)+(Q116*Титул!BE$18)+(S116*Титул!BF$18)</f>
        <v>0</v>
      </c>
      <c r="I116" s="378"/>
      <c r="J116" s="265"/>
      <c r="K116" s="265"/>
      <c r="L116" s="263">
        <f t="shared" si="37"/>
        <v>0</v>
      </c>
      <c r="M116" s="264"/>
      <c r="N116" s="265"/>
      <c r="O116" s="265"/>
      <c r="P116" s="265"/>
      <c r="Q116" s="265"/>
      <c r="R116" s="265"/>
      <c r="S116" s="265"/>
      <c r="T116" s="265"/>
      <c r="U116" s="509"/>
      <c r="V116" s="186" t="str">
        <f>'Основні дані'!$B$1</f>
        <v>120142Мон.xls</v>
      </c>
      <c r="W116" s="426"/>
    </row>
    <row r="117" spans="1:23" s="154" customFormat="1" ht="27.75" hidden="1">
      <c r="A117" s="314" t="s">
        <v>297</v>
      </c>
      <c r="B117" s="245"/>
      <c r="C117" s="283"/>
      <c r="D117" s="283"/>
      <c r="E117" s="283"/>
      <c r="F117" s="263">
        <f t="shared" si="36"/>
        <v>0</v>
      </c>
      <c r="G117" s="263">
        <f t="shared" si="35"/>
        <v>0</v>
      </c>
      <c r="H117" s="263">
        <f>(M117*Титул!BC$18)+(O117*Титул!BD$18)+(Q117*Титул!BE$18)+(S117*Титул!BF$18)</f>
        <v>0</v>
      </c>
      <c r="I117" s="378"/>
      <c r="J117" s="265"/>
      <c r="K117" s="265"/>
      <c r="L117" s="263">
        <f t="shared" si="37"/>
        <v>0</v>
      </c>
      <c r="M117" s="264"/>
      <c r="N117" s="265"/>
      <c r="O117" s="265"/>
      <c r="P117" s="265"/>
      <c r="Q117" s="265"/>
      <c r="R117" s="265"/>
      <c r="S117" s="265"/>
      <c r="T117" s="265"/>
      <c r="U117" s="509"/>
      <c r="V117" s="186" t="str">
        <f>'Основні дані'!$B$1</f>
        <v>120142Мон.xls</v>
      </c>
      <c r="W117" s="426"/>
    </row>
    <row r="118" spans="1:23" s="154" customFormat="1" ht="27.75" hidden="1">
      <c r="A118" s="314" t="s">
        <v>298</v>
      </c>
      <c r="B118" s="245"/>
      <c r="C118" s="283"/>
      <c r="D118" s="283"/>
      <c r="E118" s="283"/>
      <c r="F118" s="263">
        <f t="shared" si="36"/>
        <v>0</v>
      </c>
      <c r="G118" s="263">
        <f t="shared" si="35"/>
        <v>0</v>
      </c>
      <c r="H118" s="263">
        <f>(M118*Титул!BC$18)+(O118*Титул!BD$18)+(Q118*Титул!BE$18)+(S118*Титул!BF$18)</f>
        <v>0</v>
      </c>
      <c r="I118" s="378"/>
      <c r="J118" s="265"/>
      <c r="K118" s="265"/>
      <c r="L118" s="263">
        <f t="shared" si="37"/>
        <v>0</v>
      </c>
      <c r="M118" s="264"/>
      <c r="N118" s="265"/>
      <c r="O118" s="265"/>
      <c r="P118" s="265"/>
      <c r="Q118" s="265"/>
      <c r="R118" s="265"/>
      <c r="S118" s="265"/>
      <c r="T118" s="265"/>
      <c r="U118" s="509"/>
      <c r="V118" s="186" t="str">
        <f>'Основні дані'!$B$1</f>
        <v>120142Мон.xls</v>
      </c>
      <c r="W118" s="426"/>
    </row>
    <row r="119" spans="1:23" s="154" customFormat="1" ht="27.75" hidden="1">
      <c r="A119" s="314" t="s">
        <v>299</v>
      </c>
      <c r="B119" s="245"/>
      <c r="C119" s="283"/>
      <c r="D119" s="283"/>
      <c r="E119" s="283"/>
      <c r="F119" s="263">
        <f t="shared" si="36"/>
        <v>0</v>
      </c>
      <c r="G119" s="263">
        <f t="shared" si="35"/>
        <v>0</v>
      </c>
      <c r="H119" s="263">
        <f>(M119*Титул!BC$18)+(O119*Титул!BD$18)+(Q119*Титул!BE$18)+(S119*Титул!BF$18)</f>
        <v>0</v>
      </c>
      <c r="I119" s="378"/>
      <c r="J119" s="265"/>
      <c r="K119" s="265"/>
      <c r="L119" s="263">
        <f t="shared" si="37"/>
        <v>0</v>
      </c>
      <c r="M119" s="264"/>
      <c r="N119" s="265"/>
      <c r="O119" s="265"/>
      <c r="P119" s="265"/>
      <c r="Q119" s="265"/>
      <c r="R119" s="265"/>
      <c r="S119" s="265"/>
      <c r="T119" s="265"/>
      <c r="U119" s="509"/>
      <c r="V119" s="186" t="str">
        <f>'Основні дані'!$B$1</f>
        <v>120142Мон.xls</v>
      </c>
      <c r="W119" s="426"/>
    </row>
    <row r="120" spans="1:23" s="154" customFormat="1" ht="27.75" hidden="1">
      <c r="A120" s="314" t="s">
        <v>300</v>
      </c>
      <c r="B120" s="245"/>
      <c r="C120" s="283"/>
      <c r="D120" s="283"/>
      <c r="E120" s="283"/>
      <c r="F120" s="263">
        <f t="shared" si="36"/>
        <v>0</v>
      </c>
      <c r="G120" s="263">
        <f t="shared" si="35"/>
        <v>0</v>
      </c>
      <c r="H120" s="263">
        <f>(M120*Титул!BC$18)+(O120*Титул!BD$18)+(Q120*Титул!BE$18)+(S120*Титул!BF$18)</f>
        <v>0</v>
      </c>
      <c r="I120" s="378"/>
      <c r="J120" s="265"/>
      <c r="K120" s="265"/>
      <c r="L120" s="263">
        <f t="shared" si="37"/>
        <v>0</v>
      </c>
      <c r="M120" s="264"/>
      <c r="N120" s="265"/>
      <c r="O120" s="265"/>
      <c r="P120" s="265"/>
      <c r="Q120" s="265"/>
      <c r="R120" s="265"/>
      <c r="S120" s="265"/>
      <c r="T120" s="265"/>
      <c r="U120" s="509"/>
      <c r="V120" s="186" t="str">
        <f>'Основні дані'!$B$1</f>
        <v>120142Мон.xls</v>
      </c>
      <c r="W120" s="426"/>
    </row>
    <row r="121" spans="1:23" s="154" customFormat="1" ht="27.75" hidden="1">
      <c r="A121" s="592"/>
      <c r="B121" s="617" t="s">
        <v>37</v>
      </c>
      <c r="C121" s="619"/>
      <c r="D121" s="620">
        <f>Титул!AI$34</f>
        <v>12</v>
      </c>
      <c r="E121" s="621"/>
      <c r="F121" s="593">
        <f>N121+P121+R121+T121</f>
        <v>11</v>
      </c>
      <c r="G121" s="593">
        <f>F121*30</f>
        <v>330</v>
      </c>
      <c r="H121" s="593"/>
      <c r="I121" s="593"/>
      <c r="J121" s="593"/>
      <c r="K121" s="593"/>
      <c r="L121" s="593">
        <f>IF(H121=I121+J121+K121,G121-H121,"!ОШИБКА!")</f>
        <v>330</v>
      </c>
      <c r="M121" s="593"/>
      <c r="N121" s="593"/>
      <c r="O121" s="593"/>
      <c r="P121" s="593"/>
      <c r="Q121" s="593"/>
      <c r="R121" s="593"/>
      <c r="S121" s="593"/>
      <c r="T121" s="634">
        <v>11</v>
      </c>
      <c r="U121" s="594"/>
      <c r="V121" s="186" t="str">
        <f>'Основні дані'!$B$1</f>
        <v>120142Мон.xls</v>
      </c>
      <c r="W121" s="425"/>
    </row>
    <row r="122" spans="1:23" s="154" customFormat="1" ht="27.75" hidden="1">
      <c r="A122" s="589"/>
      <c r="B122" s="618" t="s">
        <v>109</v>
      </c>
      <c r="C122" s="622"/>
      <c r="D122" s="635">
        <f>Титул!AX$35</f>
        <v>12</v>
      </c>
      <c r="E122" s="618"/>
      <c r="F122" s="633">
        <f>N122+P122+R122+T122</f>
        <v>19</v>
      </c>
      <c r="G122" s="633">
        <f>F122*30</f>
        <v>570</v>
      </c>
      <c r="H122" s="633"/>
      <c r="I122" s="590"/>
      <c r="J122" s="590"/>
      <c r="K122" s="590"/>
      <c r="L122" s="633">
        <f>IF(H122=I122+J122+K122,G122-H122,"!ОШИБКА!")</f>
        <v>570</v>
      </c>
      <c r="M122" s="590"/>
      <c r="N122" s="590"/>
      <c r="O122" s="590"/>
      <c r="P122" s="590"/>
      <c r="Q122" s="590"/>
      <c r="R122" s="590"/>
      <c r="S122" s="590"/>
      <c r="T122" s="590">
        <f>Титул!AS$33+Титул!AS$35</f>
        <v>19</v>
      </c>
      <c r="U122" s="591"/>
      <c r="V122" s="186" t="str">
        <f>'Основні дані'!$B$1</f>
        <v>120142Мон.xls</v>
      </c>
      <c r="W122" s="425"/>
    </row>
    <row r="123" spans="1:22" s="154" customFormat="1" ht="27" hidden="1">
      <c r="A123" s="543" t="s">
        <v>301</v>
      </c>
      <c r="B123" s="553" t="s">
        <v>302</v>
      </c>
      <c r="C123" s="555"/>
      <c r="D123" s="544"/>
      <c r="E123" s="544"/>
      <c r="F123" s="554" t="str">
        <f>IF(SUM(F124:F135)=F$32,F$32,"ОШИБКА")</f>
        <v>ОШИБКА</v>
      </c>
      <c r="G123" s="554" t="str">
        <f>IF(SUM(G124:G135)=G$32,G$32,"ОШИБКА")</f>
        <v>ОШИБКА</v>
      </c>
      <c r="H123" s="554" t="str">
        <f>IF(SUM(H124:H135)=H$32,H$32,"ОШИБКА")</f>
        <v>ОШИБКА</v>
      </c>
      <c r="I123" s="546">
        <f>SUM(I124:I135)</f>
        <v>0</v>
      </c>
      <c r="J123" s="547">
        <f aca="true" t="shared" si="38" ref="J123:T123">SUM(J124:J135)</f>
        <v>0</v>
      </c>
      <c r="K123" s="547">
        <f t="shared" si="38"/>
        <v>0</v>
      </c>
      <c r="L123" s="545">
        <f t="shared" si="38"/>
        <v>900</v>
      </c>
      <c r="M123" s="548">
        <f t="shared" si="38"/>
        <v>0</v>
      </c>
      <c r="N123" s="549">
        <f t="shared" si="38"/>
        <v>0</v>
      </c>
      <c r="O123" s="549">
        <f t="shared" si="38"/>
        <v>0</v>
      </c>
      <c r="P123" s="549">
        <f t="shared" si="38"/>
        <v>0</v>
      </c>
      <c r="Q123" s="549">
        <f t="shared" si="38"/>
        <v>0</v>
      </c>
      <c r="R123" s="549">
        <f t="shared" si="38"/>
        <v>0</v>
      </c>
      <c r="S123" s="549">
        <f t="shared" si="38"/>
        <v>0</v>
      </c>
      <c r="T123" s="549">
        <f t="shared" si="38"/>
        <v>30</v>
      </c>
      <c r="U123" s="550"/>
      <c r="V123" s="186" t="str">
        <f>'Основні дані'!$B$1</f>
        <v>120142Мон.xls</v>
      </c>
    </row>
    <row r="124" spans="1:23" s="154" customFormat="1" ht="27.75" hidden="1">
      <c r="A124" s="314" t="s">
        <v>303</v>
      </c>
      <c r="B124" s="636"/>
      <c r="C124" s="282"/>
      <c r="D124" s="282"/>
      <c r="E124" s="312"/>
      <c r="F124" s="263">
        <f>N124+P124+R124+T124</f>
        <v>0</v>
      </c>
      <c r="G124" s="263">
        <f aca="true" t="shared" si="39" ref="G124:G133">F124*30</f>
        <v>0</v>
      </c>
      <c r="H124" s="263">
        <f>(M124*Титул!BC$18)+(O124*Титул!BD$18)+(Q124*Титул!BE$18)+(S124*Титул!BF$18)</f>
        <v>0</v>
      </c>
      <c r="I124" s="378"/>
      <c r="J124" s="265"/>
      <c r="K124" s="265"/>
      <c r="L124" s="263">
        <f>IF(H124=I124+J124+K124,G124-H124,"!ОШИБКА!")</f>
        <v>0</v>
      </c>
      <c r="M124" s="264"/>
      <c r="N124" s="265"/>
      <c r="O124" s="265"/>
      <c r="P124" s="265"/>
      <c r="Q124" s="265"/>
      <c r="R124" s="265"/>
      <c r="S124" s="265"/>
      <c r="T124" s="265"/>
      <c r="U124" s="509"/>
      <c r="V124" s="186" t="str">
        <f>'Основні дані'!$B$1</f>
        <v>120142Мон.xls</v>
      </c>
      <c r="W124" s="425"/>
    </row>
    <row r="125" spans="1:23" s="154" customFormat="1" ht="27.75" hidden="1">
      <c r="A125" s="314" t="s">
        <v>304</v>
      </c>
      <c r="B125" s="246"/>
      <c r="C125" s="282"/>
      <c r="D125" s="282"/>
      <c r="E125" s="282"/>
      <c r="F125" s="263">
        <f aca="true" t="shared" si="40" ref="F125:F133">N125+P125+R125+T125</f>
        <v>0</v>
      </c>
      <c r="G125" s="263">
        <f t="shared" si="39"/>
        <v>0</v>
      </c>
      <c r="H125" s="263">
        <f>(M125*Титул!BC$18)+(O125*Титул!BD$18)+(Q125*Титул!BE$18)+(S125*Титул!BF$18)</f>
        <v>0</v>
      </c>
      <c r="I125" s="378"/>
      <c r="J125" s="265"/>
      <c r="K125" s="265"/>
      <c r="L125" s="263">
        <f aca="true" t="shared" si="41" ref="L125:L133">IF(H125=I125+J125+K125,G125-H125,"!ОШИБКА!")</f>
        <v>0</v>
      </c>
      <c r="M125" s="264"/>
      <c r="N125" s="265"/>
      <c r="O125" s="265"/>
      <c r="P125" s="265"/>
      <c r="Q125" s="265"/>
      <c r="R125" s="265"/>
      <c r="S125" s="265"/>
      <c r="T125" s="265"/>
      <c r="U125" s="509"/>
      <c r="V125" s="186" t="str">
        <f>'Основні дані'!$B$1</f>
        <v>120142Мон.xls</v>
      </c>
      <c r="W125" s="425"/>
    </row>
    <row r="126" spans="1:23" s="154" customFormat="1" ht="27.75" hidden="1">
      <c r="A126" s="314" t="s">
        <v>305</v>
      </c>
      <c r="B126" s="245"/>
      <c r="C126" s="283"/>
      <c r="D126" s="283"/>
      <c r="E126" s="283"/>
      <c r="F126" s="263">
        <f t="shared" si="40"/>
        <v>0</v>
      </c>
      <c r="G126" s="263">
        <f t="shared" si="39"/>
        <v>0</v>
      </c>
      <c r="H126" s="263">
        <f>(M126*Титул!BC$18)+(O126*Титул!BD$18)+(Q126*Титул!BE$18)+(S126*Титул!BF$18)</f>
        <v>0</v>
      </c>
      <c r="I126" s="378"/>
      <c r="J126" s="265"/>
      <c r="K126" s="265"/>
      <c r="L126" s="263">
        <f t="shared" si="41"/>
        <v>0</v>
      </c>
      <c r="M126" s="264"/>
      <c r="N126" s="265"/>
      <c r="O126" s="265"/>
      <c r="P126" s="265"/>
      <c r="Q126" s="265"/>
      <c r="R126" s="265"/>
      <c r="S126" s="265"/>
      <c r="T126" s="265"/>
      <c r="U126" s="509"/>
      <c r="V126" s="186" t="str">
        <f>'Основні дані'!$B$1</f>
        <v>120142Мон.xls</v>
      </c>
      <c r="W126" s="425"/>
    </row>
    <row r="127" spans="1:23" s="154" customFormat="1" ht="27.75" hidden="1">
      <c r="A127" s="314" t="s">
        <v>306</v>
      </c>
      <c r="B127" s="245"/>
      <c r="C127" s="283"/>
      <c r="D127" s="283"/>
      <c r="E127" s="283"/>
      <c r="F127" s="263">
        <f t="shared" si="40"/>
        <v>0</v>
      </c>
      <c r="G127" s="263">
        <f t="shared" si="39"/>
        <v>0</v>
      </c>
      <c r="H127" s="263">
        <f>(M127*Титул!BC$18)+(O127*Титул!BD$18)+(Q127*Титул!BE$18)+(S127*Титул!BF$18)</f>
        <v>0</v>
      </c>
      <c r="I127" s="378"/>
      <c r="J127" s="265"/>
      <c r="K127" s="265"/>
      <c r="L127" s="263">
        <f t="shared" si="41"/>
        <v>0</v>
      </c>
      <c r="M127" s="264"/>
      <c r="N127" s="265"/>
      <c r="O127" s="265"/>
      <c r="P127" s="265"/>
      <c r="Q127" s="265"/>
      <c r="R127" s="265"/>
      <c r="S127" s="265"/>
      <c r="T127" s="265"/>
      <c r="U127" s="509"/>
      <c r="V127" s="186" t="str">
        <f>'Основні дані'!$B$1</f>
        <v>120142Мон.xls</v>
      </c>
      <c r="W127" s="426"/>
    </row>
    <row r="128" spans="1:23" s="154" customFormat="1" ht="27.75" hidden="1">
      <c r="A128" s="314" t="s">
        <v>307</v>
      </c>
      <c r="B128" s="245"/>
      <c r="C128" s="283"/>
      <c r="D128" s="283"/>
      <c r="E128" s="283"/>
      <c r="F128" s="263">
        <f t="shared" si="40"/>
        <v>0</v>
      </c>
      <c r="G128" s="263">
        <f t="shared" si="39"/>
        <v>0</v>
      </c>
      <c r="H128" s="263">
        <f>(M128*Титул!BC$18)+(O128*Титул!BD$18)+(Q128*Титул!BE$18)+(S128*Титул!BF$18)</f>
        <v>0</v>
      </c>
      <c r="I128" s="378"/>
      <c r="J128" s="265"/>
      <c r="K128" s="265"/>
      <c r="L128" s="263">
        <f t="shared" si="41"/>
        <v>0</v>
      </c>
      <c r="M128" s="264"/>
      <c r="N128" s="265"/>
      <c r="O128" s="265"/>
      <c r="P128" s="265"/>
      <c r="Q128" s="265"/>
      <c r="R128" s="265"/>
      <c r="S128" s="265"/>
      <c r="T128" s="265"/>
      <c r="U128" s="509"/>
      <c r="V128" s="186" t="str">
        <f>'Основні дані'!$B$1</f>
        <v>120142Мон.xls</v>
      </c>
      <c r="W128" s="426"/>
    </row>
    <row r="129" spans="1:23" s="154" customFormat="1" ht="27.75" hidden="1">
      <c r="A129" s="314" t="s">
        <v>308</v>
      </c>
      <c r="B129" s="245"/>
      <c r="C129" s="283"/>
      <c r="D129" s="283"/>
      <c r="E129" s="283"/>
      <c r="F129" s="263">
        <f t="shared" si="40"/>
        <v>0</v>
      </c>
      <c r="G129" s="263">
        <f t="shared" si="39"/>
        <v>0</v>
      </c>
      <c r="H129" s="263">
        <f>(M129*Титул!BC$18)+(O129*Титул!BD$18)+(Q129*Титул!BE$18)+(S129*Титул!BF$18)</f>
        <v>0</v>
      </c>
      <c r="I129" s="378"/>
      <c r="J129" s="265"/>
      <c r="K129" s="265"/>
      <c r="L129" s="263">
        <f t="shared" si="41"/>
        <v>0</v>
      </c>
      <c r="M129" s="264"/>
      <c r="N129" s="265"/>
      <c r="O129" s="265"/>
      <c r="P129" s="265"/>
      <c r="Q129" s="265"/>
      <c r="R129" s="265"/>
      <c r="S129" s="265"/>
      <c r="T129" s="265"/>
      <c r="U129" s="509"/>
      <c r="V129" s="186" t="str">
        <f>'Основні дані'!$B$1</f>
        <v>120142Мон.xls</v>
      </c>
      <c r="W129" s="426"/>
    </row>
    <row r="130" spans="1:23" s="154" customFormat="1" ht="27.75" hidden="1">
      <c r="A130" s="314" t="s">
        <v>309</v>
      </c>
      <c r="B130" s="245"/>
      <c r="C130" s="283"/>
      <c r="D130" s="283"/>
      <c r="E130" s="283"/>
      <c r="F130" s="263">
        <f t="shared" si="40"/>
        <v>0</v>
      </c>
      <c r="G130" s="263">
        <f t="shared" si="39"/>
        <v>0</v>
      </c>
      <c r="H130" s="263">
        <f>(M130*Титул!BC$18)+(O130*Титул!BD$18)+(Q130*Титул!BE$18)+(S130*Титул!BF$18)</f>
        <v>0</v>
      </c>
      <c r="I130" s="378"/>
      <c r="J130" s="265"/>
      <c r="K130" s="265"/>
      <c r="L130" s="263">
        <f t="shared" si="41"/>
        <v>0</v>
      </c>
      <c r="M130" s="264"/>
      <c r="N130" s="265"/>
      <c r="O130" s="265"/>
      <c r="P130" s="265"/>
      <c r="Q130" s="265"/>
      <c r="R130" s="265"/>
      <c r="S130" s="265"/>
      <c r="T130" s="265"/>
      <c r="U130" s="509"/>
      <c r="V130" s="186" t="str">
        <f>'Основні дані'!$B$1</f>
        <v>120142Мон.xls</v>
      </c>
      <c r="W130" s="426"/>
    </row>
    <row r="131" spans="1:23" s="154" customFormat="1" ht="27.75" hidden="1">
      <c r="A131" s="314" t="s">
        <v>310</v>
      </c>
      <c r="B131" s="245"/>
      <c r="C131" s="283"/>
      <c r="D131" s="283"/>
      <c r="E131" s="283"/>
      <c r="F131" s="263">
        <f t="shared" si="40"/>
        <v>0</v>
      </c>
      <c r="G131" s="263">
        <f t="shared" si="39"/>
        <v>0</v>
      </c>
      <c r="H131" s="263">
        <f>(M131*Титул!BC$18)+(O131*Титул!BD$18)+(Q131*Титул!BE$18)+(S131*Титул!BF$18)</f>
        <v>0</v>
      </c>
      <c r="I131" s="378"/>
      <c r="J131" s="265"/>
      <c r="K131" s="265"/>
      <c r="L131" s="263">
        <f t="shared" si="41"/>
        <v>0</v>
      </c>
      <c r="M131" s="264"/>
      <c r="N131" s="265"/>
      <c r="O131" s="265"/>
      <c r="P131" s="265"/>
      <c r="Q131" s="265"/>
      <c r="R131" s="265"/>
      <c r="S131" s="265"/>
      <c r="T131" s="265"/>
      <c r="U131" s="509"/>
      <c r="V131" s="186" t="str">
        <f>'Основні дані'!$B$1</f>
        <v>120142Мон.xls</v>
      </c>
      <c r="W131" s="426"/>
    </row>
    <row r="132" spans="1:23" s="154" customFormat="1" ht="27.75" hidden="1">
      <c r="A132" s="314" t="s">
        <v>311</v>
      </c>
      <c r="B132" s="245"/>
      <c r="C132" s="283"/>
      <c r="D132" s="283"/>
      <c r="E132" s="283"/>
      <c r="F132" s="263">
        <f t="shared" si="40"/>
        <v>0</v>
      </c>
      <c r="G132" s="263">
        <f t="shared" si="39"/>
        <v>0</v>
      </c>
      <c r="H132" s="263">
        <f>(M132*Титул!BC$18)+(O132*Титул!BD$18)+(Q132*Титул!BE$18)+(S132*Титул!BF$18)</f>
        <v>0</v>
      </c>
      <c r="I132" s="378"/>
      <c r="J132" s="265"/>
      <c r="K132" s="265"/>
      <c r="L132" s="263">
        <f t="shared" si="41"/>
        <v>0</v>
      </c>
      <c r="M132" s="264"/>
      <c r="N132" s="265"/>
      <c r="O132" s="265"/>
      <c r="P132" s="265"/>
      <c r="Q132" s="265"/>
      <c r="R132" s="265"/>
      <c r="S132" s="265"/>
      <c r="T132" s="265"/>
      <c r="U132" s="509"/>
      <c r="V132" s="186" t="str">
        <f>'Основні дані'!$B$1</f>
        <v>120142Мон.xls</v>
      </c>
      <c r="W132" s="426"/>
    </row>
    <row r="133" spans="1:23" s="154" customFormat="1" ht="27.75" hidden="1">
      <c r="A133" s="314" t="s">
        <v>312</v>
      </c>
      <c r="B133" s="245"/>
      <c r="C133" s="283"/>
      <c r="D133" s="283"/>
      <c r="E133" s="283"/>
      <c r="F133" s="263">
        <f t="shared" si="40"/>
        <v>0</v>
      </c>
      <c r="G133" s="263">
        <f t="shared" si="39"/>
        <v>0</v>
      </c>
      <c r="H133" s="263">
        <f>(M133*Титул!BC$18)+(O133*Титул!BD$18)+(Q133*Титул!BE$18)+(S133*Титул!BF$18)</f>
        <v>0</v>
      </c>
      <c r="I133" s="378"/>
      <c r="J133" s="265"/>
      <c r="K133" s="265"/>
      <c r="L133" s="263">
        <f t="shared" si="41"/>
        <v>0</v>
      </c>
      <c r="M133" s="264"/>
      <c r="N133" s="265"/>
      <c r="O133" s="265"/>
      <c r="P133" s="265"/>
      <c r="Q133" s="265"/>
      <c r="R133" s="265"/>
      <c r="S133" s="265"/>
      <c r="T133" s="265"/>
      <c r="U133" s="509"/>
      <c r="V133" s="186" t="str">
        <f>'Основні дані'!$B$1</f>
        <v>120142Мон.xls</v>
      </c>
      <c r="W133" s="426"/>
    </row>
    <row r="134" spans="1:23" s="154" customFormat="1" ht="27.75" hidden="1">
      <c r="A134" s="592"/>
      <c r="B134" s="617" t="s">
        <v>37</v>
      </c>
      <c r="C134" s="619"/>
      <c r="D134" s="620">
        <f>Титул!AI$34</f>
        <v>12</v>
      </c>
      <c r="E134" s="621"/>
      <c r="F134" s="593">
        <f>N134+P134+R134+T134</f>
        <v>11</v>
      </c>
      <c r="G134" s="593">
        <f>F134*30</f>
        <v>330</v>
      </c>
      <c r="H134" s="593"/>
      <c r="I134" s="593"/>
      <c r="J134" s="593"/>
      <c r="K134" s="593"/>
      <c r="L134" s="593">
        <f>IF(H134=I134+J134+K134,G134-H134,"!ОШИБКА!")</f>
        <v>330</v>
      </c>
      <c r="M134" s="593"/>
      <c r="N134" s="593"/>
      <c r="O134" s="593"/>
      <c r="P134" s="593"/>
      <c r="Q134" s="593"/>
      <c r="R134" s="593"/>
      <c r="S134" s="593"/>
      <c r="T134" s="634">
        <v>11</v>
      </c>
      <c r="U134" s="594"/>
      <c r="V134" s="186" t="str">
        <f>'Основні дані'!$B$1</f>
        <v>120142Мон.xls</v>
      </c>
      <c r="W134" s="425"/>
    </row>
    <row r="135" spans="1:23" s="154" customFormat="1" ht="27.75" hidden="1">
      <c r="A135" s="589"/>
      <c r="B135" s="618" t="s">
        <v>109</v>
      </c>
      <c r="C135" s="622"/>
      <c r="D135" s="635">
        <f>Титул!AX$35</f>
        <v>12</v>
      </c>
      <c r="E135" s="618"/>
      <c r="F135" s="633">
        <f>N135+P135+R135+T135</f>
        <v>19</v>
      </c>
      <c r="G135" s="633">
        <f>F135*30</f>
        <v>570</v>
      </c>
      <c r="H135" s="633"/>
      <c r="I135" s="590"/>
      <c r="J135" s="590"/>
      <c r="K135" s="590"/>
      <c r="L135" s="633">
        <f>IF(H135=I135+J135+K135,G135-H135,"!ОШИБКА!")</f>
        <v>570</v>
      </c>
      <c r="M135" s="590"/>
      <c r="N135" s="590"/>
      <c r="O135" s="590"/>
      <c r="P135" s="590"/>
      <c r="Q135" s="590"/>
      <c r="R135" s="590"/>
      <c r="S135" s="590"/>
      <c r="T135" s="590">
        <f>Титул!AS$33+Титул!AS$35</f>
        <v>19</v>
      </c>
      <c r="U135" s="591"/>
      <c r="V135" s="186" t="str">
        <f>'Основні дані'!$B$1</f>
        <v>120142Мон.xls</v>
      </c>
      <c r="W135" s="425"/>
    </row>
    <row r="136" spans="1:22" s="154" customFormat="1" ht="27" hidden="1">
      <c r="A136" s="543" t="s">
        <v>313</v>
      </c>
      <c r="B136" s="553" t="s">
        <v>314</v>
      </c>
      <c r="C136" s="555"/>
      <c r="D136" s="544"/>
      <c r="E136" s="544"/>
      <c r="F136" s="554" t="str">
        <f>IF(SUM(F137:F148)=F$32,F$32,"ОШИБКА")</f>
        <v>ОШИБКА</v>
      </c>
      <c r="G136" s="554" t="str">
        <f>IF(SUM(G137:G148)=G$32,G$32,"ОШИБКА")</f>
        <v>ОШИБКА</v>
      </c>
      <c r="H136" s="554" t="str">
        <f>IF(SUM(H137:H148)=H$32,H$32,"ОШИБКА")</f>
        <v>ОШИБКА</v>
      </c>
      <c r="I136" s="546">
        <f>SUM(I137:I148)</f>
        <v>0</v>
      </c>
      <c r="J136" s="547">
        <f aca="true" t="shared" si="42" ref="J136:T136">SUM(J137:J148)</f>
        <v>0</v>
      </c>
      <c r="K136" s="547">
        <f t="shared" si="42"/>
        <v>0</v>
      </c>
      <c r="L136" s="545">
        <f t="shared" si="42"/>
        <v>900</v>
      </c>
      <c r="M136" s="548">
        <f t="shared" si="42"/>
        <v>0</v>
      </c>
      <c r="N136" s="549">
        <f t="shared" si="42"/>
        <v>0</v>
      </c>
      <c r="O136" s="549">
        <f t="shared" si="42"/>
        <v>0</v>
      </c>
      <c r="P136" s="549">
        <f t="shared" si="42"/>
        <v>0</v>
      </c>
      <c r="Q136" s="549">
        <f t="shared" si="42"/>
        <v>0</v>
      </c>
      <c r="R136" s="549">
        <f t="shared" si="42"/>
        <v>0</v>
      </c>
      <c r="S136" s="549">
        <f t="shared" si="42"/>
        <v>0</v>
      </c>
      <c r="T136" s="549">
        <f t="shared" si="42"/>
        <v>30</v>
      </c>
      <c r="U136" s="550"/>
      <c r="V136" s="186" t="str">
        <f>'Основні дані'!$B$1</f>
        <v>120142Мон.xls</v>
      </c>
    </row>
    <row r="137" spans="1:23" s="154" customFormat="1" ht="27.75" hidden="1">
      <c r="A137" s="314" t="s">
        <v>315</v>
      </c>
      <c r="B137" s="636"/>
      <c r="C137" s="282"/>
      <c r="D137" s="282"/>
      <c r="E137" s="312"/>
      <c r="F137" s="263">
        <f>N137+P137+R137+T137</f>
        <v>0</v>
      </c>
      <c r="G137" s="263">
        <f aca="true" t="shared" si="43" ref="G137:G146">F137*30</f>
        <v>0</v>
      </c>
      <c r="H137" s="263">
        <f>(M137*Титул!BC$18)+(O137*Титул!BD$18)+(Q137*Титул!BE$18)+(S137*Титул!BF$18)</f>
        <v>0</v>
      </c>
      <c r="I137" s="378"/>
      <c r="J137" s="265"/>
      <c r="K137" s="265"/>
      <c r="L137" s="263">
        <f>IF(H137=I137+J137+K137,G137-H137,"!ОШИБКА!")</f>
        <v>0</v>
      </c>
      <c r="M137" s="264"/>
      <c r="N137" s="265"/>
      <c r="O137" s="265"/>
      <c r="P137" s="265"/>
      <c r="Q137" s="265"/>
      <c r="R137" s="265"/>
      <c r="S137" s="265"/>
      <c r="T137" s="265"/>
      <c r="U137" s="509"/>
      <c r="V137" s="186" t="str">
        <f>'Основні дані'!$B$1</f>
        <v>120142Мон.xls</v>
      </c>
      <c r="W137" s="425"/>
    </row>
    <row r="138" spans="1:23" s="154" customFormat="1" ht="27.75" hidden="1">
      <c r="A138" s="314" t="s">
        <v>316</v>
      </c>
      <c r="B138" s="246"/>
      <c r="C138" s="282"/>
      <c r="D138" s="282"/>
      <c r="E138" s="282"/>
      <c r="F138" s="263">
        <f aca="true" t="shared" si="44" ref="F138:F146">N138+P138+R138+T138</f>
        <v>0</v>
      </c>
      <c r="G138" s="263">
        <f t="shared" si="43"/>
        <v>0</v>
      </c>
      <c r="H138" s="263">
        <f>(M138*Титул!BC$18)+(O138*Титул!BD$18)+(Q138*Титул!BE$18)+(S138*Титул!BF$18)</f>
        <v>0</v>
      </c>
      <c r="I138" s="378"/>
      <c r="J138" s="265"/>
      <c r="K138" s="265"/>
      <c r="L138" s="263">
        <f aca="true" t="shared" si="45" ref="L138:L146">IF(H138=I138+J138+K138,G138-H138,"!ОШИБКА!")</f>
        <v>0</v>
      </c>
      <c r="M138" s="264"/>
      <c r="N138" s="265"/>
      <c r="O138" s="265"/>
      <c r="P138" s="265"/>
      <c r="Q138" s="265"/>
      <c r="R138" s="265"/>
      <c r="S138" s="265"/>
      <c r="T138" s="265"/>
      <c r="U138" s="509"/>
      <c r="V138" s="186" t="str">
        <f>'Основні дані'!$B$1</f>
        <v>120142Мон.xls</v>
      </c>
      <c r="W138" s="425"/>
    </row>
    <row r="139" spans="1:23" s="154" customFormat="1" ht="27.75" hidden="1">
      <c r="A139" s="314" t="s">
        <v>317</v>
      </c>
      <c r="B139" s="245"/>
      <c r="C139" s="283"/>
      <c r="D139" s="283"/>
      <c r="E139" s="283"/>
      <c r="F139" s="263">
        <f t="shared" si="44"/>
        <v>0</v>
      </c>
      <c r="G139" s="263">
        <f t="shared" si="43"/>
        <v>0</v>
      </c>
      <c r="H139" s="263">
        <f>(M139*Титул!BC$18)+(O139*Титул!BD$18)+(Q139*Титул!BE$18)+(S139*Титул!BF$18)</f>
        <v>0</v>
      </c>
      <c r="I139" s="378"/>
      <c r="J139" s="265"/>
      <c r="K139" s="265"/>
      <c r="L139" s="263">
        <f t="shared" si="45"/>
        <v>0</v>
      </c>
      <c r="M139" s="264"/>
      <c r="N139" s="265"/>
      <c r="O139" s="265"/>
      <c r="P139" s="265"/>
      <c r="Q139" s="265"/>
      <c r="R139" s="265"/>
      <c r="S139" s="265"/>
      <c r="T139" s="265"/>
      <c r="U139" s="509"/>
      <c r="V139" s="186" t="str">
        <f>'Основні дані'!$B$1</f>
        <v>120142Мон.xls</v>
      </c>
      <c r="W139" s="425"/>
    </row>
    <row r="140" spans="1:23" s="154" customFormat="1" ht="27.75" hidden="1">
      <c r="A140" s="314" t="s">
        <v>318</v>
      </c>
      <c r="B140" s="245"/>
      <c r="C140" s="283"/>
      <c r="D140" s="283"/>
      <c r="E140" s="283"/>
      <c r="F140" s="263">
        <f t="shared" si="44"/>
        <v>0</v>
      </c>
      <c r="G140" s="263">
        <f t="shared" si="43"/>
        <v>0</v>
      </c>
      <c r="H140" s="263">
        <f>(M140*Титул!BC$18)+(O140*Титул!BD$18)+(Q140*Титул!BE$18)+(S140*Титул!BF$18)</f>
        <v>0</v>
      </c>
      <c r="I140" s="378"/>
      <c r="J140" s="265"/>
      <c r="K140" s="265"/>
      <c r="L140" s="263">
        <f t="shared" si="45"/>
        <v>0</v>
      </c>
      <c r="M140" s="264"/>
      <c r="N140" s="265"/>
      <c r="O140" s="265"/>
      <c r="P140" s="265"/>
      <c r="Q140" s="265"/>
      <c r="R140" s="265"/>
      <c r="S140" s="265"/>
      <c r="T140" s="265"/>
      <c r="U140" s="509"/>
      <c r="V140" s="186" t="str">
        <f>'Основні дані'!$B$1</f>
        <v>120142Мон.xls</v>
      </c>
      <c r="W140" s="426"/>
    </row>
    <row r="141" spans="1:23" s="154" customFormat="1" ht="27.75" hidden="1">
      <c r="A141" s="314" t="s">
        <v>319</v>
      </c>
      <c r="B141" s="245"/>
      <c r="C141" s="283"/>
      <c r="D141" s="283"/>
      <c r="E141" s="283"/>
      <c r="F141" s="263">
        <f t="shared" si="44"/>
        <v>0</v>
      </c>
      <c r="G141" s="263">
        <f t="shared" si="43"/>
        <v>0</v>
      </c>
      <c r="H141" s="263">
        <f>(M141*Титул!BC$18)+(O141*Титул!BD$18)+(Q141*Титул!BE$18)+(S141*Титул!BF$18)</f>
        <v>0</v>
      </c>
      <c r="I141" s="378"/>
      <c r="J141" s="265"/>
      <c r="K141" s="265"/>
      <c r="L141" s="263">
        <f t="shared" si="45"/>
        <v>0</v>
      </c>
      <c r="M141" s="264"/>
      <c r="N141" s="265"/>
      <c r="O141" s="265"/>
      <c r="P141" s="265"/>
      <c r="Q141" s="265"/>
      <c r="R141" s="265"/>
      <c r="S141" s="265"/>
      <c r="T141" s="265"/>
      <c r="U141" s="509"/>
      <c r="V141" s="186" t="str">
        <f>'Основні дані'!$B$1</f>
        <v>120142Мон.xls</v>
      </c>
      <c r="W141" s="426"/>
    </row>
    <row r="142" spans="1:23" s="154" customFormat="1" ht="27.75" hidden="1">
      <c r="A142" s="314" t="s">
        <v>320</v>
      </c>
      <c r="B142" s="245"/>
      <c r="C142" s="283"/>
      <c r="D142" s="283"/>
      <c r="E142" s="283"/>
      <c r="F142" s="263">
        <f t="shared" si="44"/>
        <v>0</v>
      </c>
      <c r="G142" s="263">
        <f t="shared" si="43"/>
        <v>0</v>
      </c>
      <c r="H142" s="263">
        <f>(M142*Титул!BC$18)+(O142*Титул!BD$18)+(Q142*Титул!BE$18)+(S142*Титул!BF$18)</f>
        <v>0</v>
      </c>
      <c r="I142" s="378"/>
      <c r="J142" s="265"/>
      <c r="K142" s="265"/>
      <c r="L142" s="263">
        <f t="shared" si="45"/>
        <v>0</v>
      </c>
      <c r="M142" s="264"/>
      <c r="N142" s="265"/>
      <c r="O142" s="265"/>
      <c r="P142" s="265"/>
      <c r="Q142" s="265"/>
      <c r="R142" s="265"/>
      <c r="S142" s="265"/>
      <c r="T142" s="265"/>
      <c r="U142" s="509"/>
      <c r="V142" s="186" t="str">
        <f>'Основні дані'!$B$1</f>
        <v>120142Мон.xls</v>
      </c>
      <c r="W142" s="426"/>
    </row>
    <row r="143" spans="1:23" s="154" customFormat="1" ht="27.75" hidden="1">
      <c r="A143" s="314" t="s">
        <v>321</v>
      </c>
      <c r="B143" s="245"/>
      <c r="C143" s="283"/>
      <c r="D143" s="283"/>
      <c r="E143" s="283"/>
      <c r="F143" s="263">
        <f t="shared" si="44"/>
        <v>0</v>
      </c>
      <c r="G143" s="263">
        <f t="shared" si="43"/>
        <v>0</v>
      </c>
      <c r="H143" s="263">
        <f>(M143*Титул!BC$18)+(O143*Титул!BD$18)+(Q143*Титул!BE$18)+(S143*Титул!BF$18)</f>
        <v>0</v>
      </c>
      <c r="I143" s="378"/>
      <c r="J143" s="265"/>
      <c r="K143" s="265"/>
      <c r="L143" s="263">
        <f t="shared" si="45"/>
        <v>0</v>
      </c>
      <c r="M143" s="264"/>
      <c r="N143" s="265"/>
      <c r="O143" s="265"/>
      <c r="P143" s="265"/>
      <c r="Q143" s="265"/>
      <c r="R143" s="265"/>
      <c r="S143" s="265"/>
      <c r="T143" s="265"/>
      <c r="U143" s="509"/>
      <c r="V143" s="186" t="str">
        <f>'Основні дані'!$B$1</f>
        <v>120142Мон.xls</v>
      </c>
      <c r="W143" s="426"/>
    </row>
    <row r="144" spans="1:23" s="154" customFormat="1" ht="27.75" hidden="1">
      <c r="A144" s="314" t="s">
        <v>322</v>
      </c>
      <c r="B144" s="245"/>
      <c r="C144" s="283"/>
      <c r="D144" s="283"/>
      <c r="E144" s="283"/>
      <c r="F144" s="263">
        <f t="shared" si="44"/>
        <v>0</v>
      </c>
      <c r="G144" s="263">
        <f t="shared" si="43"/>
        <v>0</v>
      </c>
      <c r="H144" s="263">
        <f>(M144*Титул!BC$18)+(O144*Титул!BD$18)+(Q144*Титул!BE$18)+(S144*Титул!BF$18)</f>
        <v>0</v>
      </c>
      <c r="I144" s="378"/>
      <c r="J144" s="265"/>
      <c r="K144" s="265"/>
      <c r="L144" s="263">
        <f t="shared" si="45"/>
        <v>0</v>
      </c>
      <c r="M144" s="264"/>
      <c r="N144" s="265"/>
      <c r="O144" s="265"/>
      <c r="P144" s="265"/>
      <c r="Q144" s="265"/>
      <c r="R144" s="265"/>
      <c r="S144" s="265"/>
      <c r="T144" s="265"/>
      <c r="U144" s="509"/>
      <c r="V144" s="186" t="str">
        <f>'Основні дані'!$B$1</f>
        <v>120142Мон.xls</v>
      </c>
      <c r="W144" s="426"/>
    </row>
    <row r="145" spans="1:23" s="154" customFormat="1" ht="27.75" hidden="1">
      <c r="A145" s="314" t="s">
        <v>323</v>
      </c>
      <c r="B145" s="245"/>
      <c r="C145" s="283"/>
      <c r="D145" s="283"/>
      <c r="E145" s="283"/>
      <c r="F145" s="263">
        <f t="shared" si="44"/>
        <v>0</v>
      </c>
      <c r="G145" s="263">
        <f t="shared" si="43"/>
        <v>0</v>
      </c>
      <c r="H145" s="263">
        <f>(M145*Титул!BC$18)+(O145*Титул!BD$18)+(Q145*Титул!BE$18)+(S145*Титул!BF$18)</f>
        <v>0</v>
      </c>
      <c r="I145" s="378"/>
      <c r="J145" s="265"/>
      <c r="K145" s="265"/>
      <c r="L145" s="263">
        <f t="shared" si="45"/>
        <v>0</v>
      </c>
      <c r="M145" s="264"/>
      <c r="N145" s="265"/>
      <c r="O145" s="265"/>
      <c r="P145" s="265"/>
      <c r="Q145" s="265"/>
      <c r="R145" s="265"/>
      <c r="S145" s="265"/>
      <c r="T145" s="265"/>
      <c r="U145" s="509"/>
      <c r="V145" s="186" t="str">
        <f>'Основні дані'!$B$1</f>
        <v>120142Мон.xls</v>
      </c>
      <c r="W145" s="426"/>
    </row>
    <row r="146" spans="1:23" s="154" customFormat="1" ht="27.75" hidden="1">
      <c r="A146" s="314" t="s">
        <v>324</v>
      </c>
      <c r="B146" s="245"/>
      <c r="C146" s="283"/>
      <c r="D146" s="283"/>
      <c r="E146" s="283"/>
      <c r="F146" s="263">
        <f t="shared" si="44"/>
        <v>0</v>
      </c>
      <c r="G146" s="263">
        <f t="shared" si="43"/>
        <v>0</v>
      </c>
      <c r="H146" s="263">
        <f>(M146*Титул!BC$18)+(O146*Титул!BD$18)+(Q146*Титул!BE$18)+(S146*Титул!BF$18)</f>
        <v>0</v>
      </c>
      <c r="I146" s="378"/>
      <c r="J146" s="265"/>
      <c r="K146" s="265"/>
      <c r="L146" s="263">
        <f t="shared" si="45"/>
        <v>0</v>
      </c>
      <c r="M146" s="264"/>
      <c r="N146" s="265"/>
      <c r="O146" s="265"/>
      <c r="P146" s="265"/>
      <c r="Q146" s="265"/>
      <c r="R146" s="265"/>
      <c r="S146" s="265"/>
      <c r="T146" s="265"/>
      <c r="U146" s="509"/>
      <c r="V146" s="186" t="str">
        <f>'Основні дані'!$B$1</f>
        <v>120142Мон.xls</v>
      </c>
      <c r="W146" s="426"/>
    </row>
    <row r="147" spans="1:23" s="154" customFormat="1" ht="27.75" hidden="1">
      <c r="A147" s="592"/>
      <c r="B147" s="617" t="s">
        <v>37</v>
      </c>
      <c r="C147" s="619"/>
      <c r="D147" s="620">
        <f>Титул!AI$34</f>
        <v>12</v>
      </c>
      <c r="E147" s="621"/>
      <c r="F147" s="593">
        <f>N147+P147+R147+T147</f>
        <v>11</v>
      </c>
      <c r="G147" s="593">
        <f>F147*30</f>
        <v>330</v>
      </c>
      <c r="H147" s="593"/>
      <c r="I147" s="593"/>
      <c r="J147" s="593"/>
      <c r="K147" s="593"/>
      <c r="L147" s="593">
        <f>IF(H147=I147+J147+K147,G147-H147,"!ОШИБКА!")</f>
        <v>330</v>
      </c>
      <c r="M147" s="593"/>
      <c r="N147" s="593"/>
      <c r="O147" s="593"/>
      <c r="P147" s="593"/>
      <c r="Q147" s="593"/>
      <c r="R147" s="593"/>
      <c r="S147" s="593"/>
      <c r="T147" s="634">
        <v>11</v>
      </c>
      <c r="U147" s="594"/>
      <c r="V147" s="186" t="str">
        <f>'Основні дані'!$B$1</f>
        <v>120142Мон.xls</v>
      </c>
      <c r="W147" s="425"/>
    </row>
    <row r="148" spans="1:23" s="154" customFormat="1" ht="27.75" hidden="1">
      <c r="A148" s="589"/>
      <c r="B148" s="618" t="s">
        <v>109</v>
      </c>
      <c r="C148" s="622"/>
      <c r="D148" s="635">
        <f>Титул!AX$35</f>
        <v>12</v>
      </c>
      <c r="E148" s="618"/>
      <c r="F148" s="633">
        <f>N148+P148+R148+T148</f>
        <v>19</v>
      </c>
      <c r="G148" s="633">
        <f>F148*30</f>
        <v>570</v>
      </c>
      <c r="H148" s="633"/>
      <c r="I148" s="590"/>
      <c r="J148" s="590"/>
      <c r="K148" s="590"/>
      <c r="L148" s="633">
        <f>IF(H148=I148+J148+K148,G148-H148,"!ОШИБКА!")</f>
        <v>570</v>
      </c>
      <c r="M148" s="590"/>
      <c r="N148" s="590"/>
      <c r="O148" s="590"/>
      <c r="P148" s="590"/>
      <c r="Q148" s="590"/>
      <c r="R148" s="590"/>
      <c r="S148" s="590"/>
      <c r="T148" s="590">
        <f>Титул!AS$33+Титул!AS$35</f>
        <v>19</v>
      </c>
      <c r="U148" s="591"/>
      <c r="V148" s="186" t="str">
        <f>'Основні дані'!$B$1</f>
        <v>120142Мон.xls</v>
      </c>
      <c r="W148" s="425"/>
    </row>
    <row r="149" spans="1:22" s="154" customFormat="1" ht="27" hidden="1">
      <c r="A149" s="543" t="s">
        <v>325</v>
      </c>
      <c r="B149" s="553" t="s">
        <v>326</v>
      </c>
      <c r="C149" s="555"/>
      <c r="D149" s="544"/>
      <c r="E149" s="544"/>
      <c r="F149" s="554" t="str">
        <f>IF(SUM(F150:F161)=F$32,F$32,"ОШИБКА")</f>
        <v>ОШИБКА</v>
      </c>
      <c r="G149" s="554" t="str">
        <f>IF(SUM(G150:G161)=G$32,G$32,"ОШИБКА")</f>
        <v>ОШИБКА</v>
      </c>
      <c r="H149" s="554" t="str">
        <f>IF(SUM(H150:H161)=H$32,H$32,"ОШИБКА")</f>
        <v>ОШИБКА</v>
      </c>
      <c r="I149" s="546">
        <f>SUM(I150:I161)</f>
        <v>0</v>
      </c>
      <c r="J149" s="547">
        <f aca="true" t="shared" si="46" ref="J149:T149">SUM(J150:J161)</f>
        <v>0</v>
      </c>
      <c r="K149" s="547">
        <f t="shared" si="46"/>
        <v>0</v>
      </c>
      <c r="L149" s="545">
        <f t="shared" si="46"/>
        <v>900</v>
      </c>
      <c r="M149" s="548">
        <f t="shared" si="46"/>
        <v>0</v>
      </c>
      <c r="N149" s="549">
        <f t="shared" si="46"/>
        <v>0</v>
      </c>
      <c r="O149" s="549">
        <f t="shared" si="46"/>
        <v>0</v>
      </c>
      <c r="P149" s="549">
        <f t="shared" si="46"/>
        <v>0</v>
      </c>
      <c r="Q149" s="549">
        <f t="shared" si="46"/>
        <v>0</v>
      </c>
      <c r="R149" s="549">
        <f t="shared" si="46"/>
        <v>0</v>
      </c>
      <c r="S149" s="549">
        <f t="shared" si="46"/>
        <v>0</v>
      </c>
      <c r="T149" s="549">
        <f t="shared" si="46"/>
        <v>30</v>
      </c>
      <c r="U149" s="550"/>
      <c r="V149" s="186" t="str">
        <f>'Основні дані'!$B$1</f>
        <v>120142Мон.xls</v>
      </c>
    </row>
    <row r="150" spans="1:23" s="154" customFormat="1" ht="27.75" hidden="1">
      <c r="A150" s="314" t="s">
        <v>327</v>
      </c>
      <c r="B150" s="245"/>
      <c r="C150" s="283"/>
      <c r="D150" s="283"/>
      <c r="E150" s="283"/>
      <c r="F150" s="263">
        <f>N150+P150+R150+T150</f>
        <v>0</v>
      </c>
      <c r="G150" s="263">
        <f aca="true" t="shared" si="47" ref="G150:G159">F150*30</f>
        <v>0</v>
      </c>
      <c r="H150" s="263">
        <f>(M150*Титул!BC$18)+(O150*Титул!BD$18)+(Q150*Титул!BE$18)+(S150*Титул!BF$18)</f>
        <v>0</v>
      </c>
      <c r="I150" s="378"/>
      <c r="J150" s="265"/>
      <c r="K150" s="265"/>
      <c r="L150" s="263">
        <f>IF(H150=I150+J150+K150,G150-H150,"!ОШИБКА!")</f>
        <v>0</v>
      </c>
      <c r="M150" s="264"/>
      <c r="N150" s="265"/>
      <c r="O150" s="265"/>
      <c r="P150" s="265"/>
      <c r="Q150" s="265"/>
      <c r="R150" s="265"/>
      <c r="S150" s="265"/>
      <c r="T150" s="265"/>
      <c r="U150" s="509"/>
      <c r="V150" s="186" t="str">
        <f>'Основні дані'!$B$1</f>
        <v>120142Мон.xls</v>
      </c>
      <c r="W150" s="425"/>
    </row>
    <row r="151" spans="1:23" s="154" customFormat="1" ht="27.75" hidden="1">
      <c r="A151" s="314" t="s">
        <v>328</v>
      </c>
      <c r="B151" s="245"/>
      <c r="C151" s="283"/>
      <c r="D151" s="283"/>
      <c r="E151" s="283"/>
      <c r="F151" s="263">
        <f aca="true" t="shared" si="48" ref="F151:F159">N151+P151+R151+T151</f>
        <v>0</v>
      </c>
      <c r="G151" s="263">
        <f t="shared" si="47"/>
        <v>0</v>
      </c>
      <c r="H151" s="263">
        <f>(M151*Титул!BC$18)+(O151*Титул!BD$18)+(Q151*Титул!BE$18)+(S151*Титул!BF$18)</f>
        <v>0</v>
      </c>
      <c r="I151" s="378"/>
      <c r="J151" s="265"/>
      <c r="K151" s="265"/>
      <c r="L151" s="263">
        <f aca="true" t="shared" si="49" ref="L151:L159">IF(H151=I151+J151+K151,G151-H151,"!ОШИБКА!")</f>
        <v>0</v>
      </c>
      <c r="M151" s="264"/>
      <c r="N151" s="265"/>
      <c r="O151" s="265"/>
      <c r="P151" s="265"/>
      <c r="Q151" s="265"/>
      <c r="R151" s="265"/>
      <c r="S151" s="265"/>
      <c r="T151" s="265"/>
      <c r="U151" s="509"/>
      <c r="V151" s="186" t="str">
        <f>'Основні дані'!$B$1</f>
        <v>120142Мон.xls</v>
      </c>
      <c r="W151" s="425"/>
    </row>
    <row r="152" spans="1:23" s="154" customFormat="1" ht="27.75" hidden="1">
      <c r="A152" s="314" t="s">
        <v>329</v>
      </c>
      <c r="B152" s="245"/>
      <c r="C152" s="283"/>
      <c r="D152" s="283"/>
      <c r="E152" s="283"/>
      <c r="F152" s="263">
        <f t="shared" si="48"/>
        <v>0</v>
      </c>
      <c r="G152" s="263">
        <f t="shared" si="47"/>
        <v>0</v>
      </c>
      <c r="H152" s="263">
        <f>(M152*Титул!BC$18)+(O152*Титул!BD$18)+(Q152*Титул!BE$18)+(S152*Титул!BF$18)</f>
        <v>0</v>
      </c>
      <c r="I152" s="378"/>
      <c r="J152" s="265"/>
      <c r="K152" s="265"/>
      <c r="L152" s="263">
        <f t="shared" si="49"/>
        <v>0</v>
      </c>
      <c r="M152" s="264"/>
      <c r="N152" s="265"/>
      <c r="O152" s="265"/>
      <c r="P152" s="265"/>
      <c r="Q152" s="265"/>
      <c r="R152" s="265"/>
      <c r="S152" s="265"/>
      <c r="T152" s="265"/>
      <c r="U152" s="509"/>
      <c r="V152" s="186" t="str">
        <f>'Основні дані'!$B$1</f>
        <v>120142Мон.xls</v>
      </c>
      <c r="W152" s="425"/>
    </row>
    <row r="153" spans="1:23" s="154" customFormat="1" ht="27.75" hidden="1">
      <c r="A153" s="314" t="s">
        <v>330</v>
      </c>
      <c r="B153" s="245"/>
      <c r="C153" s="283"/>
      <c r="D153" s="283"/>
      <c r="E153" s="283"/>
      <c r="F153" s="263">
        <f t="shared" si="48"/>
        <v>0</v>
      </c>
      <c r="G153" s="263">
        <f t="shared" si="47"/>
        <v>0</v>
      </c>
      <c r="H153" s="263">
        <f>(M153*Титул!BC$18)+(O153*Титул!BD$18)+(Q153*Титул!BE$18)+(S153*Титул!BF$18)</f>
        <v>0</v>
      </c>
      <c r="I153" s="378"/>
      <c r="J153" s="265"/>
      <c r="K153" s="265"/>
      <c r="L153" s="263">
        <f t="shared" si="49"/>
        <v>0</v>
      </c>
      <c r="M153" s="264"/>
      <c r="N153" s="265"/>
      <c r="O153" s="265"/>
      <c r="P153" s="265"/>
      <c r="Q153" s="265"/>
      <c r="R153" s="265"/>
      <c r="S153" s="265"/>
      <c r="T153" s="265"/>
      <c r="U153" s="509"/>
      <c r="V153" s="186" t="str">
        <f>'Основні дані'!$B$1</f>
        <v>120142Мон.xls</v>
      </c>
      <c r="W153" s="426"/>
    </row>
    <row r="154" spans="1:23" s="154" customFormat="1" ht="27.75" hidden="1">
      <c r="A154" s="314" t="s">
        <v>331</v>
      </c>
      <c r="B154" s="245"/>
      <c r="C154" s="283"/>
      <c r="D154" s="283"/>
      <c r="E154" s="283"/>
      <c r="F154" s="263">
        <f t="shared" si="48"/>
        <v>0</v>
      </c>
      <c r="G154" s="263">
        <f t="shared" si="47"/>
        <v>0</v>
      </c>
      <c r="H154" s="263">
        <f>(M154*Титул!BC$18)+(O154*Титул!BD$18)+(Q154*Титул!BE$18)+(S154*Титул!BF$18)</f>
        <v>0</v>
      </c>
      <c r="I154" s="378"/>
      <c r="J154" s="265"/>
      <c r="K154" s="265"/>
      <c r="L154" s="263">
        <f t="shared" si="49"/>
        <v>0</v>
      </c>
      <c r="M154" s="264"/>
      <c r="N154" s="265"/>
      <c r="O154" s="265"/>
      <c r="P154" s="265"/>
      <c r="Q154" s="265"/>
      <c r="R154" s="265"/>
      <c r="S154" s="265"/>
      <c r="T154" s="265"/>
      <c r="U154" s="509"/>
      <c r="V154" s="186" t="str">
        <f>'Основні дані'!$B$1</f>
        <v>120142Мон.xls</v>
      </c>
      <c r="W154" s="426"/>
    </row>
    <row r="155" spans="1:23" s="154" customFormat="1" ht="27.75" hidden="1">
      <c r="A155" s="314" t="s">
        <v>332</v>
      </c>
      <c r="B155" s="245"/>
      <c r="C155" s="283"/>
      <c r="D155" s="283"/>
      <c r="E155" s="283"/>
      <c r="F155" s="263">
        <f t="shared" si="48"/>
        <v>0</v>
      </c>
      <c r="G155" s="263">
        <f t="shared" si="47"/>
        <v>0</v>
      </c>
      <c r="H155" s="263">
        <f>(M155*Титул!BC$18)+(O155*Титул!BD$18)+(Q155*Титул!BE$18)+(S155*Титул!BF$18)</f>
        <v>0</v>
      </c>
      <c r="I155" s="378"/>
      <c r="J155" s="265"/>
      <c r="K155" s="265"/>
      <c r="L155" s="263">
        <f t="shared" si="49"/>
        <v>0</v>
      </c>
      <c r="M155" s="264"/>
      <c r="N155" s="265"/>
      <c r="O155" s="265"/>
      <c r="P155" s="265"/>
      <c r="Q155" s="265"/>
      <c r="R155" s="265"/>
      <c r="S155" s="265"/>
      <c r="T155" s="265"/>
      <c r="U155" s="509"/>
      <c r="V155" s="186" t="str">
        <f>'Основні дані'!$B$1</f>
        <v>120142Мон.xls</v>
      </c>
      <c r="W155" s="426"/>
    </row>
    <row r="156" spans="1:23" s="154" customFormat="1" ht="27.75" hidden="1">
      <c r="A156" s="314" t="s">
        <v>333</v>
      </c>
      <c r="B156" s="245"/>
      <c r="C156" s="283"/>
      <c r="D156" s="283"/>
      <c r="E156" s="283"/>
      <c r="F156" s="263">
        <f t="shared" si="48"/>
        <v>0</v>
      </c>
      <c r="G156" s="263">
        <f t="shared" si="47"/>
        <v>0</v>
      </c>
      <c r="H156" s="263">
        <f>(M156*Титул!BC$18)+(O156*Титул!BD$18)+(Q156*Титул!BE$18)+(S156*Титул!BF$18)</f>
        <v>0</v>
      </c>
      <c r="I156" s="378"/>
      <c r="J156" s="265"/>
      <c r="K156" s="265"/>
      <c r="L156" s="263">
        <f t="shared" si="49"/>
        <v>0</v>
      </c>
      <c r="M156" s="264"/>
      <c r="N156" s="265"/>
      <c r="O156" s="265"/>
      <c r="P156" s="265"/>
      <c r="Q156" s="265"/>
      <c r="R156" s="265"/>
      <c r="S156" s="265"/>
      <c r="T156" s="265"/>
      <c r="U156" s="509"/>
      <c r="V156" s="186" t="str">
        <f>'Основні дані'!$B$1</f>
        <v>120142Мон.xls</v>
      </c>
      <c r="W156" s="426"/>
    </row>
    <row r="157" spans="1:23" s="154" customFormat="1" ht="27.75" hidden="1">
      <c r="A157" s="314" t="s">
        <v>334</v>
      </c>
      <c r="B157" s="245"/>
      <c r="C157" s="283"/>
      <c r="D157" s="283"/>
      <c r="E157" s="283"/>
      <c r="F157" s="263">
        <f t="shared" si="48"/>
        <v>0</v>
      </c>
      <c r="G157" s="263">
        <f t="shared" si="47"/>
        <v>0</v>
      </c>
      <c r="H157" s="263">
        <f>(M157*Титул!BC$18)+(O157*Титул!BD$18)+(Q157*Титул!BE$18)+(S157*Титул!BF$18)</f>
        <v>0</v>
      </c>
      <c r="I157" s="378"/>
      <c r="J157" s="265"/>
      <c r="K157" s="265"/>
      <c r="L157" s="263">
        <f t="shared" si="49"/>
        <v>0</v>
      </c>
      <c r="M157" s="264"/>
      <c r="N157" s="265"/>
      <c r="O157" s="265"/>
      <c r="P157" s="265"/>
      <c r="Q157" s="265"/>
      <c r="R157" s="265"/>
      <c r="S157" s="265"/>
      <c r="T157" s="265"/>
      <c r="U157" s="509"/>
      <c r="V157" s="186" t="str">
        <f>'Основні дані'!$B$1</f>
        <v>120142Мон.xls</v>
      </c>
      <c r="W157" s="426"/>
    </row>
    <row r="158" spans="1:23" s="154" customFormat="1" ht="27.75" hidden="1">
      <c r="A158" s="314" t="s">
        <v>335</v>
      </c>
      <c r="B158" s="245"/>
      <c r="C158" s="283"/>
      <c r="D158" s="283"/>
      <c r="E158" s="283"/>
      <c r="F158" s="263">
        <f t="shared" si="48"/>
        <v>0</v>
      </c>
      <c r="G158" s="263">
        <f t="shared" si="47"/>
        <v>0</v>
      </c>
      <c r="H158" s="263">
        <f>(M158*Титул!BC$18)+(O158*Титул!BD$18)+(Q158*Титул!BE$18)+(S158*Титул!BF$18)</f>
        <v>0</v>
      </c>
      <c r="I158" s="378"/>
      <c r="J158" s="265"/>
      <c r="K158" s="265"/>
      <c r="L158" s="263">
        <f t="shared" si="49"/>
        <v>0</v>
      </c>
      <c r="M158" s="264"/>
      <c r="N158" s="265"/>
      <c r="O158" s="265"/>
      <c r="P158" s="265"/>
      <c r="Q158" s="265"/>
      <c r="R158" s="265"/>
      <c r="S158" s="265"/>
      <c r="T158" s="265"/>
      <c r="U158" s="509"/>
      <c r="V158" s="186" t="str">
        <f>'Основні дані'!$B$1</f>
        <v>120142Мон.xls</v>
      </c>
      <c r="W158" s="426"/>
    </row>
    <row r="159" spans="1:23" s="154" customFormat="1" ht="27.75" hidden="1">
      <c r="A159" s="314" t="s">
        <v>336</v>
      </c>
      <c r="B159" s="245"/>
      <c r="C159" s="283"/>
      <c r="D159" s="283"/>
      <c r="E159" s="283"/>
      <c r="F159" s="263">
        <f t="shared" si="48"/>
        <v>0</v>
      </c>
      <c r="G159" s="263">
        <f t="shared" si="47"/>
        <v>0</v>
      </c>
      <c r="H159" s="263">
        <f>(M159*Титул!BC$18)+(O159*Титул!BD$18)+(Q159*Титул!BE$18)+(S159*Титул!BF$18)</f>
        <v>0</v>
      </c>
      <c r="I159" s="378"/>
      <c r="J159" s="265"/>
      <c r="K159" s="265"/>
      <c r="L159" s="263">
        <f t="shared" si="49"/>
        <v>0</v>
      </c>
      <c r="M159" s="264"/>
      <c r="N159" s="265"/>
      <c r="O159" s="265"/>
      <c r="P159" s="265"/>
      <c r="Q159" s="265"/>
      <c r="R159" s="265"/>
      <c r="S159" s="265"/>
      <c r="T159" s="265"/>
      <c r="U159" s="509"/>
      <c r="V159" s="186" t="str">
        <f>'Основні дані'!$B$1</f>
        <v>120142Мон.xls</v>
      </c>
      <c r="W159" s="426"/>
    </row>
    <row r="160" spans="1:23" s="154" customFormat="1" ht="27.75" hidden="1">
      <c r="A160" s="592"/>
      <c r="B160" s="617" t="s">
        <v>37</v>
      </c>
      <c r="C160" s="619"/>
      <c r="D160" s="620">
        <f>Титул!AI$34</f>
        <v>12</v>
      </c>
      <c r="E160" s="621"/>
      <c r="F160" s="593">
        <f>N160+P160+R160+T160</f>
        <v>11</v>
      </c>
      <c r="G160" s="593">
        <f>F160*30</f>
        <v>330</v>
      </c>
      <c r="H160" s="593"/>
      <c r="I160" s="593"/>
      <c r="J160" s="593"/>
      <c r="K160" s="593"/>
      <c r="L160" s="593">
        <f>IF(H160=I160+J160+K160,G160-H160,"!ОШИБКА!")</f>
        <v>330</v>
      </c>
      <c r="M160" s="593"/>
      <c r="N160" s="593"/>
      <c r="O160" s="593"/>
      <c r="P160" s="593"/>
      <c r="Q160" s="593"/>
      <c r="R160" s="593"/>
      <c r="S160" s="593"/>
      <c r="T160" s="634">
        <v>11</v>
      </c>
      <c r="U160" s="594"/>
      <c r="V160" s="186" t="str">
        <f>'Основні дані'!$B$1</f>
        <v>120142Мон.xls</v>
      </c>
      <c r="W160" s="425"/>
    </row>
    <row r="161" spans="1:23" s="154" customFormat="1" ht="27.75" hidden="1">
      <c r="A161" s="589"/>
      <c r="B161" s="618" t="s">
        <v>109</v>
      </c>
      <c r="C161" s="622"/>
      <c r="D161" s="635">
        <f>Титул!AX$35</f>
        <v>12</v>
      </c>
      <c r="E161" s="618"/>
      <c r="F161" s="633">
        <f>N161+P161+R161+T161</f>
        <v>19</v>
      </c>
      <c r="G161" s="633">
        <f>F161*30</f>
        <v>570</v>
      </c>
      <c r="H161" s="633"/>
      <c r="I161" s="590"/>
      <c r="J161" s="590"/>
      <c r="K161" s="590"/>
      <c r="L161" s="633">
        <f>IF(H161=I161+J161+K161,G161-H161,"!ОШИБКА!")</f>
        <v>570</v>
      </c>
      <c r="M161" s="590"/>
      <c r="N161" s="590"/>
      <c r="O161" s="590"/>
      <c r="P161" s="590"/>
      <c r="Q161" s="590"/>
      <c r="R161" s="590"/>
      <c r="S161" s="590"/>
      <c r="T161" s="590">
        <f>Титул!AS$33+Титул!AS$35</f>
        <v>19</v>
      </c>
      <c r="U161" s="591"/>
      <c r="V161" s="186" t="str">
        <f>'Основні дані'!$B$1</f>
        <v>120142Мон.xls</v>
      </c>
      <c r="W161" s="425"/>
    </row>
    <row r="162" spans="1:22" s="154" customFormat="1" ht="27" hidden="1">
      <c r="A162" s="543" t="s">
        <v>337</v>
      </c>
      <c r="B162" s="553" t="s">
        <v>338</v>
      </c>
      <c r="C162" s="555"/>
      <c r="D162" s="544"/>
      <c r="E162" s="544"/>
      <c r="F162" s="554" t="str">
        <f>IF(SUM(F163:F174)=F$32,F$32,"ОШИБКА")</f>
        <v>ОШИБКА</v>
      </c>
      <c r="G162" s="554" t="str">
        <f>IF(SUM(G163:G174)=G$32,G$32,"ОШИБКА")</f>
        <v>ОШИБКА</v>
      </c>
      <c r="H162" s="554" t="str">
        <f>IF(SUM(H163:H174)=H$32,H$32,"ОШИБКА")</f>
        <v>ОШИБКА</v>
      </c>
      <c r="I162" s="546">
        <f>SUM(I163:I174)</f>
        <v>0</v>
      </c>
      <c r="J162" s="547">
        <f aca="true" t="shared" si="50" ref="J162:T162">SUM(J163:J174)</f>
        <v>0</v>
      </c>
      <c r="K162" s="547">
        <f t="shared" si="50"/>
        <v>0</v>
      </c>
      <c r="L162" s="545">
        <f t="shared" si="50"/>
        <v>900</v>
      </c>
      <c r="M162" s="548">
        <f t="shared" si="50"/>
        <v>0</v>
      </c>
      <c r="N162" s="549">
        <f t="shared" si="50"/>
        <v>0</v>
      </c>
      <c r="O162" s="549">
        <f t="shared" si="50"/>
        <v>0</v>
      </c>
      <c r="P162" s="549">
        <f t="shared" si="50"/>
        <v>0</v>
      </c>
      <c r="Q162" s="549">
        <f t="shared" si="50"/>
        <v>0</v>
      </c>
      <c r="R162" s="549">
        <f t="shared" si="50"/>
        <v>0</v>
      </c>
      <c r="S162" s="549">
        <f t="shared" si="50"/>
        <v>0</v>
      </c>
      <c r="T162" s="549">
        <f t="shared" si="50"/>
        <v>30</v>
      </c>
      <c r="U162" s="550"/>
      <c r="V162" s="186" t="str">
        <f>'Основні дані'!$B$1</f>
        <v>120142Мон.xls</v>
      </c>
    </row>
    <row r="163" spans="1:23" s="154" customFormat="1" ht="27.75" hidden="1">
      <c r="A163" s="314" t="s">
        <v>339</v>
      </c>
      <c r="B163" s="636"/>
      <c r="C163" s="282"/>
      <c r="D163" s="282"/>
      <c r="E163" s="312"/>
      <c r="F163" s="263">
        <f>N163+P163+R163+T163</f>
        <v>0</v>
      </c>
      <c r="G163" s="263">
        <f aca="true" t="shared" si="51" ref="G163:G172">F163*30</f>
        <v>0</v>
      </c>
      <c r="H163" s="263">
        <f>(M163*Титул!BC$18)+(O163*Титул!BD$18)+(Q163*Титул!BE$18)+(S163*Титул!BF$18)</f>
        <v>0</v>
      </c>
      <c r="I163" s="378"/>
      <c r="J163" s="265"/>
      <c r="K163" s="265"/>
      <c r="L163" s="263">
        <f>IF(H163=I163+J163+K163,G163-H163,"!ОШИБКА!")</f>
        <v>0</v>
      </c>
      <c r="M163" s="264"/>
      <c r="N163" s="265"/>
      <c r="O163" s="265"/>
      <c r="P163" s="265"/>
      <c r="Q163" s="265"/>
      <c r="R163" s="265"/>
      <c r="S163" s="265"/>
      <c r="T163" s="265"/>
      <c r="U163" s="509"/>
      <c r="V163" s="186" t="str">
        <f>'Основні дані'!$B$1</f>
        <v>120142Мон.xls</v>
      </c>
      <c r="W163" s="425"/>
    </row>
    <row r="164" spans="1:23" s="154" customFormat="1" ht="27.75" hidden="1">
      <c r="A164" s="314" t="s">
        <v>340</v>
      </c>
      <c r="B164" s="246"/>
      <c r="C164" s="282"/>
      <c r="D164" s="282"/>
      <c r="E164" s="282"/>
      <c r="F164" s="263">
        <f aca="true" t="shared" si="52" ref="F164:F172">N164+P164+R164+T164</f>
        <v>0</v>
      </c>
      <c r="G164" s="263">
        <f t="shared" si="51"/>
        <v>0</v>
      </c>
      <c r="H164" s="263">
        <f>(M164*Титул!BC$18)+(O164*Титул!BD$18)+(Q164*Титул!BE$18)+(S164*Титул!BF$18)</f>
        <v>0</v>
      </c>
      <c r="I164" s="378"/>
      <c r="J164" s="265"/>
      <c r="K164" s="265"/>
      <c r="L164" s="263">
        <f aca="true" t="shared" si="53" ref="L164:L172">IF(H164=I164+J164+K164,G164-H164,"!ОШИБКА!")</f>
        <v>0</v>
      </c>
      <c r="M164" s="264"/>
      <c r="N164" s="265"/>
      <c r="O164" s="265"/>
      <c r="P164" s="265"/>
      <c r="Q164" s="265"/>
      <c r="R164" s="265"/>
      <c r="S164" s="265"/>
      <c r="T164" s="265"/>
      <c r="U164" s="509"/>
      <c r="V164" s="186" t="str">
        <f>'Основні дані'!$B$1</f>
        <v>120142Мон.xls</v>
      </c>
      <c r="W164" s="425"/>
    </row>
    <row r="165" spans="1:23" s="154" customFormat="1" ht="27.75" hidden="1">
      <c r="A165" s="314" t="s">
        <v>341</v>
      </c>
      <c r="B165" s="245"/>
      <c r="C165" s="283"/>
      <c r="D165" s="283"/>
      <c r="E165" s="283"/>
      <c r="F165" s="263">
        <f t="shared" si="52"/>
        <v>0</v>
      </c>
      <c r="G165" s="263">
        <f t="shared" si="51"/>
        <v>0</v>
      </c>
      <c r="H165" s="263">
        <f>(M165*Титул!BC$18)+(O165*Титул!BD$18)+(Q165*Титул!BE$18)+(S165*Титул!BF$18)</f>
        <v>0</v>
      </c>
      <c r="I165" s="378"/>
      <c r="J165" s="265"/>
      <c r="K165" s="265"/>
      <c r="L165" s="263">
        <f t="shared" si="53"/>
        <v>0</v>
      </c>
      <c r="M165" s="264"/>
      <c r="N165" s="265"/>
      <c r="O165" s="265"/>
      <c r="P165" s="265"/>
      <c r="Q165" s="265"/>
      <c r="R165" s="265"/>
      <c r="S165" s="265"/>
      <c r="T165" s="265"/>
      <c r="U165" s="509"/>
      <c r="V165" s="186" t="str">
        <f>'Основні дані'!$B$1</f>
        <v>120142Мон.xls</v>
      </c>
      <c r="W165" s="425"/>
    </row>
    <row r="166" spans="1:23" s="154" customFormat="1" ht="27.75" hidden="1">
      <c r="A166" s="314" t="s">
        <v>342</v>
      </c>
      <c r="B166" s="245"/>
      <c r="C166" s="283"/>
      <c r="D166" s="283"/>
      <c r="E166" s="283"/>
      <c r="F166" s="263">
        <f t="shared" si="52"/>
        <v>0</v>
      </c>
      <c r="G166" s="263">
        <f t="shared" si="51"/>
        <v>0</v>
      </c>
      <c r="H166" s="263">
        <f>(M166*Титул!BC$18)+(O166*Титул!BD$18)+(Q166*Титул!BE$18)+(S166*Титул!BF$18)</f>
        <v>0</v>
      </c>
      <c r="I166" s="378"/>
      <c r="J166" s="265"/>
      <c r="K166" s="265"/>
      <c r="L166" s="263">
        <f t="shared" si="53"/>
        <v>0</v>
      </c>
      <c r="M166" s="264"/>
      <c r="N166" s="265"/>
      <c r="O166" s="265"/>
      <c r="P166" s="265"/>
      <c r="Q166" s="265"/>
      <c r="R166" s="265"/>
      <c r="S166" s="265"/>
      <c r="T166" s="265"/>
      <c r="U166" s="509"/>
      <c r="V166" s="186" t="str">
        <f>'Основні дані'!$B$1</f>
        <v>120142Мон.xls</v>
      </c>
      <c r="W166" s="426"/>
    </row>
    <row r="167" spans="1:23" s="154" customFormat="1" ht="27.75" hidden="1">
      <c r="A167" s="314" t="s">
        <v>343</v>
      </c>
      <c r="B167" s="245"/>
      <c r="C167" s="283"/>
      <c r="D167" s="283"/>
      <c r="E167" s="283"/>
      <c r="F167" s="263">
        <f t="shared" si="52"/>
        <v>0</v>
      </c>
      <c r="G167" s="263">
        <f t="shared" si="51"/>
        <v>0</v>
      </c>
      <c r="H167" s="263">
        <f>(M167*Титул!BC$18)+(O167*Титул!BD$18)+(Q167*Титул!BE$18)+(S167*Титул!BF$18)</f>
        <v>0</v>
      </c>
      <c r="I167" s="378"/>
      <c r="J167" s="265"/>
      <c r="K167" s="265"/>
      <c r="L167" s="263">
        <f t="shared" si="53"/>
        <v>0</v>
      </c>
      <c r="M167" s="264"/>
      <c r="N167" s="265"/>
      <c r="O167" s="265"/>
      <c r="P167" s="265"/>
      <c r="Q167" s="265"/>
      <c r="R167" s="265"/>
      <c r="S167" s="265"/>
      <c r="T167" s="265"/>
      <c r="U167" s="509"/>
      <c r="V167" s="186" t="str">
        <f>'Основні дані'!$B$1</f>
        <v>120142Мон.xls</v>
      </c>
      <c r="W167" s="426"/>
    </row>
    <row r="168" spans="1:23" s="154" customFormat="1" ht="27.75" hidden="1">
      <c r="A168" s="314" t="s">
        <v>344</v>
      </c>
      <c r="B168" s="245"/>
      <c r="C168" s="283"/>
      <c r="D168" s="283"/>
      <c r="E168" s="283"/>
      <c r="F168" s="263">
        <f t="shared" si="52"/>
        <v>0</v>
      </c>
      <c r="G168" s="263">
        <f t="shared" si="51"/>
        <v>0</v>
      </c>
      <c r="H168" s="263">
        <f>(M168*Титул!BC$18)+(O168*Титул!BD$18)+(Q168*Титул!BE$18)+(S168*Титул!BF$18)</f>
        <v>0</v>
      </c>
      <c r="I168" s="378"/>
      <c r="J168" s="265"/>
      <c r="K168" s="265"/>
      <c r="L168" s="263">
        <f t="shared" si="53"/>
        <v>0</v>
      </c>
      <c r="M168" s="264"/>
      <c r="N168" s="265"/>
      <c r="O168" s="265"/>
      <c r="P168" s="265"/>
      <c r="Q168" s="265"/>
      <c r="R168" s="265"/>
      <c r="S168" s="265"/>
      <c r="T168" s="265"/>
      <c r="U168" s="509"/>
      <c r="V168" s="186" t="str">
        <f>'Основні дані'!$B$1</f>
        <v>120142Мон.xls</v>
      </c>
      <c r="W168" s="426"/>
    </row>
    <row r="169" spans="1:23" s="154" customFormat="1" ht="27.75" hidden="1">
      <c r="A169" s="314" t="s">
        <v>345</v>
      </c>
      <c r="B169" s="245"/>
      <c r="C169" s="283"/>
      <c r="D169" s="283"/>
      <c r="E169" s="283"/>
      <c r="F169" s="263">
        <f t="shared" si="52"/>
        <v>0</v>
      </c>
      <c r="G169" s="263">
        <f t="shared" si="51"/>
        <v>0</v>
      </c>
      <c r="H169" s="263">
        <f>(M169*Титул!BC$18)+(O169*Титул!BD$18)+(Q169*Титул!BE$18)+(S169*Титул!BF$18)</f>
        <v>0</v>
      </c>
      <c r="I169" s="378"/>
      <c r="J169" s="265"/>
      <c r="K169" s="265"/>
      <c r="L169" s="263">
        <f t="shared" si="53"/>
        <v>0</v>
      </c>
      <c r="M169" s="264"/>
      <c r="N169" s="265"/>
      <c r="O169" s="265"/>
      <c r="P169" s="265"/>
      <c r="Q169" s="265"/>
      <c r="R169" s="265"/>
      <c r="S169" s="265"/>
      <c r="T169" s="265"/>
      <c r="U169" s="509"/>
      <c r="V169" s="186" t="str">
        <f>'Основні дані'!$B$1</f>
        <v>120142Мон.xls</v>
      </c>
      <c r="W169" s="426"/>
    </row>
    <row r="170" spans="1:23" s="154" customFormat="1" ht="27.75" hidden="1">
      <c r="A170" s="314" t="s">
        <v>346</v>
      </c>
      <c r="B170" s="245"/>
      <c r="C170" s="283"/>
      <c r="D170" s="283"/>
      <c r="E170" s="283"/>
      <c r="F170" s="263">
        <f t="shared" si="52"/>
        <v>0</v>
      </c>
      <c r="G170" s="263">
        <f t="shared" si="51"/>
        <v>0</v>
      </c>
      <c r="H170" s="263">
        <f>(M170*Титул!BC$18)+(O170*Титул!BD$18)+(Q170*Титул!BE$18)+(S170*Титул!BF$18)</f>
        <v>0</v>
      </c>
      <c r="I170" s="378"/>
      <c r="J170" s="265"/>
      <c r="K170" s="265"/>
      <c r="L170" s="263">
        <f t="shared" si="53"/>
        <v>0</v>
      </c>
      <c r="M170" s="264"/>
      <c r="N170" s="265"/>
      <c r="O170" s="265"/>
      <c r="P170" s="265"/>
      <c r="Q170" s="265"/>
      <c r="R170" s="265"/>
      <c r="S170" s="265"/>
      <c r="T170" s="265"/>
      <c r="U170" s="509"/>
      <c r="V170" s="186" t="str">
        <f>'Основні дані'!$B$1</f>
        <v>120142Мон.xls</v>
      </c>
      <c r="W170" s="426"/>
    </row>
    <row r="171" spans="1:23" s="154" customFormat="1" ht="27.75" hidden="1">
      <c r="A171" s="314" t="s">
        <v>347</v>
      </c>
      <c r="B171" s="245"/>
      <c r="C171" s="283"/>
      <c r="D171" s="283"/>
      <c r="E171" s="283"/>
      <c r="F171" s="263">
        <f t="shared" si="52"/>
        <v>0</v>
      </c>
      <c r="G171" s="263">
        <f t="shared" si="51"/>
        <v>0</v>
      </c>
      <c r="H171" s="263">
        <f>(M171*Титул!BC$18)+(O171*Титул!BD$18)+(Q171*Титул!BE$18)+(S171*Титул!BF$18)</f>
        <v>0</v>
      </c>
      <c r="I171" s="378"/>
      <c r="J171" s="265"/>
      <c r="K171" s="265"/>
      <c r="L171" s="263">
        <f t="shared" si="53"/>
        <v>0</v>
      </c>
      <c r="M171" s="264"/>
      <c r="N171" s="265"/>
      <c r="O171" s="265"/>
      <c r="P171" s="265"/>
      <c r="Q171" s="265"/>
      <c r="R171" s="265"/>
      <c r="S171" s="265"/>
      <c r="T171" s="265"/>
      <c r="U171" s="509"/>
      <c r="V171" s="186" t="str">
        <f>'Основні дані'!$B$1</f>
        <v>120142Мон.xls</v>
      </c>
      <c r="W171" s="426"/>
    </row>
    <row r="172" spans="1:23" s="154" customFormat="1" ht="27.75" hidden="1">
      <c r="A172" s="314" t="s">
        <v>348</v>
      </c>
      <c r="B172" s="245"/>
      <c r="C172" s="283"/>
      <c r="D172" s="283"/>
      <c r="E172" s="283"/>
      <c r="F172" s="263">
        <f t="shared" si="52"/>
        <v>0</v>
      </c>
      <c r="G172" s="263">
        <f t="shared" si="51"/>
        <v>0</v>
      </c>
      <c r="H172" s="263">
        <f>(M172*Титул!BC$18)+(O172*Титул!BD$18)+(Q172*Титул!BE$18)+(S172*Титул!BF$18)</f>
        <v>0</v>
      </c>
      <c r="I172" s="378"/>
      <c r="J172" s="265"/>
      <c r="K172" s="265"/>
      <c r="L172" s="263">
        <f t="shared" si="53"/>
        <v>0</v>
      </c>
      <c r="M172" s="264"/>
      <c r="N172" s="265"/>
      <c r="O172" s="265"/>
      <c r="P172" s="265"/>
      <c r="Q172" s="265"/>
      <c r="R172" s="265"/>
      <c r="S172" s="265"/>
      <c r="T172" s="265"/>
      <c r="U172" s="509"/>
      <c r="V172" s="186" t="str">
        <f>'Основні дані'!$B$1</f>
        <v>120142Мон.xls</v>
      </c>
      <c r="W172" s="426"/>
    </row>
    <row r="173" spans="1:23" s="154" customFormat="1" ht="27.75" hidden="1">
      <c r="A173" s="592"/>
      <c r="B173" s="617" t="s">
        <v>37</v>
      </c>
      <c r="C173" s="619"/>
      <c r="D173" s="620">
        <f>Титул!AI$34</f>
        <v>12</v>
      </c>
      <c r="E173" s="621"/>
      <c r="F173" s="593">
        <f>N173+P173+R173+T173</f>
        <v>11</v>
      </c>
      <c r="G173" s="593">
        <f>F173*30</f>
        <v>330</v>
      </c>
      <c r="H173" s="593"/>
      <c r="I173" s="593"/>
      <c r="J173" s="593"/>
      <c r="K173" s="593"/>
      <c r="L173" s="593">
        <f>IF(H173=I173+J173+K173,G173-H173,"!ОШИБКА!")</f>
        <v>330</v>
      </c>
      <c r="M173" s="593"/>
      <c r="N173" s="593"/>
      <c r="O173" s="593"/>
      <c r="P173" s="593"/>
      <c r="Q173" s="593"/>
      <c r="R173" s="593"/>
      <c r="S173" s="593"/>
      <c r="T173" s="634">
        <v>11</v>
      </c>
      <c r="U173" s="594"/>
      <c r="V173" s="186" t="str">
        <f>'Основні дані'!$B$1</f>
        <v>120142Мон.xls</v>
      </c>
      <c r="W173" s="425"/>
    </row>
    <row r="174" spans="1:23" s="154" customFormat="1" ht="27.75" hidden="1">
      <c r="A174" s="589"/>
      <c r="B174" s="618" t="s">
        <v>109</v>
      </c>
      <c r="C174" s="622"/>
      <c r="D174" s="635">
        <f>Титул!AX$35</f>
        <v>12</v>
      </c>
      <c r="E174" s="618"/>
      <c r="F174" s="633">
        <f>N174+P174+R174+T174</f>
        <v>19</v>
      </c>
      <c r="G174" s="633">
        <f>F174*30</f>
        <v>570</v>
      </c>
      <c r="H174" s="633"/>
      <c r="I174" s="590"/>
      <c r="J174" s="590"/>
      <c r="K174" s="590"/>
      <c r="L174" s="633">
        <f>IF(H174=I174+J174+K174,G174-H174,"!ОШИБКА!")</f>
        <v>570</v>
      </c>
      <c r="M174" s="590"/>
      <c r="N174" s="590"/>
      <c r="O174" s="590"/>
      <c r="P174" s="590"/>
      <c r="Q174" s="590"/>
      <c r="R174" s="590"/>
      <c r="S174" s="590"/>
      <c r="T174" s="590">
        <f>Титул!AS$33+Титул!AS$35</f>
        <v>19</v>
      </c>
      <c r="U174" s="591"/>
      <c r="V174" s="186" t="str">
        <f>'Основні дані'!$B$1</f>
        <v>120142Мон.xls</v>
      </c>
      <c r="W174" s="425"/>
    </row>
    <row r="175" spans="1:22" s="154" customFormat="1" ht="27" hidden="1">
      <c r="A175" s="543" t="s">
        <v>349</v>
      </c>
      <c r="B175" s="553" t="s">
        <v>350</v>
      </c>
      <c r="C175" s="555"/>
      <c r="D175" s="544"/>
      <c r="E175" s="544"/>
      <c r="F175" s="554" t="str">
        <f>IF(SUM(F176:F187)=F$32,F$32,"ОШИБКА")</f>
        <v>ОШИБКА</v>
      </c>
      <c r="G175" s="554" t="str">
        <f>IF(SUM(G176:G187)=G$32,G$32,"ОШИБКА")</f>
        <v>ОШИБКА</v>
      </c>
      <c r="H175" s="554" t="str">
        <f>IF(SUM(H176:H187)=H$32,H$32,"ОШИБКА")</f>
        <v>ОШИБКА</v>
      </c>
      <c r="I175" s="546">
        <f>SUM(I176:I187)</f>
        <v>0</v>
      </c>
      <c r="J175" s="547">
        <f aca="true" t="shared" si="54" ref="J175:T175">SUM(J176:J187)</f>
        <v>0</v>
      </c>
      <c r="K175" s="547">
        <f t="shared" si="54"/>
        <v>0</v>
      </c>
      <c r="L175" s="545">
        <f t="shared" si="54"/>
        <v>900</v>
      </c>
      <c r="M175" s="548">
        <f t="shared" si="54"/>
        <v>0</v>
      </c>
      <c r="N175" s="549">
        <f t="shared" si="54"/>
        <v>0</v>
      </c>
      <c r="O175" s="549">
        <f t="shared" si="54"/>
        <v>0</v>
      </c>
      <c r="P175" s="549">
        <f t="shared" si="54"/>
        <v>0</v>
      </c>
      <c r="Q175" s="549">
        <f t="shared" si="54"/>
        <v>0</v>
      </c>
      <c r="R175" s="549">
        <f t="shared" si="54"/>
        <v>0</v>
      </c>
      <c r="S175" s="549">
        <f t="shared" si="54"/>
        <v>0</v>
      </c>
      <c r="T175" s="549">
        <f t="shared" si="54"/>
        <v>30</v>
      </c>
      <c r="U175" s="550"/>
      <c r="V175" s="186" t="str">
        <f>'Основні дані'!$B$1</f>
        <v>120142Мон.xls</v>
      </c>
    </row>
    <row r="176" spans="1:23" s="154" customFormat="1" ht="27.75" hidden="1">
      <c r="A176" s="314" t="s">
        <v>351</v>
      </c>
      <c r="B176" s="636"/>
      <c r="C176" s="282"/>
      <c r="D176" s="282"/>
      <c r="E176" s="312"/>
      <c r="F176" s="263">
        <f>N176+P176+R176+T176</f>
        <v>0</v>
      </c>
      <c r="G176" s="263">
        <f aca="true" t="shared" si="55" ref="G176:G185">F176*30</f>
        <v>0</v>
      </c>
      <c r="H176" s="263">
        <f>(M176*Титул!BC$18)+(O176*Титул!BD$18)+(Q176*Титул!BE$18)+(S176*Титул!BF$18)</f>
        <v>0</v>
      </c>
      <c r="I176" s="378"/>
      <c r="J176" s="265"/>
      <c r="K176" s="265"/>
      <c r="L176" s="263">
        <f>IF(H176=I176+J176+K176,G176-H176,"!ОШИБКА!")</f>
        <v>0</v>
      </c>
      <c r="M176" s="264"/>
      <c r="N176" s="265"/>
      <c r="O176" s="265"/>
      <c r="P176" s="265"/>
      <c r="Q176" s="265"/>
      <c r="R176" s="265"/>
      <c r="S176" s="265"/>
      <c r="T176" s="265"/>
      <c r="U176" s="509"/>
      <c r="V176" s="186" t="str">
        <f>'Основні дані'!$B$1</f>
        <v>120142Мон.xls</v>
      </c>
      <c r="W176" s="425"/>
    </row>
    <row r="177" spans="1:23" s="154" customFormat="1" ht="27.75" hidden="1">
      <c r="A177" s="314" t="s">
        <v>352</v>
      </c>
      <c r="B177" s="246"/>
      <c r="C177" s="282"/>
      <c r="D177" s="282"/>
      <c r="E177" s="282"/>
      <c r="F177" s="263">
        <f aca="true" t="shared" si="56" ref="F177:F185">N177+P177+R177+T177</f>
        <v>0</v>
      </c>
      <c r="G177" s="263">
        <f t="shared" si="55"/>
        <v>0</v>
      </c>
      <c r="H177" s="263">
        <f>(M177*Титул!BC$18)+(O177*Титул!BD$18)+(Q177*Титул!BE$18)+(S177*Титул!BF$18)</f>
        <v>0</v>
      </c>
      <c r="I177" s="378"/>
      <c r="J177" s="265"/>
      <c r="K177" s="265"/>
      <c r="L177" s="263">
        <f aca="true" t="shared" si="57" ref="L177:L185">IF(H177=I177+J177+K177,G177-H177,"!ОШИБКА!")</f>
        <v>0</v>
      </c>
      <c r="M177" s="264"/>
      <c r="N177" s="265"/>
      <c r="O177" s="265"/>
      <c r="P177" s="265"/>
      <c r="Q177" s="265"/>
      <c r="R177" s="265"/>
      <c r="S177" s="265"/>
      <c r="T177" s="265"/>
      <c r="U177" s="509"/>
      <c r="V177" s="186" t="str">
        <f>'Основні дані'!$B$1</f>
        <v>120142Мон.xls</v>
      </c>
      <c r="W177" s="425"/>
    </row>
    <row r="178" spans="1:23" s="154" customFormat="1" ht="27.75" hidden="1">
      <c r="A178" s="314" t="s">
        <v>353</v>
      </c>
      <c r="B178" s="245"/>
      <c r="C178" s="283"/>
      <c r="D178" s="283"/>
      <c r="E178" s="283"/>
      <c r="F178" s="263">
        <f t="shared" si="56"/>
        <v>0</v>
      </c>
      <c r="G178" s="263">
        <f t="shared" si="55"/>
        <v>0</v>
      </c>
      <c r="H178" s="263">
        <f>(M178*Титул!BC$18)+(O178*Титул!BD$18)+(Q178*Титул!BE$18)+(S178*Титул!BF$18)</f>
        <v>0</v>
      </c>
      <c r="I178" s="378"/>
      <c r="J178" s="265"/>
      <c r="K178" s="265"/>
      <c r="L178" s="263">
        <f t="shared" si="57"/>
        <v>0</v>
      </c>
      <c r="M178" s="264"/>
      <c r="N178" s="265"/>
      <c r="O178" s="265"/>
      <c r="P178" s="265"/>
      <c r="Q178" s="265"/>
      <c r="R178" s="265"/>
      <c r="S178" s="265"/>
      <c r="T178" s="265"/>
      <c r="U178" s="509"/>
      <c r="V178" s="186" t="str">
        <f>'Основні дані'!$B$1</f>
        <v>120142Мон.xls</v>
      </c>
      <c r="W178" s="425"/>
    </row>
    <row r="179" spans="1:23" s="154" customFormat="1" ht="27.75" hidden="1">
      <c r="A179" s="314" t="s">
        <v>354</v>
      </c>
      <c r="B179" s="245"/>
      <c r="C179" s="283"/>
      <c r="D179" s="283"/>
      <c r="E179" s="283"/>
      <c r="F179" s="263">
        <f t="shared" si="56"/>
        <v>0</v>
      </c>
      <c r="G179" s="263">
        <f t="shared" si="55"/>
        <v>0</v>
      </c>
      <c r="H179" s="263">
        <f>(M179*Титул!BC$18)+(O179*Титул!BD$18)+(Q179*Титул!BE$18)+(S179*Титул!BF$18)</f>
        <v>0</v>
      </c>
      <c r="I179" s="378"/>
      <c r="J179" s="265"/>
      <c r="K179" s="265"/>
      <c r="L179" s="263">
        <f t="shared" si="57"/>
        <v>0</v>
      </c>
      <c r="M179" s="264"/>
      <c r="N179" s="265"/>
      <c r="O179" s="265"/>
      <c r="P179" s="265"/>
      <c r="Q179" s="265"/>
      <c r="R179" s="265"/>
      <c r="S179" s="265"/>
      <c r="T179" s="265"/>
      <c r="U179" s="509"/>
      <c r="V179" s="186" t="str">
        <f>'Основні дані'!$B$1</f>
        <v>120142Мон.xls</v>
      </c>
      <c r="W179" s="426"/>
    </row>
    <row r="180" spans="1:23" s="154" customFormat="1" ht="27.75" hidden="1">
      <c r="A180" s="314" t="s">
        <v>355</v>
      </c>
      <c r="B180" s="245"/>
      <c r="C180" s="283"/>
      <c r="D180" s="283"/>
      <c r="E180" s="283"/>
      <c r="F180" s="263">
        <f t="shared" si="56"/>
        <v>0</v>
      </c>
      <c r="G180" s="263">
        <f t="shared" si="55"/>
        <v>0</v>
      </c>
      <c r="H180" s="263">
        <f>(M180*Титул!BC$18)+(O180*Титул!BD$18)+(Q180*Титул!BE$18)+(S180*Титул!BF$18)</f>
        <v>0</v>
      </c>
      <c r="I180" s="378"/>
      <c r="J180" s="265"/>
      <c r="K180" s="265"/>
      <c r="L180" s="263">
        <f t="shared" si="57"/>
        <v>0</v>
      </c>
      <c r="M180" s="264"/>
      <c r="N180" s="265"/>
      <c r="O180" s="265"/>
      <c r="P180" s="265"/>
      <c r="Q180" s="265"/>
      <c r="R180" s="265"/>
      <c r="S180" s="265"/>
      <c r="T180" s="265"/>
      <c r="U180" s="509"/>
      <c r="V180" s="186" t="str">
        <f>'Основні дані'!$B$1</f>
        <v>120142Мон.xls</v>
      </c>
      <c r="W180" s="426"/>
    </row>
    <row r="181" spans="1:23" s="154" customFormat="1" ht="27.75" hidden="1">
      <c r="A181" s="314" t="s">
        <v>356</v>
      </c>
      <c r="B181" s="245"/>
      <c r="C181" s="283"/>
      <c r="D181" s="283"/>
      <c r="E181" s="283"/>
      <c r="F181" s="263">
        <f t="shared" si="56"/>
        <v>0</v>
      </c>
      <c r="G181" s="263">
        <f t="shared" si="55"/>
        <v>0</v>
      </c>
      <c r="H181" s="263">
        <f>(M181*Титул!BC$18)+(O181*Титул!BD$18)+(Q181*Титул!BE$18)+(S181*Титул!BF$18)</f>
        <v>0</v>
      </c>
      <c r="I181" s="378"/>
      <c r="J181" s="265"/>
      <c r="K181" s="265"/>
      <c r="L181" s="263">
        <f t="shared" si="57"/>
        <v>0</v>
      </c>
      <c r="M181" s="264"/>
      <c r="N181" s="265"/>
      <c r="O181" s="265"/>
      <c r="P181" s="265"/>
      <c r="Q181" s="265"/>
      <c r="R181" s="265"/>
      <c r="S181" s="265"/>
      <c r="T181" s="265"/>
      <c r="U181" s="509"/>
      <c r="V181" s="186" t="str">
        <f>'Основні дані'!$B$1</f>
        <v>120142Мон.xls</v>
      </c>
      <c r="W181" s="426"/>
    </row>
    <row r="182" spans="1:23" s="154" customFormat="1" ht="27.75" hidden="1">
      <c r="A182" s="314" t="s">
        <v>357</v>
      </c>
      <c r="B182" s="245"/>
      <c r="C182" s="283"/>
      <c r="D182" s="283"/>
      <c r="E182" s="283"/>
      <c r="F182" s="263">
        <f t="shared" si="56"/>
        <v>0</v>
      </c>
      <c r="G182" s="263">
        <f t="shared" si="55"/>
        <v>0</v>
      </c>
      <c r="H182" s="263">
        <f>(M182*Титул!BC$18)+(O182*Титул!BD$18)+(Q182*Титул!BE$18)+(S182*Титул!BF$18)</f>
        <v>0</v>
      </c>
      <c r="I182" s="378"/>
      <c r="J182" s="265"/>
      <c r="K182" s="265"/>
      <c r="L182" s="263">
        <f t="shared" si="57"/>
        <v>0</v>
      </c>
      <c r="M182" s="264"/>
      <c r="N182" s="265"/>
      <c r="O182" s="265"/>
      <c r="P182" s="265"/>
      <c r="Q182" s="265"/>
      <c r="R182" s="265"/>
      <c r="S182" s="265"/>
      <c r="T182" s="265"/>
      <c r="U182" s="509"/>
      <c r="V182" s="186" t="str">
        <f>'Основні дані'!$B$1</f>
        <v>120142Мон.xls</v>
      </c>
      <c r="W182" s="426"/>
    </row>
    <row r="183" spans="1:23" s="154" customFormat="1" ht="27.75" hidden="1">
      <c r="A183" s="314" t="s">
        <v>358</v>
      </c>
      <c r="B183" s="245"/>
      <c r="C183" s="283"/>
      <c r="D183" s="283"/>
      <c r="E183" s="283"/>
      <c r="F183" s="263">
        <f t="shared" si="56"/>
        <v>0</v>
      </c>
      <c r="G183" s="263">
        <f t="shared" si="55"/>
        <v>0</v>
      </c>
      <c r="H183" s="263">
        <f>(M183*Титул!BC$18)+(O183*Титул!BD$18)+(Q183*Титул!BE$18)+(S183*Титул!BF$18)</f>
        <v>0</v>
      </c>
      <c r="I183" s="378"/>
      <c r="J183" s="265"/>
      <c r="K183" s="265"/>
      <c r="L183" s="263">
        <f t="shared" si="57"/>
        <v>0</v>
      </c>
      <c r="M183" s="264"/>
      <c r="N183" s="265"/>
      <c r="O183" s="265"/>
      <c r="P183" s="265"/>
      <c r="Q183" s="265"/>
      <c r="R183" s="265"/>
      <c r="S183" s="265"/>
      <c r="T183" s="265"/>
      <c r="U183" s="509"/>
      <c r="V183" s="186" t="str">
        <f>'Основні дані'!$B$1</f>
        <v>120142Мон.xls</v>
      </c>
      <c r="W183" s="426"/>
    </row>
    <row r="184" spans="1:23" s="154" customFormat="1" ht="27.75" hidden="1">
      <c r="A184" s="314" t="s">
        <v>359</v>
      </c>
      <c r="B184" s="245"/>
      <c r="C184" s="283"/>
      <c r="D184" s="283"/>
      <c r="E184" s="283"/>
      <c r="F184" s="263">
        <f t="shared" si="56"/>
        <v>0</v>
      </c>
      <c r="G184" s="263">
        <f t="shared" si="55"/>
        <v>0</v>
      </c>
      <c r="H184" s="263">
        <f>(M184*Титул!BC$18)+(O184*Титул!BD$18)+(Q184*Титул!BE$18)+(S184*Титул!BF$18)</f>
        <v>0</v>
      </c>
      <c r="I184" s="378"/>
      <c r="J184" s="265"/>
      <c r="K184" s="265"/>
      <c r="L184" s="263">
        <f t="shared" si="57"/>
        <v>0</v>
      </c>
      <c r="M184" s="264"/>
      <c r="N184" s="265"/>
      <c r="O184" s="265"/>
      <c r="P184" s="265"/>
      <c r="Q184" s="265"/>
      <c r="R184" s="265"/>
      <c r="S184" s="265"/>
      <c r="T184" s="265"/>
      <c r="U184" s="509"/>
      <c r="V184" s="186" t="str">
        <f>'Основні дані'!$B$1</f>
        <v>120142Мон.xls</v>
      </c>
      <c r="W184" s="426"/>
    </row>
    <row r="185" spans="1:23" s="154" customFormat="1" ht="27.75" hidden="1">
      <c r="A185" s="314" t="s">
        <v>360</v>
      </c>
      <c r="B185" s="245"/>
      <c r="C185" s="283"/>
      <c r="D185" s="283"/>
      <c r="E185" s="283"/>
      <c r="F185" s="263">
        <f t="shared" si="56"/>
        <v>0</v>
      </c>
      <c r="G185" s="263">
        <f t="shared" si="55"/>
        <v>0</v>
      </c>
      <c r="H185" s="263">
        <f>(M185*Титул!BC$18)+(O185*Титул!BD$18)+(Q185*Титул!BE$18)+(S185*Титул!BF$18)</f>
        <v>0</v>
      </c>
      <c r="I185" s="378"/>
      <c r="J185" s="265"/>
      <c r="K185" s="265"/>
      <c r="L185" s="263">
        <f t="shared" si="57"/>
        <v>0</v>
      </c>
      <c r="M185" s="264"/>
      <c r="N185" s="265"/>
      <c r="O185" s="265"/>
      <c r="P185" s="265"/>
      <c r="Q185" s="265"/>
      <c r="R185" s="265"/>
      <c r="S185" s="265"/>
      <c r="T185" s="265"/>
      <c r="U185" s="509"/>
      <c r="V185" s="186" t="str">
        <f>'Основні дані'!$B$1</f>
        <v>120142Мон.xls</v>
      </c>
      <c r="W185" s="426"/>
    </row>
    <row r="186" spans="1:23" s="154" customFormat="1" ht="27.75" hidden="1">
      <c r="A186" s="592"/>
      <c r="B186" s="617" t="s">
        <v>37</v>
      </c>
      <c r="C186" s="619"/>
      <c r="D186" s="620">
        <f>Титул!AI$34</f>
        <v>12</v>
      </c>
      <c r="E186" s="621"/>
      <c r="F186" s="593">
        <f>N186+P186+R186+T186</f>
        <v>11</v>
      </c>
      <c r="G186" s="593">
        <f>F186*30</f>
        <v>330</v>
      </c>
      <c r="H186" s="593"/>
      <c r="I186" s="593"/>
      <c r="J186" s="593"/>
      <c r="K186" s="593"/>
      <c r="L186" s="593">
        <f>IF(H186=I186+J186+K186,G186-H186,"!ОШИБКА!")</f>
        <v>330</v>
      </c>
      <c r="M186" s="593"/>
      <c r="N186" s="593"/>
      <c r="O186" s="593"/>
      <c r="P186" s="593"/>
      <c r="Q186" s="593"/>
      <c r="R186" s="593"/>
      <c r="S186" s="593"/>
      <c r="T186" s="634">
        <v>11</v>
      </c>
      <c r="U186" s="594"/>
      <c r="V186" s="186" t="str">
        <f>'Основні дані'!$B$1</f>
        <v>120142Мон.xls</v>
      </c>
      <c r="W186" s="425"/>
    </row>
    <row r="187" spans="1:23" s="154" customFormat="1" ht="27.75" hidden="1">
      <c r="A187" s="589"/>
      <c r="B187" s="618" t="s">
        <v>109</v>
      </c>
      <c r="C187" s="622"/>
      <c r="D187" s="635">
        <f>Титул!AX$35</f>
        <v>12</v>
      </c>
      <c r="E187" s="618"/>
      <c r="F187" s="633">
        <f>N187+P187+R187+T187</f>
        <v>19</v>
      </c>
      <c r="G187" s="633">
        <f>F187*30</f>
        <v>570</v>
      </c>
      <c r="H187" s="633"/>
      <c r="I187" s="590"/>
      <c r="J187" s="590"/>
      <c r="K187" s="590"/>
      <c r="L187" s="633">
        <f>IF(H187=I187+J187+K187,G187-H187,"!ОШИБКА!")</f>
        <v>570</v>
      </c>
      <c r="M187" s="590"/>
      <c r="N187" s="590"/>
      <c r="O187" s="590"/>
      <c r="P187" s="590"/>
      <c r="Q187" s="590"/>
      <c r="R187" s="590"/>
      <c r="S187" s="590"/>
      <c r="T187" s="590">
        <f>Титул!AS$33+Титул!AS$35</f>
        <v>19</v>
      </c>
      <c r="U187" s="591"/>
      <c r="V187" s="186" t="str">
        <f>'Основні дані'!$B$1</f>
        <v>120142Мон.xls</v>
      </c>
      <c r="W187" s="425"/>
    </row>
    <row r="188" spans="1:22" s="154" customFormat="1" ht="27" hidden="1">
      <c r="A188" s="543" t="s">
        <v>361</v>
      </c>
      <c r="B188" s="553" t="s">
        <v>362</v>
      </c>
      <c r="C188" s="555"/>
      <c r="D188" s="544"/>
      <c r="E188" s="544"/>
      <c r="F188" s="554" t="str">
        <f>IF(SUM(F189:F200)=F$32,F$32,"ОШИБКА")</f>
        <v>ОШИБКА</v>
      </c>
      <c r="G188" s="554" t="str">
        <f>IF(SUM(G189:G200)=G$32,G$32,"ОШИБКА")</f>
        <v>ОШИБКА</v>
      </c>
      <c r="H188" s="554" t="str">
        <f>IF(SUM(H189:H200)=H$32,H$32,"ОШИБКА")</f>
        <v>ОШИБКА</v>
      </c>
      <c r="I188" s="546">
        <f>SUM(I189:I200)</f>
        <v>0</v>
      </c>
      <c r="J188" s="547">
        <f aca="true" t="shared" si="58" ref="J188:T188">SUM(J189:J200)</f>
        <v>0</v>
      </c>
      <c r="K188" s="547">
        <f t="shared" si="58"/>
        <v>0</v>
      </c>
      <c r="L188" s="545">
        <f t="shared" si="58"/>
        <v>900</v>
      </c>
      <c r="M188" s="548">
        <f t="shared" si="58"/>
        <v>0</v>
      </c>
      <c r="N188" s="549">
        <f t="shared" si="58"/>
        <v>0</v>
      </c>
      <c r="O188" s="549">
        <f t="shared" si="58"/>
        <v>0</v>
      </c>
      <c r="P188" s="549">
        <f t="shared" si="58"/>
        <v>0</v>
      </c>
      <c r="Q188" s="549">
        <f t="shared" si="58"/>
        <v>0</v>
      </c>
      <c r="R188" s="549">
        <f t="shared" si="58"/>
        <v>0</v>
      </c>
      <c r="S188" s="549">
        <f t="shared" si="58"/>
        <v>0</v>
      </c>
      <c r="T188" s="549">
        <f t="shared" si="58"/>
        <v>30</v>
      </c>
      <c r="U188" s="550"/>
      <c r="V188" s="186" t="str">
        <f>'Основні дані'!$B$1</f>
        <v>120142Мон.xls</v>
      </c>
    </row>
    <row r="189" spans="1:23" s="154" customFormat="1" ht="27.75" hidden="1">
      <c r="A189" s="314" t="s">
        <v>363</v>
      </c>
      <c r="B189" s="636"/>
      <c r="C189" s="282"/>
      <c r="D189" s="282"/>
      <c r="E189" s="312"/>
      <c r="F189" s="263">
        <f>N189+P189+R189+T189</f>
        <v>0</v>
      </c>
      <c r="G189" s="263">
        <f aca="true" t="shared" si="59" ref="G189:G198">F189*30</f>
        <v>0</v>
      </c>
      <c r="H189" s="263">
        <f>(M189*Титул!BC$18)+(O189*Титул!BD$18)+(Q189*Титул!BE$18)+(S189*Титул!BF$18)</f>
        <v>0</v>
      </c>
      <c r="I189" s="378"/>
      <c r="J189" s="265"/>
      <c r="K189" s="265"/>
      <c r="L189" s="263">
        <f>IF(H189=I189+J189+K189,G189-H189,"!ОШИБКА!")</f>
        <v>0</v>
      </c>
      <c r="M189" s="264"/>
      <c r="N189" s="265"/>
      <c r="O189" s="265"/>
      <c r="P189" s="265"/>
      <c r="Q189" s="265"/>
      <c r="R189" s="265"/>
      <c r="S189" s="265"/>
      <c r="T189" s="265"/>
      <c r="U189" s="509"/>
      <c r="V189" s="186" t="str">
        <f>'Основні дані'!$B$1</f>
        <v>120142Мон.xls</v>
      </c>
      <c r="W189" s="425"/>
    </row>
    <row r="190" spans="1:23" s="154" customFormat="1" ht="27.75" hidden="1">
      <c r="A190" s="314" t="s">
        <v>364</v>
      </c>
      <c r="B190" s="246"/>
      <c r="C190" s="282"/>
      <c r="D190" s="282"/>
      <c r="E190" s="282"/>
      <c r="F190" s="263">
        <f aca="true" t="shared" si="60" ref="F190:F198">N190+P190+R190+T190</f>
        <v>0</v>
      </c>
      <c r="G190" s="263">
        <f t="shared" si="59"/>
        <v>0</v>
      </c>
      <c r="H190" s="263">
        <f>(M190*Титул!BC$18)+(O190*Титул!BD$18)+(Q190*Титул!BE$18)+(S190*Титул!BF$18)</f>
        <v>0</v>
      </c>
      <c r="I190" s="378"/>
      <c r="J190" s="265"/>
      <c r="K190" s="265"/>
      <c r="L190" s="263">
        <f aca="true" t="shared" si="61" ref="L190:L198">IF(H190=I190+J190+K190,G190-H190,"!ОШИБКА!")</f>
        <v>0</v>
      </c>
      <c r="M190" s="264"/>
      <c r="N190" s="265"/>
      <c r="O190" s="265"/>
      <c r="P190" s="265"/>
      <c r="Q190" s="265"/>
      <c r="R190" s="265"/>
      <c r="S190" s="265"/>
      <c r="T190" s="265"/>
      <c r="U190" s="509"/>
      <c r="V190" s="186" t="str">
        <f>'Основні дані'!$B$1</f>
        <v>120142Мон.xls</v>
      </c>
      <c r="W190" s="425"/>
    </row>
    <row r="191" spans="1:23" s="154" customFormat="1" ht="27.75" hidden="1">
      <c r="A191" s="314" t="s">
        <v>365</v>
      </c>
      <c r="B191" s="245"/>
      <c r="C191" s="283"/>
      <c r="D191" s="283"/>
      <c r="E191" s="283"/>
      <c r="F191" s="263">
        <f t="shared" si="60"/>
        <v>0</v>
      </c>
      <c r="G191" s="263">
        <f t="shared" si="59"/>
        <v>0</v>
      </c>
      <c r="H191" s="263">
        <f>(M191*Титул!BC$18)+(O191*Титул!BD$18)+(Q191*Титул!BE$18)+(S191*Титул!BF$18)</f>
        <v>0</v>
      </c>
      <c r="I191" s="378"/>
      <c r="J191" s="265"/>
      <c r="K191" s="265"/>
      <c r="L191" s="263">
        <f t="shared" si="61"/>
        <v>0</v>
      </c>
      <c r="M191" s="264"/>
      <c r="N191" s="265"/>
      <c r="O191" s="265"/>
      <c r="P191" s="265"/>
      <c r="Q191" s="265"/>
      <c r="R191" s="265"/>
      <c r="S191" s="265"/>
      <c r="T191" s="265"/>
      <c r="U191" s="509"/>
      <c r="V191" s="186" t="str">
        <f>'Основні дані'!$B$1</f>
        <v>120142Мон.xls</v>
      </c>
      <c r="W191" s="425"/>
    </row>
    <row r="192" spans="1:23" s="154" customFormat="1" ht="27.75" hidden="1">
      <c r="A192" s="314" t="s">
        <v>366</v>
      </c>
      <c r="B192" s="245"/>
      <c r="C192" s="283"/>
      <c r="D192" s="283"/>
      <c r="E192" s="283"/>
      <c r="F192" s="263">
        <f t="shared" si="60"/>
        <v>0</v>
      </c>
      <c r="G192" s="263">
        <f t="shared" si="59"/>
        <v>0</v>
      </c>
      <c r="H192" s="263">
        <f>(M192*Титул!BC$18)+(O192*Титул!BD$18)+(Q192*Титул!BE$18)+(S192*Титул!BF$18)</f>
        <v>0</v>
      </c>
      <c r="I192" s="378"/>
      <c r="J192" s="265"/>
      <c r="K192" s="265"/>
      <c r="L192" s="263">
        <f t="shared" si="61"/>
        <v>0</v>
      </c>
      <c r="M192" s="264"/>
      <c r="N192" s="265"/>
      <c r="O192" s="265"/>
      <c r="P192" s="265"/>
      <c r="Q192" s="265"/>
      <c r="R192" s="265"/>
      <c r="S192" s="265"/>
      <c r="T192" s="265"/>
      <c r="U192" s="509"/>
      <c r="V192" s="186" t="str">
        <f>'Основні дані'!$B$1</f>
        <v>120142Мон.xls</v>
      </c>
      <c r="W192" s="426"/>
    </row>
    <row r="193" spans="1:23" s="154" customFormat="1" ht="27.75" hidden="1">
      <c r="A193" s="314" t="s">
        <v>367</v>
      </c>
      <c r="B193" s="245"/>
      <c r="C193" s="283"/>
      <c r="D193" s="283"/>
      <c r="E193" s="283"/>
      <c r="F193" s="263">
        <f t="shared" si="60"/>
        <v>0</v>
      </c>
      <c r="G193" s="263">
        <f t="shared" si="59"/>
        <v>0</v>
      </c>
      <c r="H193" s="263">
        <f>(M193*Титул!BC$18)+(O193*Титул!BD$18)+(Q193*Титул!BE$18)+(S193*Титул!BF$18)</f>
        <v>0</v>
      </c>
      <c r="I193" s="378"/>
      <c r="J193" s="265"/>
      <c r="K193" s="265"/>
      <c r="L193" s="263">
        <f t="shared" si="61"/>
        <v>0</v>
      </c>
      <c r="M193" s="264"/>
      <c r="N193" s="265"/>
      <c r="O193" s="265"/>
      <c r="P193" s="265"/>
      <c r="Q193" s="265"/>
      <c r="R193" s="265"/>
      <c r="S193" s="265"/>
      <c r="T193" s="265"/>
      <c r="U193" s="509"/>
      <c r="V193" s="186" t="str">
        <f>'Основні дані'!$B$1</f>
        <v>120142Мон.xls</v>
      </c>
      <c r="W193" s="426"/>
    </row>
    <row r="194" spans="1:23" s="154" customFormat="1" ht="27.75" hidden="1">
      <c r="A194" s="314" t="s">
        <v>368</v>
      </c>
      <c r="B194" s="245"/>
      <c r="C194" s="283"/>
      <c r="D194" s="283"/>
      <c r="E194" s="283"/>
      <c r="F194" s="263">
        <f t="shared" si="60"/>
        <v>0</v>
      </c>
      <c r="G194" s="263">
        <f t="shared" si="59"/>
        <v>0</v>
      </c>
      <c r="H194" s="263">
        <f>(M194*Титул!BC$18)+(O194*Титул!BD$18)+(Q194*Титул!BE$18)+(S194*Титул!BF$18)</f>
        <v>0</v>
      </c>
      <c r="I194" s="378"/>
      <c r="J194" s="265"/>
      <c r="K194" s="265"/>
      <c r="L194" s="263">
        <f t="shared" si="61"/>
        <v>0</v>
      </c>
      <c r="M194" s="264"/>
      <c r="N194" s="265"/>
      <c r="O194" s="265"/>
      <c r="P194" s="265"/>
      <c r="Q194" s="265"/>
      <c r="R194" s="265"/>
      <c r="S194" s="265"/>
      <c r="T194" s="265"/>
      <c r="U194" s="509"/>
      <c r="V194" s="186" t="str">
        <f>'Основні дані'!$B$1</f>
        <v>120142Мон.xls</v>
      </c>
      <c r="W194" s="426"/>
    </row>
    <row r="195" spans="1:23" s="154" customFormat="1" ht="27.75" hidden="1">
      <c r="A195" s="314" t="s">
        <v>369</v>
      </c>
      <c r="B195" s="245"/>
      <c r="C195" s="283"/>
      <c r="D195" s="283"/>
      <c r="E195" s="283"/>
      <c r="F195" s="263">
        <f t="shared" si="60"/>
        <v>0</v>
      </c>
      <c r="G195" s="263">
        <f t="shared" si="59"/>
        <v>0</v>
      </c>
      <c r="H195" s="263">
        <f>(M195*Титул!BC$18)+(O195*Титул!BD$18)+(Q195*Титул!BE$18)+(S195*Титул!BF$18)</f>
        <v>0</v>
      </c>
      <c r="I195" s="378"/>
      <c r="J195" s="265"/>
      <c r="K195" s="265"/>
      <c r="L195" s="263">
        <f t="shared" si="61"/>
        <v>0</v>
      </c>
      <c r="M195" s="264"/>
      <c r="N195" s="265"/>
      <c r="O195" s="265"/>
      <c r="P195" s="265"/>
      <c r="Q195" s="265"/>
      <c r="R195" s="265"/>
      <c r="S195" s="265"/>
      <c r="T195" s="265"/>
      <c r="U195" s="509"/>
      <c r="V195" s="186" t="str">
        <f>'Основні дані'!$B$1</f>
        <v>120142Мон.xls</v>
      </c>
      <c r="W195" s="426"/>
    </row>
    <row r="196" spans="1:23" s="154" customFormat="1" ht="27.75" hidden="1">
      <c r="A196" s="314" t="s">
        <v>370</v>
      </c>
      <c r="B196" s="245"/>
      <c r="C196" s="283"/>
      <c r="D196" s="283"/>
      <c r="E196" s="283"/>
      <c r="F196" s="263">
        <f t="shared" si="60"/>
        <v>0</v>
      </c>
      <c r="G196" s="263">
        <f t="shared" si="59"/>
        <v>0</v>
      </c>
      <c r="H196" s="263">
        <f>(M196*Титул!BC$18)+(O196*Титул!BD$18)+(Q196*Титул!BE$18)+(S196*Титул!BF$18)</f>
        <v>0</v>
      </c>
      <c r="I196" s="378"/>
      <c r="J196" s="265"/>
      <c r="K196" s="265"/>
      <c r="L196" s="263">
        <f t="shared" si="61"/>
        <v>0</v>
      </c>
      <c r="M196" s="264"/>
      <c r="N196" s="265"/>
      <c r="O196" s="265"/>
      <c r="P196" s="265"/>
      <c r="Q196" s="265"/>
      <c r="R196" s="265"/>
      <c r="S196" s="265"/>
      <c r="T196" s="265"/>
      <c r="U196" s="509"/>
      <c r="V196" s="186" t="str">
        <f>'Основні дані'!$B$1</f>
        <v>120142Мон.xls</v>
      </c>
      <c r="W196" s="426"/>
    </row>
    <row r="197" spans="1:23" s="154" customFormat="1" ht="27.75" hidden="1">
      <c r="A197" s="314" t="s">
        <v>371</v>
      </c>
      <c r="B197" s="245"/>
      <c r="C197" s="283"/>
      <c r="D197" s="283"/>
      <c r="E197" s="283"/>
      <c r="F197" s="263">
        <f t="shared" si="60"/>
        <v>0</v>
      </c>
      <c r="G197" s="263">
        <f t="shared" si="59"/>
        <v>0</v>
      </c>
      <c r="H197" s="263">
        <f>(M197*Титул!BC$18)+(O197*Титул!BD$18)+(Q197*Титул!BE$18)+(S197*Титул!BF$18)</f>
        <v>0</v>
      </c>
      <c r="I197" s="378"/>
      <c r="J197" s="265"/>
      <c r="K197" s="265"/>
      <c r="L197" s="263">
        <f t="shared" si="61"/>
        <v>0</v>
      </c>
      <c r="M197" s="264"/>
      <c r="N197" s="265"/>
      <c r="O197" s="265"/>
      <c r="P197" s="265"/>
      <c r="Q197" s="265"/>
      <c r="R197" s="265"/>
      <c r="S197" s="265"/>
      <c r="T197" s="265"/>
      <c r="U197" s="509"/>
      <c r="V197" s="186" t="str">
        <f>'Основні дані'!$B$1</f>
        <v>120142Мон.xls</v>
      </c>
      <c r="W197" s="426"/>
    </row>
    <row r="198" spans="1:23" s="154" customFormat="1" ht="27.75" hidden="1">
      <c r="A198" s="314" t="s">
        <v>372</v>
      </c>
      <c r="B198" s="245"/>
      <c r="C198" s="283"/>
      <c r="D198" s="283"/>
      <c r="E198" s="283"/>
      <c r="F198" s="263">
        <f t="shared" si="60"/>
        <v>0</v>
      </c>
      <c r="G198" s="263">
        <f t="shared" si="59"/>
        <v>0</v>
      </c>
      <c r="H198" s="263">
        <f>(M198*Титул!BC$18)+(O198*Титул!BD$18)+(Q198*Титул!BE$18)+(S198*Титул!BF$18)</f>
        <v>0</v>
      </c>
      <c r="I198" s="378"/>
      <c r="J198" s="265"/>
      <c r="K198" s="265"/>
      <c r="L198" s="263">
        <f t="shared" si="61"/>
        <v>0</v>
      </c>
      <c r="M198" s="264"/>
      <c r="N198" s="265"/>
      <c r="O198" s="265"/>
      <c r="P198" s="265"/>
      <c r="Q198" s="265"/>
      <c r="R198" s="265"/>
      <c r="S198" s="265"/>
      <c r="T198" s="265"/>
      <c r="U198" s="509"/>
      <c r="V198" s="186" t="str">
        <f>'Основні дані'!$B$1</f>
        <v>120142Мон.xls</v>
      </c>
      <c r="W198" s="426"/>
    </row>
    <row r="199" spans="1:23" s="154" customFormat="1" ht="27.75" hidden="1">
      <c r="A199" s="592"/>
      <c r="B199" s="617" t="s">
        <v>37</v>
      </c>
      <c r="C199" s="619"/>
      <c r="D199" s="620">
        <f>Титул!AI$34</f>
        <v>12</v>
      </c>
      <c r="E199" s="621"/>
      <c r="F199" s="593">
        <f>N199+P199+R199+T199</f>
        <v>11</v>
      </c>
      <c r="G199" s="593">
        <f>F199*30</f>
        <v>330</v>
      </c>
      <c r="H199" s="593"/>
      <c r="I199" s="593"/>
      <c r="J199" s="593"/>
      <c r="K199" s="593"/>
      <c r="L199" s="593">
        <f>IF(H199=I199+J199+K199,G199-H199,"!ОШИБКА!")</f>
        <v>330</v>
      </c>
      <c r="M199" s="593"/>
      <c r="N199" s="593"/>
      <c r="O199" s="593"/>
      <c r="P199" s="593"/>
      <c r="Q199" s="593"/>
      <c r="R199" s="593"/>
      <c r="S199" s="593"/>
      <c r="T199" s="634">
        <v>11</v>
      </c>
      <c r="U199" s="594"/>
      <c r="V199" s="186" t="str">
        <f>'Основні дані'!$B$1</f>
        <v>120142Мон.xls</v>
      </c>
      <c r="W199" s="425"/>
    </row>
    <row r="200" spans="1:23" s="154" customFormat="1" ht="27.75" hidden="1">
      <c r="A200" s="589"/>
      <c r="B200" s="618" t="s">
        <v>109</v>
      </c>
      <c r="C200" s="622"/>
      <c r="D200" s="635">
        <f>Титул!AX$35</f>
        <v>12</v>
      </c>
      <c r="E200" s="618"/>
      <c r="F200" s="633">
        <f>N200+P200+R200+T200</f>
        <v>19</v>
      </c>
      <c r="G200" s="633">
        <f>F200*30</f>
        <v>570</v>
      </c>
      <c r="H200" s="633"/>
      <c r="I200" s="590"/>
      <c r="J200" s="590"/>
      <c r="K200" s="590"/>
      <c r="L200" s="633">
        <f>IF(H200=I200+J200+K200,G200-H200,"!ОШИБКА!")</f>
        <v>570</v>
      </c>
      <c r="M200" s="590"/>
      <c r="N200" s="590"/>
      <c r="O200" s="590"/>
      <c r="P200" s="590"/>
      <c r="Q200" s="590"/>
      <c r="R200" s="590"/>
      <c r="S200" s="590"/>
      <c r="T200" s="590">
        <f>Титул!AS$33+Титул!AS$35</f>
        <v>19</v>
      </c>
      <c r="U200" s="591"/>
      <c r="V200" s="186" t="str">
        <f>'Основні дані'!$B$1</f>
        <v>120142Мон.xls</v>
      </c>
      <c r="W200" s="425"/>
    </row>
    <row r="201" spans="1:22" s="154" customFormat="1" ht="27" hidden="1">
      <c r="A201" s="543" t="s">
        <v>373</v>
      </c>
      <c r="B201" s="553" t="s">
        <v>374</v>
      </c>
      <c r="C201" s="555"/>
      <c r="D201" s="544"/>
      <c r="E201" s="544"/>
      <c r="F201" s="554" t="str">
        <f>IF(SUM(F202:F213)=F$32,F$32,"ОШИБКА")</f>
        <v>ОШИБКА</v>
      </c>
      <c r="G201" s="554" t="str">
        <f>IF(SUM(G202:G213)=G$32,G$32,"ОШИБКА")</f>
        <v>ОШИБКА</v>
      </c>
      <c r="H201" s="554" t="str">
        <f>IF(SUM(H202:H213)=H$32,H$32,"ОШИБКА")</f>
        <v>ОШИБКА</v>
      </c>
      <c r="I201" s="546">
        <f>SUM(I202:I213)</f>
        <v>0</v>
      </c>
      <c r="J201" s="547">
        <f aca="true" t="shared" si="62" ref="J201:T201">SUM(J202:J213)</f>
        <v>0</v>
      </c>
      <c r="K201" s="547">
        <f t="shared" si="62"/>
        <v>0</v>
      </c>
      <c r="L201" s="545">
        <f t="shared" si="62"/>
        <v>900</v>
      </c>
      <c r="M201" s="548">
        <f t="shared" si="62"/>
        <v>0</v>
      </c>
      <c r="N201" s="549">
        <f t="shared" si="62"/>
        <v>0</v>
      </c>
      <c r="O201" s="549">
        <f t="shared" si="62"/>
        <v>0</v>
      </c>
      <c r="P201" s="549">
        <f t="shared" si="62"/>
        <v>0</v>
      </c>
      <c r="Q201" s="549">
        <f t="shared" si="62"/>
        <v>0</v>
      </c>
      <c r="R201" s="549">
        <f t="shared" si="62"/>
        <v>0</v>
      </c>
      <c r="S201" s="549">
        <f t="shared" si="62"/>
        <v>0</v>
      </c>
      <c r="T201" s="549">
        <f t="shared" si="62"/>
        <v>30</v>
      </c>
      <c r="U201" s="550"/>
      <c r="V201" s="186" t="str">
        <f>'Основні дані'!$B$1</f>
        <v>120142Мон.xls</v>
      </c>
    </row>
    <row r="202" spans="1:23" s="154" customFormat="1" ht="27.75" hidden="1">
      <c r="A202" s="314" t="s">
        <v>375</v>
      </c>
      <c r="B202" s="636"/>
      <c r="C202" s="282"/>
      <c r="D202" s="282"/>
      <c r="E202" s="312"/>
      <c r="F202" s="263">
        <f>N202+P202+R202+T202</f>
        <v>0</v>
      </c>
      <c r="G202" s="263">
        <f aca="true" t="shared" si="63" ref="G202:G211">F202*30</f>
        <v>0</v>
      </c>
      <c r="H202" s="263">
        <f>(M202*Титул!BC$18)+(O202*Титул!BD$18)+(Q202*Титул!BE$18)+(S202*Титул!BF$18)</f>
        <v>0</v>
      </c>
      <c r="I202" s="378"/>
      <c r="J202" s="265"/>
      <c r="K202" s="265"/>
      <c r="L202" s="263">
        <f>IF(H202=I202+J202+K202,G202-H202,"!ОШИБКА!")</f>
        <v>0</v>
      </c>
      <c r="M202" s="264"/>
      <c r="N202" s="265"/>
      <c r="O202" s="265"/>
      <c r="P202" s="265"/>
      <c r="Q202" s="265"/>
      <c r="R202" s="265"/>
      <c r="S202" s="265"/>
      <c r="T202" s="265"/>
      <c r="U202" s="509"/>
      <c r="V202" s="186" t="str">
        <f>'Основні дані'!$B$1</f>
        <v>120142Мон.xls</v>
      </c>
      <c r="W202" s="425"/>
    </row>
    <row r="203" spans="1:23" s="154" customFormat="1" ht="27.75" hidden="1">
      <c r="A203" s="314" t="s">
        <v>376</v>
      </c>
      <c r="B203" s="246"/>
      <c r="C203" s="282"/>
      <c r="D203" s="282"/>
      <c r="E203" s="282"/>
      <c r="F203" s="263">
        <f aca="true" t="shared" si="64" ref="F203:F211">N203+P203+R203+T203</f>
        <v>0</v>
      </c>
      <c r="G203" s="263">
        <f t="shared" si="63"/>
        <v>0</v>
      </c>
      <c r="H203" s="263">
        <f>(M203*Титул!BC$18)+(O203*Титул!BD$18)+(Q203*Титул!BE$18)+(S203*Титул!BF$18)</f>
        <v>0</v>
      </c>
      <c r="I203" s="378"/>
      <c r="J203" s="265"/>
      <c r="K203" s="265"/>
      <c r="L203" s="263">
        <f aca="true" t="shared" si="65" ref="L203:L211">IF(H203=I203+J203+K203,G203-H203,"!ОШИБКА!")</f>
        <v>0</v>
      </c>
      <c r="M203" s="264"/>
      <c r="N203" s="265"/>
      <c r="O203" s="265"/>
      <c r="P203" s="265"/>
      <c r="Q203" s="265"/>
      <c r="R203" s="265"/>
      <c r="S203" s="265"/>
      <c r="T203" s="265"/>
      <c r="U203" s="509"/>
      <c r="V203" s="186" t="str">
        <f>'Основні дані'!$B$1</f>
        <v>120142Мон.xls</v>
      </c>
      <c r="W203" s="425"/>
    </row>
    <row r="204" spans="1:23" s="154" customFormat="1" ht="27.75" hidden="1">
      <c r="A204" s="314" t="s">
        <v>377</v>
      </c>
      <c r="B204" s="245"/>
      <c r="C204" s="283"/>
      <c r="D204" s="283"/>
      <c r="E204" s="283"/>
      <c r="F204" s="263">
        <f t="shared" si="64"/>
        <v>0</v>
      </c>
      <c r="G204" s="263">
        <f t="shared" si="63"/>
        <v>0</v>
      </c>
      <c r="H204" s="263">
        <f>(M204*Титул!BC$18)+(O204*Титул!BD$18)+(Q204*Титул!BE$18)+(S204*Титул!BF$18)</f>
        <v>0</v>
      </c>
      <c r="I204" s="378"/>
      <c r="J204" s="265"/>
      <c r="K204" s="265"/>
      <c r="L204" s="263">
        <f t="shared" si="65"/>
        <v>0</v>
      </c>
      <c r="M204" s="264"/>
      <c r="N204" s="265"/>
      <c r="O204" s="265"/>
      <c r="P204" s="265"/>
      <c r="Q204" s="265"/>
      <c r="R204" s="265"/>
      <c r="S204" s="265"/>
      <c r="T204" s="265"/>
      <c r="U204" s="509"/>
      <c r="V204" s="186" t="str">
        <f>'Основні дані'!$B$1</f>
        <v>120142Мон.xls</v>
      </c>
      <c r="W204" s="425"/>
    </row>
    <row r="205" spans="1:23" s="154" customFormat="1" ht="27.75" hidden="1">
      <c r="A205" s="314" t="s">
        <v>378</v>
      </c>
      <c r="B205" s="245"/>
      <c r="C205" s="283"/>
      <c r="D205" s="283"/>
      <c r="E205" s="283"/>
      <c r="F205" s="263">
        <f t="shared" si="64"/>
        <v>0</v>
      </c>
      <c r="G205" s="263">
        <f t="shared" si="63"/>
        <v>0</v>
      </c>
      <c r="H205" s="263">
        <f>(M205*Титул!BC$18)+(O205*Титул!BD$18)+(Q205*Титул!BE$18)+(S205*Титул!BF$18)</f>
        <v>0</v>
      </c>
      <c r="I205" s="378"/>
      <c r="J205" s="265"/>
      <c r="K205" s="265"/>
      <c r="L205" s="263">
        <f t="shared" si="65"/>
        <v>0</v>
      </c>
      <c r="M205" s="264"/>
      <c r="N205" s="265"/>
      <c r="O205" s="265"/>
      <c r="P205" s="265"/>
      <c r="Q205" s="265"/>
      <c r="R205" s="265"/>
      <c r="S205" s="265"/>
      <c r="T205" s="265"/>
      <c r="U205" s="509"/>
      <c r="V205" s="186" t="str">
        <f>'Основні дані'!$B$1</f>
        <v>120142Мон.xls</v>
      </c>
      <c r="W205" s="426"/>
    </row>
    <row r="206" spans="1:23" s="154" customFormat="1" ht="27.75" hidden="1">
      <c r="A206" s="314" t="s">
        <v>379</v>
      </c>
      <c r="B206" s="245"/>
      <c r="C206" s="283"/>
      <c r="D206" s="283"/>
      <c r="E206" s="283"/>
      <c r="F206" s="263">
        <f t="shared" si="64"/>
        <v>0</v>
      </c>
      <c r="G206" s="263">
        <f t="shared" si="63"/>
        <v>0</v>
      </c>
      <c r="H206" s="263">
        <f>(M206*Титул!BC$18)+(O206*Титул!BD$18)+(Q206*Титул!BE$18)+(S206*Титул!BF$18)</f>
        <v>0</v>
      </c>
      <c r="I206" s="378"/>
      <c r="J206" s="265"/>
      <c r="K206" s="265"/>
      <c r="L206" s="263">
        <f t="shared" si="65"/>
        <v>0</v>
      </c>
      <c r="M206" s="264"/>
      <c r="N206" s="265"/>
      <c r="O206" s="265"/>
      <c r="P206" s="265"/>
      <c r="Q206" s="265"/>
      <c r="R206" s="265"/>
      <c r="S206" s="265"/>
      <c r="T206" s="265"/>
      <c r="U206" s="509"/>
      <c r="V206" s="186" t="str">
        <f>'Основні дані'!$B$1</f>
        <v>120142Мон.xls</v>
      </c>
      <c r="W206" s="426"/>
    </row>
    <row r="207" spans="1:23" s="154" customFormat="1" ht="27.75" hidden="1">
      <c r="A207" s="314" t="s">
        <v>380</v>
      </c>
      <c r="B207" s="245"/>
      <c r="C207" s="283"/>
      <c r="D207" s="283"/>
      <c r="E207" s="283"/>
      <c r="F207" s="263">
        <f t="shared" si="64"/>
        <v>0</v>
      </c>
      <c r="G207" s="263">
        <f t="shared" si="63"/>
        <v>0</v>
      </c>
      <c r="H207" s="263">
        <f>(M207*Титул!BC$18)+(O207*Титул!BD$18)+(Q207*Титул!BE$18)+(S207*Титул!BF$18)</f>
        <v>0</v>
      </c>
      <c r="I207" s="378"/>
      <c r="J207" s="265"/>
      <c r="K207" s="265"/>
      <c r="L207" s="263">
        <f t="shared" si="65"/>
        <v>0</v>
      </c>
      <c r="M207" s="264"/>
      <c r="N207" s="265"/>
      <c r="O207" s="265"/>
      <c r="P207" s="265"/>
      <c r="Q207" s="265"/>
      <c r="R207" s="265"/>
      <c r="S207" s="265"/>
      <c r="T207" s="265"/>
      <c r="U207" s="509"/>
      <c r="V207" s="186" t="str">
        <f>'Основні дані'!$B$1</f>
        <v>120142Мон.xls</v>
      </c>
      <c r="W207" s="426"/>
    </row>
    <row r="208" spans="1:23" s="154" customFormat="1" ht="27.75" hidden="1">
      <c r="A208" s="314" t="s">
        <v>381</v>
      </c>
      <c r="B208" s="245"/>
      <c r="C208" s="283"/>
      <c r="D208" s="283"/>
      <c r="E208" s="283"/>
      <c r="F208" s="263">
        <f t="shared" si="64"/>
        <v>0</v>
      </c>
      <c r="G208" s="263">
        <f t="shared" si="63"/>
        <v>0</v>
      </c>
      <c r="H208" s="263">
        <f>(M208*Титул!BC$18)+(O208*Титул!BD$18)+(Q208*Титул!BE$18)+(S208*Титул!BF$18)</f>
        <v>0</v>
      </c>
      <c r="I208" s="378"/>
      <c r="J208" s="265"/>
      <c r="K208" s="265"/>
      <c r="L208" s="263">
        <f t="shared" si="65"/>
        <v>0</v>
      </c>
      <c r="M208" s="264"/>
      <c r="N208" s="265"/>
      <c r="O208" s="265"/>
      <c r="P208" s="265"/>
      <c r="Q208" s="265"/>
      <c r="R208" s="265"/>
      <c r="S208" s="265"/>
      <c r="T208" s="265"/>
      <c r="U208" s="509"/>
      <c r="V208" s="186" t="str">
        <f>'Основні дані'!$B$1</f>
        <v>120142Мон.xls</v>
      </c>
      <c r="W208" s="426"/>
    </row>
    <row r="209" spans="1:23" s="154" customFormat="1" ht="27.75" hidden="1">
      <c r="A209" s="314" t="s">
        <v>382</v>
      </c>
      <c r="B209" s="245"/>
      <c r="C209" s="283"/>
      <c r="D209" s="283"/>
      <c r="E209" s="283"/>
      <c r="F209" s="263">
        <f t="shared" si="64"/>
        <v>0</v>
      </c>
      <c r="G209" s="263">
        <f t="shared" si="63"/>
        <v>0</v>
      </c>
      <c r="H209" s="263">
        <f>(M209*Титул!BC$18)+(O209*Титул!BD$18)+(Q209*Титул!BE$18)+(S209*Титул!BF$18)</f>
        <v>0</v>
      </c>
      <c r="I209" s="378"/>
      <c r="J209" s="265"/>
      <c r="K209" s="265"/>
      <c r="L209" s="263">
        <f t="shared" si="65"/>
        <v>0</v>
      </c>
      <c r="M209" s="264"/>
      <c r="N209" s="265"/>
      <c r="O209" s="265"/>
      <c r="P209" s="265"/>
      <c r="Q209" s="265"/>
      <c r="R209" s="265"/>
      <c r="S209" s="265"/>
      <c r="T209" s="265"/>
      <c r="U209" s="509"/>
      <c r="V209" s="186" t="str">
        <f>'Основні дані'!$B$1</f>
        <v>120142Мон.xls</v>
      </c>
      <c r="W209" s="426"/>
    </row>
    <row r="210" spans="1:23" s="154" customFormat="1" ht="27.75" hidden="1">
      <c r="A210" s="314" t="s">
        <v>383</v>
      </c>
      <c r="B210" s="245"/>
      <c r="C210" s="283"/>
      <c r="D210" s="283"/>
      <c r="E210" s="283"/>
      <c r="F210" s="263">
        <f t="shared" si="64"/>
        <v>0</v>
      </c>
      <c r="G210" s="263">
        <f t="shared" si="63"/>
        <v>0</v>
      </c>
      <c r="H210" s="263">
        <f>(M210*Титул!BC$18)+(O210*Титул!BD$18)+(Q210*Титул!BE$18)+(S210*Титул!BF$18)</f>
        <v>0</v>
      </c>
      <c r="I210" s="378"/>
      <c r="J210" s="265"/>
      <c r="K210" s="265"/>
      <c r="L210" s="263">
        <f t="shared" si="65"/>
        <v>0</v>
      </c>
      <c r="M210" s="264"/>
      <c r="N210" s="265"/>
      <c r="O210" s="265"/>
      <c r="P210" s="265"/>
      <c r="Q210" s="265"/>
      <c r="R210" s="265"/>
      <c r="S210" s="265"/>
      <c r="T210" s="265"/>
      <c r="U210" s="509"/>
      <c r="V210" s="186" t="str">
        <f>'Основні дані'!$B$1</f>
        <v>120142Мон.xls</v>
      </c>
      <c r="W210" s="426"/>
    </row>
    <row r="211" spans="1:23" s="154" customFormat="1" ht="27.75" hidden="1">
      <c r="A211" s="314" t="s">
        <v>384</v>
      </c>
      <c r="B211" s="245"/>
      <c r="C211" s="283"/>
      <c r="D211" s="283"/>
      <c r="E211" s="283"/>
      <c r="F211" s="263">
        <f t="shared" si="64"/>
        <v>0</v>
      </c>
      <c r="G211" s="263">
        <f t="shared" si="63"/>
        <v>0</v>
      </c>
      <c r="H211" s="263">
        <f>(M211*Титул!BC$18)+(O211*Титул!BD$18)+(Q211*Титул!BE$18)+(S211*Титул!BF$18)</f>
        <v>0</v>
      </c>
      <c r="I211" s="378"/>
      <c r="J211" s="265"/>
      <c r="K211" s="265"/>
      <c r="L211" s="263">
        <f t="shared" si="65"/>
        <v>0</v>
      </c>
      <c r="M211" s="264"/>
      <c r="N211" s="265"/>
      <c r="O211" s="265"/>
      <c r="P211" s="265"/>
      <c r="Q211" s="265"/>
      <c r="R211" s="265"/>
      <c r="S211" s="265"/>
      <c r="T211" s="265"/>
      <c r="U211" s="509"/>
      <c r="V211" s="186" t="str">
        <f>'Основні дані'!$B$1</f>
        <v>120142Мон.xls</v>
      </c>
      <c r="W211" s="426"/>
    </row>
    <row r="212" spans="1:23" s="154" customFormat="1" ht="27.75" hidden="1">
      <c r="A212" s="592"/>
      <c r="B212" s="617" t="s">
        <v>37</v>
      </c>
      <c r="C212" s="619"/>
      <c r="D212" s="620">
        <f>Титул!AI$34</f>
        <v>12</v>
      </c>
      <c r="E212" s="621"/>
      <c r="F212" s="593">
        <f>N212+P212+R212+T212</f>
        <v>11</v>
      </c>
      <c r="G212" s="593">
        <f>F212*30</f>
        <v>330</v>
      </c>
      <c r="H212" s="593"/>
      <c r="I212" s="593"/>
      <c r="J212" s="593"/>
      <c r="K212" s="593"/>
      <c r="L212" s="593">
        <f>IF(H212=I212+J212+K212,G212-H212,"!ОШИБКА!")</f>
        <v>330</v>
      </c>
      <c r="M212" s="593"/>
      <c r="N212" s="593"/>
      <c r="O212" s="593"/>
      <c r="P212" s="593"/>
      <c r="Q212" s="593"/>
      <c r="R212" s="593"/>
      <c r="S212" s="593"/>
      <c r="T212" s="634">
        <v>11</v>
      </c>
      <c r="U212" s="594"/>
      <c r="V212" s="186" t="str">
        <f>'Основні дані'!$B$1</f>
        <v>120142Мон.xls</v>
      </c>
      <c r="W212" s="425"/>
    </row>
    <row r="213" spans="1:23" s="154" customFormat="1" ht="27.75" hidden="1">
      <c r="A213" s="589"/>
      <c r="B213" s="618" t="s">
        <v>109</v>
      </c>
      <c r="C213" s="622"/>
      <c r="D213" s="635">
        <f>Титул!AX$35</f>
        <v>12</v>
      </c>
      <c r="E213" s="618"/>
      <c r="F213" s="633">
        <f>N213+P213+R213+T213</f>
        <v>19</v>
      </c>
      <c r="G213" s="633">
        <f>F213*30</f>
        <v>570</v>
      </c>
      <c r="H213" s="633"/>
      <c r="I213" s="590"/>
      <c r="J213" s="590"/>
      <c r="K213" s="590"/>
      <c r="L213" s="633">
        <f>IF(H213=I213+J213+K213,G213-H213,"!ОШИБКА!")</f>
        <v>570</v>
      </c>
      <c r="M213" s="590"/>
      <c r="N213" s="590"/>
      <c r="O213" s="590"/>
      <c r="P213" s="590"/>
      <c r="Q213" s="590"/>
      <c r="R213" s="590"/>
      <c r="S213" s="590"/>
      <c r="T213" s="590">
        <f>Титул!AS$33+Титул!AS$35</f>
        <v>19</v>
      </c>
      <c r="U213" s="591"/>
      <c r="V213" s="186" t="str">
        <f>'Основні дані'!$B$1</f>
        <v>120142Мон.xls</v>
      </c>
      <c r="W213" s="425"/>
    </row>
    <row r="214" spans="1:22" s="154" customFormat="1" ht="27" hidden="1">
      <c r="A214" s="543" t="s">
        <v>385</v>
      </c>
      <c r="B214" s="553" t="s">
        <v>386</v>
      </c>
      <c r="C214" s="555"/>
      <c r="D214" s="544"/>
      <c r="E214" s="544"/>
      <c r="F214" s="554" t="str">
        <f>IF(SUM(F215:F226)=F$32,F$32,"ОШИБКА")</f>
        <v>ОШИБКА</v>
      </c>
      <c r="G214" s="554" t="str">
        <f>IF(SUM(G215:G226)=G$32,G$32,"ОШИБКА")</f>
        <v>ОШИБКА</v>
      </c>
      <c r="H214" s="554" t="str">
        <f>IF(SUM(H215:H226)=H$32,H$32,"ОШИБКА")</f>
        <v>ОШИБКА</v>
      </c>
      <c r="I214" s="546">
        <f>SUM(I215:I226)</f>
        <v>0</v>
      </c>
      <c r="J214" s="547">
        <f aca="true" t="shared" si="66" ref="J214:T214">SUM(J215:J226)</f>
        <v>0</v>
      </c>
      <c r="K214" s="547">
        <f t="shared" si="66"/>
        <v>0</v>
      </c>
      <c r="L214" s="545">
        <f t="shared" si="66"/>
        <v>900</v>
      </c>
      <c r="M214" s="548">
        <f t="shared" si="66"/>
        <v>0</v>
      </c>
      <c r="N214" s="549">
        <f t="shared" si="66"/>
        <v>0</v>
      </c>
      <c r="O214" s="549">
        <f t="shared" si="66"/>
        <v>0</v>
      </c>
      <c r="P214" s="549">
        <f t="shared" si="66"/>
        <v>0</v>
      </c>
      <c r="Q214" s="549">
        <f t="shared" si="66"/>
        <v>0</v>
      </c>
      <c r="R214" s="549">
        <f t="shared" si="66"/>
        <v>0</v>
      </c>
      <c r="S214" s="549">
        <f t="shared" si="66"/>
        <v>0</v>
      </c>
      <c r="T214" s="549">
        <f t="shared" si="66"/>
        <v>30</v>
      </c>
      <c r="U214" s="550"/>
      <c r="V214" s="186" t="str">
        <f>'Основні дані'!$B$1</f>
        <v>120142Мон.xls</v>
      </c>
    </row>
    <row r="215" spans="1:23" s="154" customFormat="1" ht="27.75" hidden="1">
      <c r="A215" s="314" t="s">
        <v>387</v>
      </c>
      <c r="B215" s="636"/>
      <c r="C215" s="282"/>
      <c r="D215" s="282"/>
      <c r="E215" s="312"/>
      <c r="F215" s="263">
        <f>N215+P215+R215+T215</f>
        <v>0</v>
      </c>
      <c r="G215" s="263">
        <f aca="true" t="shared" si="67" ref="G215:G224">F215*30</f>
        <v>0</v>
      </c>
      <c r="H215" s="263">
        <f>(M215*Титул!BC$18)+(O215*Титул!BD$18)+(Q215*Титул!BE$18)+(S215*Титул!BF$18)</f>
        <v>0</v>
      </c>
      <c r="I215" s="378"/>
      <c r="J215" s="265"/>
      <c r="K215" s="265"/>
      <c r="L215" s="263">
        <f>IF(H215=I215+J215+K215,G215-H215,"!ОШИБКА!")</f>
        <v>0</v>
      </c>
      <c r="M215" s="264"/>
      <c r="N215" s="265"/>
      <c r="O215" s="265"/>
      <c r="P215" s="265"/>
      <c r="Q215" s="265"/>
      <c r="R215" s="265"/>
      <c r="S215" s="265"/>
      <c r="T215" s="265"/>
      <c r="U215" s="509"/>
      <c r="V215" s="186" t="str">
        <f>'Основні дані'!$B$1</f>
        <v>120142Мон.xls</v>
      </c>
      <c r="W215" s="425"/>
    </row>
    <row r="216" spans="1:23" s="154" customFormat="1" ht="27.75" hidden="1">
      <c r="A216" s="314" t="s">
        <v>388</v>
      </c>
      <c r="B216" s="246"/>
      <c r="C216" s="282"/>
      <c r="D216" s="282"/>
      <c r="E216" s="282"/>
      <c r="F216" s="263">
        <f aca="true" t="shared" si="68" ref="F216:F224">N216+P216+R216+T216</f>
        <v>0</v>
      </c>
      <c r="G216" s="263">
        <f t="shared" si="67"/>
        <v>0</v>
      </c>
      <c r="H216" s="263">
        <f>(M216*Титул!BC$18)+(O216*Титул!BD$18)+(Q216*Титул!BE$18)+(S216*Титул!BF$18)</f>
        <v>0</v>
      </c>
      <c r="I216" s="378"/>
      <c r="J216" s="265"/>
      <c r="K216" s="265"/>
      <c r="L216" s="263">
        <f aca="true" t="shared" si="69" ref="L216:L224">IF(H216=I216+J216+K216,G216-H216,"!ОШИБКА!")</f>
        <v>0</v>
      </c>
      <c r="M216" s="264"/>
      <c r="N216" s="265"/>
      <c r="O216" s="265"/>
      <c r="P216" s="265"/>
      <c r="Q216" s="265"/>
      <c r="R216" s="265"/>
      <c r="S216" s="265"/>
      <c r="T216" s="265"/>
      <c r="U216" s="509"/>
      <c r="V216" s="186" t="str">
        <f>'Основні дані'!$B$1</f>
        <v>120142Мон.xls</v>
      </c>
      <c r="W216" s="425"/>
    </row>
    <row r="217" spans="1:23" s="154" customFormat="1" ht="27.75" hidden="1">
      <c r="A217" s="314" t="s">
        <v>389</v>
      </c>
      <c r="B217" s="245"/>
      <c r="C217" s="283"/>
      <c r="D217" s="283"/>
      <c r="E217" s="283"/>
      <c r="F217" s="263">
        <f t="shared" si="68"/>
        <v>0</v>
      </c>
      <c r="G217" s="263">
        <f t="shared" si="67"/>
        <v>0</v>
      </c>
      <c r="H217" s="263">
        <f>(M217*Титул!BC$18)+(O217*Титул!BD$18)+(Q217*Титул!BE$18)+(S217*Титул!BF$18)</f>
        <v>0</v>
      </c>
      <c r="I217" s="378"/>
      <c r="J217" s="265"/>
      <c r="K217" s="265"/>
      <c r="L217" s="263">
        <f t="shared" si="69"/>
        <v>0</v>
      </c>
      <c r="M217" s="264"/>
      <c r="N217" s="265"/>
      <c r="O217" s="265"/>
      <c r="P217" s="265"/>
      <c r="Q217" s="265"/>
      <c r="R217" s="265"/>
      <c r="S217" s="265"/>
      <c r="T217" s="265"/>
      <c r="U217" s="509"/>
      <c r="V217" s="186" t="str">
        <f>'Основні дані'!$B$1</f>
        <v>120142Мон.xls</v>
      </c>
      <c r="W217" s="425"/>
    </row>
    <row r="218" spans="1:23" s="154" customFormat="1" ht="27.75" hidden="1">
      <c r="A218" s="314" t="s">
        <v>390</v>
      </c>
      <c r="B218" s="245"/>
      <c r="C218" s="283"/>
      <c r="D218" s="283"/>
      <c r="E218" s="283"/>
      <c r="F218" s="263">
        <f t="shared" si="68"/>
        <v>0</v>
      </c>
      <c r="G218" s="263">
        <f t="shared" si="67"/>
        <v>0</v>
      </c>
      <c r="H218" s="263">
        <f>(M218*Титул!BC$18)+(O218*Титул!BD$18)+(Q218*Титул!BE$18)+(S218*Титул!BF$18)</f>
        <v>0</v>
      </c>
      <c r="I218" s="378"/>
      <c r="J218" s="265"/>
      <c r="K218" s="265"/>
      <c r="L218" s="263">
        <f t="shared" si="69"/>
        <v>0</v>
      </c>
      <c r="M218" s="264"/>
      <c r="N218" s="265"/>
      <c r="O218" s="265"/>
      <c r="P218" s="265"/>
      <c r="Q218" s="265"/>
      <c r="R218" s="265"/>
      <c r="S218" s="265"/>
      <c r="T218" s="265"/>
      <c r="U218" s="509"/>
      <c r="V218" s="186" t="str">
        <f>'Основні дані'!$B$1</f>
        <v>120142Мон.xls</v>
      </c>
      <c r="W218" s="426"/>
    </row>
    <row r="219" spans="1:23" s="154" customFormat="1" ht="27.75" hidden="1">
      <c r="A219" s="314" t="s">
        <v>391</v>
      </c>
      <c r="B219" s="245"/>
      <c r="C219" s="283"/>
      <c r="D219" s="283"/>
      <c r="E219" s="283"/>
      <c r="F219" s="263">
        <f t="shared" si="68"/>
        <v>0</v>
      </c>
      <c r="G219" s="263">
        <f t="shared" si="67"/>
        <v>0</v>
      </c>
      <c r="H219" s="263">
        <f>(M219*Титул!BC$18)+(O219*Титул!BD$18)+(Q219*Титул!BE$18)+(S219*Титул!BF$18)</f>
        <v>0</v>
      </c>
      <c r="I219" s="378"/>
      <c r="J219" s="265"/>
      <c r="K219" s="265"/>
      <c r="L219" s="263">
        <f t="shared" si="69"/>
        <v>0</v>
      </c>
      <c r="M219" s="264"/>
      <c r="N219" s="265"/>
      <c r="O219" s="265"/>
      <c r="P219" s="265"/>
      <c r="Q219" s="265"/>
      <c r="R219" s="265"/>
      <c r="S219" s="265"/>
      <c r="T219" s="265"/>
      <c r="U219" s="509"/>
      <c r="V219" s="186" t="str">
        <f>'Основні дані'!$B$1</f>
        <v>120142Мон.xls</v>
      </c>
      <c r="W219" s="426"/>
    </row>
    <row r="220" spans="1:23" s="154" customFormat="1" ht="27.75" hidden="1">
      <c r="A220" s="314" t="s">
        <v>392</v>
      </c>
      <c r="B220" s="245"/>
      <c r="C220" s="283"/>
      <c r="D220" s="283"/>
      <c r="E220" s="283"/>
      <c r="F220" s="263">
        <f t="shared" si="68"/>
        <v>0</v>
      </c>
      <c r="G220" s="263">
        <f t="shared" si="67"/>
        <v>0</v>
      </c>
      <c r="H220" s="263">
        <f>(M220*Титул!BC$18)+(O220*Титул!BD$18)+(Q220*Титул!BE$18)+(S220*Титул!BF$18)</f>
        <v>0</v>
      </c>
      <c r="I220" s="378"/>
      <c r="J220" s="265"/>
      <c r="K220" s="265"/>
      <c r="L220" s="263">
        <f t="shared" si="69"/>
        <v>0</v>
      </c>
      <c r="M220" s="264"/>
      <c r="N220" s="265"/>
      <c r="O220" s="265"/>
      <c r="P220" s="265"/>
      <c r="Q220" s="265"/>
      <c r="R220" s="265"/>
      <c r="S220" s="265"/>
      <c r="T220" s="265"/>
      <c r="U220" s="509"/>
      <c r="V220" s="186" t="str">
        <f>'Основні дані'!$B$1</f>
        <v>120142Мон.xls</v>
      </c>
      <c r="W220" s="426"/>
    </row>
    <row r="221" spans="1:23" s="154" customFormat="1" ht="27.75" hidden="1">
      <c r="A221" s="314" t="s">
        <v>393</v>
      </c>
      <c r="B221" s="245"/>
      <c r="C221" s="283"/>
      <c r="D221" s="283"/>
      <c r="E221" s="283"/>
      <c r="F221" s="263">
        <f t="shared" si="68"/>
        <v>0</v>
      </c>
      <c r="G221" s="263">
        <f t="shared" si="67"/>
        <v>0</v>
      </c>
      <c r="H221" s="263">
        <f>(M221*Титул!BC$18)+(O221*Титул!BD$18)+(Q221*Титул!BE$18)+(S221*Титул!BF$18)</f>
        <v>0</v>
      </c>
      <c r="I221" s="378"/>
      <c r="J221" s="265"/>
      <c r="K221" s="265"/>
      <c r="L221" s="263">
        <f t="shared" si="69"/>
        <v>0</v>
      </c>
      <c r="M221" s="264"/>
      <c r="N221" s="265"/>
      <c r="O221" s="265"/>
      <c r="P221" s="265"/>
      <c r="Q221" s="265"/>
      <c r="R221" s="265"/>
      <c r="S221" s="265"/>
      <c r="T221" s="265"/>
      <c r="U221" s="509"/>
      <c r="V221" s="186" t="str">
        <f>'Основні дані'!$B$1</f>
        <v>120142Мон.xls</v>
      </c>
      <c r="W221" s="426"/>
    </row>
    <row r="222" spans="1:23" s="154" customFormat="1" ht="27.75" hidden="1">
      <c r="A222" s="314" t="s">
        <v>394</v>
      </c>
      <c r="B222" s="245"/>
      <c r="C222" s="283"/>
      <c r="D222" s="283"/>
      <c r="E222" s="283"/>
      <c r="F222" s="263">
        <f t="shared" si="68"/>
        <v>0</v>
      </c>
      <c r="G222" s="263">
        <f t="shared" si="67"/>
        <v>0</v>
      </c>
      <c r="H222" s="263">
        <f>(M222*Титул!BC$18)+(O222*Титул!BD$18)+(Q222*Титул!BE$18)+(S222*Титул!BF$18)</f>
        <v>0</v>
      </c>
      <c r="I222" s="378"/>
      <c r="J222" s="265"/>
      <c r="K222" s="265"/>
      <c r="L222" s="263">
        <f t="shared" si="69"/>
        <v>0</v>
      </c>
      <c r="M222" s="264"/>
      <c r="N222" s="265"/>
      <c r="O222" s="265"/>
      <c r="P222" s="265"/>
      <c r="Q222" s="265"/>
      <c r="R222" s="265"/>
      <c r="S222" s="265"/>
      <c r="T222" s="265"/>
      <c r="U222" s="509"/>
      <c r="V222" s="186" t="str">
        <f>'Основні дані'!$B$1</f>
        <v>120142Мон.xls</v>
      </c>
      <c r="W222" s="426"/>
    </row>
    <row r="223" spans="1:23" s="154" customFormat="1" ht="27.75" hidden="1">
      <c r="A223" s="314" t="s">
        <v>395</v>
      </c>
      <c r="B223" s="245"/>
      <c r="C223" s="283"/>
      <c r="D223" s="283"/>
      <c r="E223" s="283"/>
      <c r="F223" s="263">
        <f t="shared" si="68"/>
        <v>0</v>
      </c>
      <c r="G223" s="263">
        <f t="shared" si="67"/>
        <v>0</v>
      </c>
      <c r="H223" s="263">
        <f>(M223*Титул!BC$18)+(O223*Титул!BD$18)+(Q223*Титул!BE$18)+(S223*Титул!BF$18)</f>
        <v>0</v>
      </c>
      <c r="I223" s="378"/>
      <c r="J223" s="265"/>
      <c r="K223" s="265"/>
      <c r="L223" s="263">
        <f t="shared" si="69"/>
        <v>0</v>
      </c>
      <c r="M223" s="264"/>
      <c r="N223" s="265"/>
      <c r="O223" s="265"/>
      <c r="P223" s="265"/>
      <c r="Q223" s="265"/>
      <c r="R223" s="265"/>
      <c r="S223" s="265"/>
      <c r="T223" s="265"/>
      <c r="U223" s="509"/>
      <c r="V223" s="186" t="str">
        <f>'Основні дані'!$B$1</f>
        <v>120142Мон.xls</v>
      </c>
      <c r="W223" s="426"/>
    </row>
    <row r="224" spans="1:23" s="154" customFormat="1" ht="27.75" hidden="1">
      <c r="A224" s="314" t="s">
        <v>396</v>
      </c>
      <c r="B224" s="245"/>
      <c r="C224" s="283"/>
      <c r="D224" s="283"/>
      <c r="E224" s="283"/>
      <c r="F224" s="263">
        <f t="shared" si="68"/>
        <v>0</v>
      </c>
      <c r="G224" s="263">
        <f t="shared" si="67"/>
        <v>0</v>
      </c>
      <c r="H224" s="263">
        <f>(M224*Титул!BC$18)+(O224*Титул!BD$18)+(Q224*Титул!BE$18)+(S224*Титул!BF$18)</f>
        <v>0</v>
      </c>
      <c r="I224" s="378"/>
      <c r="J224" s="265"/>
      <c r="K224" s="265"/>
      <c r="L224" s="263">
        <f t="shared" si="69"/>
        <v>0</v>
      </c>
      <c r="M224" s="264"/>
      <c r="N224" s="265"/>
      <c r="O224" s="265"/>
      <c r="P224" s="265"/>
      <c r="Q224" s="265"/>
      <c r="R224" s="265"/>
      <c r="S224" s="265"/>
      <c r="T224" s="265"/>
      <c r="U224" s="509"/>
      <c r="V224" s="186" t="str">
        <f>'Основні дані'!$B$1</f>
        <v>120142Мон.xls</v>
      </c>
      <c r="W224" s="426"/>
    </row>
    <row r="225" spans="1:23" s="154" customFormat="1" ht="27.75" hidden="1">
      <c r="A225" s="592"/>
      <c r="B225" s="617" t="s">
        <v>37</v>
      </c>
      <c r="C225" s="619"/>
      <c r="D225" s="620">
        <f>Титул!AI$34</f>
        <v>12</v>
      </c>
      <c r="E225" s="621"/>
      <c r="F225" s="593">
        <f>N225+P225+R225+T225</f>
        <v>11</v>
      </c>
      <c r="G225" s="593">
        <f>F225*30</f>
        <v>330</v>
      </c>
      <c r="H225" s="593"/>
      <c r="I225" s="593"/>
      <c r="J225" s="593"/>
      <c r="K225" s="593"/>
      <c r="L225" s="593">
        <f>IF(H225=I225+J225+K225,G225-H225,"!ОШИБКА!")</f>
        <v>330</v>
      </c>
      <c r="M225" s="593"/>
      <c r="N225" s="593"/>
      <c r="O225" s="593"/>
      <c r="P225" s="593"/>
      <c r="Q225" s="593"/>
      <c r="R225" s="593"/>
      <c r="S225" s="593"/>
      <c r="T225" s="634">
        <v>11</v>
      </c>
      <c r="U225" s="594"/>
      <c r="V225" s="186" t="str">
        <f>'Основні дані'!$B$1</f>
        <v>120142Мон.xls</v>
      </c>
      <c r="W225" s="425"/>
    </row>
    <row r="226" spans="1:23" s="154" customFormat="1" ht="27.75" hidden="1">
      <c r="A226" s="589"/>
      <c r="B226" s="618" t="s">
        <v>109</v>
      </c>
      <c r="C226" s="622"/>
      <c r="D226" s="635">
        <f>Титул!AX$35</f>
        <v>12</v>
      </c>
      <c r="E226" s="618"/>
      <c r="F226" s="633">
        <f>N226+P226+R226+T226</f>
        <v>19</v>
      </c>
      <c r="G226" s="633">
        <f>F226*30</f>
        <v>570</v>
      </c>
      <c r="H226" s="633"/>
      <c r="I226" s="590"/>
      <c r="J226" s="590"/>
      <c r="K226" s="590"/>
      <c r="L226" s="633">
        <f>IF(H226=I226+J226+K226,G226-H226,"!ОШИБКА!")</f>
        <v>570</v>
      </c>
      <c r="M226" s="590"/>
      <c r="N226" s="590"/>
      <c r="O226" s="590"/>
      <c r="P226" s="590"/>
      <c r="Q226" s="590"/>
      <c r="R226" s="590"/>
      <c r="S226" s="590"/>
      <c r="T226" s="590">
        <f>Титул!AS$33+Титул!AS$35</f>
        <v>19</v>
      </c>
      <c r="U226" s="591"/>
      <c r="V226" s="186" t="str">
        <f>'Основні дані'!$B$1</f>
        <v>120142Мон.xls</v>
      </c>
      <c r="W226" s="425"/>
    </row>
    <row r="227" spans="1:22" s="154" customFormat="1" ht="27" hidden="1">
      <c r="A227" s="543" t="s">
        <v>397</v>
      </c>
      <c r="B227" s="553" t="s">
        <v>398</v>
      </c>
      <c r="C227" s="555"/>
      <c r="D227" s="544"/>
      <c r="E227" s="544"/>
      <c r="F227" s="554" t="str">
        <f>IF(SUM(F228:F239)=F$32,F$32,"ОШИБКА")</f>
        <v>ОШИБКА</v>
      </c>
      <c r="G227" s="554" t="str">
        <f>IF(SUM(G228:G239)=G$32,G$32,"ОШИБКА")</f>
        <v>ОШИБКА</v>
      </c>
      <c r="H227" s="554" t="str">
        <f>IF(SUM(H228:H239)=H$32,H$32,"ОШИБКА")</f>
        <v>ОШИБКА</v>
      </c>
      <c r="I227" s="546">
        <f>SUM(I228:I239)</f>
        <v>0</v>
      </c>
      <c r="J227" s="547">
        <f aca="true" t="shared" si="70" ref="J227:T227">SUM(J228:J239)</f>
        <v>0</v>
      </c>
      <c r="K227" s="547">
        <f t="shared" si="70"/>
        <v>0</v>
      </c>
      <c r="L227" s="545">
        <f t="shared" si="70"/>
        <v>900</v>
      </c>
      <c r="M227" s="548">
        <f t="shared" si="70"/>
        <v>0</v>
      </c>
      <c r="N227" s="549">
        <f t="shared" si="70"/>
        <v>0</v>
      </c>
      <c r="O227" s="549">
        <f t="shared" si="70"/>
        <v>0</v>
      </c>
      <c r="P227" s="549">
        <f t="shared" si="70"/>
        <v>0</v>
      </c>
      <c r="Q227" s="549">
        <f t="shared" si="70"/>
        <v>0</v>
      </c>
      <c r="R227" s="549">
        <f t="shared" si="70"/>
        <v>0</v>
      </c>
      <c r="S227" s="549">
        <f t="shared" si="70"/>
        <v>0</v>
      </c>
      <c r="T227" s="549">
        <f t="shared" si="70"/>
        <v>30</v>
      </c>
      <c r="U227" s="550"/>
      <c r="V227" s="186" t="str">
        <f>'Основні дані'!$B$1</f>
        <v>120142Мон.xls</v>
      </c>
    </row>
    <row r="228" spans="1:23" s="154" customFormat="1" ht="27.75" hidden="1">
      <c r="A228" s="314" t="s">
        <v>399</v>
      </c>
      <c r="B228" s="636"/>
      <c r="C228" s="282"/>
      <c r="D228" s="282"/>
      <c r="E228" s="312"/>
      <c r="F228" s="263">
        <f>N228+P228+R228+T228</f>
        <v>0</v>
      </c>
      <c r="G228" s="263">
        <f>F228*30</f>
        <v>0</v>
      </c>
      <c r="H228" s="263">
        <f>(M228*Титул!BC$18)+(O228*Титул!BD$18)+(Q228*Титул!BE$18)+(S228*Титул!BF$18)</f>
        <v>0</v>
      </c>
      <c r="I228" s="378"/>
      <c r="J228" s="265"/>
      <c r="K228" s="265"/>
      <c r="L228" s="263">
        <f>IF(H228=I228+J228+K228,G228-H228,"!ОШИБКА!")</f>
        <v>0</v>
      </c>
      <c r="M228" s="264"/>
      <c r="N228" s="265"/>
      <c r="O228" s="265"/>
      <c r="P228" s="265"/>
      <c r="Q228" s="265"/>
      <c r="R228" s="265"/>
      <c r="S228" s="265"/>
      <c r="T228" s="265"/>
      <c r="U228" s="509"/>
      <c r="V228" s="186" t="str">
        <f>'Основні дані'!$B$1</f>
        <v>120142Мон.xls</v>
      </c>
      <c r="W228" s="425"/>
    </row>
    <row r="229" spans="1:23" s="154" customFormat="1" ht="27.75" hidden="1">
      <c r="A229" s="314" t="s">
        <v>400</v>
      </c>
      <c r="B229" s="246"/>
      <c r="C229" s="282"/>
      <c r="D229" s="282"/>
      <c r="E229" s="282"/>
      <c r="F229" s="263">
        <f>N229+P229+R229+T229</f>
        <v>0</v>
      </c>
      <c r="G229" s="263">
        <f>F229*30</f>
        <v>0</v>
      </c>
      <c r="H229" s="263">
        <f>(M229*Титул!BC$18)+(O229*Титул!BD$18)+(Q229*Титул!BE$18)+(S229*Титул!BF$18)</f>
        <v>0</v>
      </c>
      <c r="I229" s="378"/>
      <c r="J229" s="265"/>
      <c r="K229" s="265"/>
      <c r="L229" s="263">
        <f aca="true" t="shared" si="71" ref="L229:L237">IF(H229=I229+J229+K229,G229-H229,"!ОШИБКА!")</f>
        <v>0</v>
      </c>
      <c r="M229" s="264"/>
      <c r="N229" s="265"/>
      <c r="O229" s="265"/>
      <c r="P229" s="265"/>
      <c r="Q229" s="265"/>
      <c r="R229" s="265"/>
      <c r="S229" s="265"/>
      <c r="T229" s="265"/>
      <c r="U229" s="509"/>
      <c r="V229" s="186" t="str">
        <f>'Основні дані'!$B$1</f>
        <v>120142Мон.xls</v>
      </c>
      <c r="W229" s="425"/>
    </row>
    <row r="230" spans="1:23" s="154" customFormat="1" ht="27.75" hidden="1">
      <c r="A230" s="314" t="s">
        <v>401</v>
      </c>
      <c r="B230" s="245"/>
      <c r="C230" s="283"/>
      <c r="D230" s="283"/>
      <c r="E230" s="283"/>
      <c r="F230" s="263">
        <f aca="true" t="shared" si="72" ref="F230:F237">N230+P230+R230+T230</f>
        <v>0</v>
      </c>
      <c r="G230" s="263">
        <f aca="true" t="shared" si="73" ref="G230:G237">F230*30</f>
        <v>0</v>
      </c>
      <c r="H230" s="263">
        <f>(M230*Титул!BC$18)+(O230*Титул!BD$18)+(Q230*Титул!BE$18)+(S230*Титул!BF$18)</f>
        <v>0</v>
      </c>
      <c r="I230" s="378"/>
      <c r="J230" s="265"/>
      <c r="K230" s="265"/>
      <c r="L230" s="263">
        <f t="shared" si="71"/>
        <v>0</v>
      </c>
      <c r="M230" s="264"/>
      <c r="N230" s="265"/>
      <c r="O230" s="265"/>
      <c r="P230" s="265"/>
      <c r="Q230" s="265"/>
      <c r="R230" s="265"/>
      <c r="S230" s="265"/>
      <c r="T230" s="265"/>
      <c r="U230" s="509"/>
      <c r="V230" s="186" t="str">
        <f>'Основні дані'!$B$1</f>
        <v>120142Мон.xls</v>
      </c>
      <c r="W230" s="425"/>
    </row>
    <row r="231" spans="1:23" s="154" customFormat="1" ht="27.75" hidden="1">
      <c r="A231" s="314" t="s">
        <v>402</v>
      </c>
      <c r="B231" s="245"/>
      <c r="C231" s="283"/>
      <c r="D231" s="283"/>
      <c r="E231" s="283"/>
      <c r="F231" s="263">
        <f t="shared" si="72"/>
        <v>0</v>
      </c>
      <c r="G231" s="263">
        <f t="shared" si="73"/>
        <v>0</v>
      </c>
      <c r="H231" s="263">
        <f>(M231*Титул!BC$18)+(O231*Титул!BD$18)+(Q231*Титул!BE$18)+(S231*Титул!BF$18)</f>
        <v>0</v>
      </c>
      <c r="I231" s="378"/>
      <c r="J231" s="265"/>
      <c r="K231" s="265"/>
      <c r="L231" s="263">
        <f t="shared" si="71"/>
        <v>0</v>
      </c>
      <c r="M231" s="264"/>
      <c r="N231" s="265"/>
      <c r="O231" s="265"/>
      <c r="P231" s="265"/>
      <c r="Q231" s="265"/>
      <c r="R231" s="265"/>
      <c r="S231" s="265"/>
      <c r="T231" s="265"/>
      <c r="U231" s="509"/>
      <c r="V231" s="186" t="str">
        <f>'Основні дані'!$B$1</f>
        <v>120142Мон.xls</v>
      </c>
      <c r="W231" s="426"/>
    </row>
    <row r="232" spans="1:23" s="154" customFormat="1" ht="27.75" hidden="1">
      <c r="A232" s="314" t="s">
        <v>403</v>
      </c>
      <c r="B232" s="245"/>
      <c r="C232" s="283"/>
      <c r="D232" s="283"/>
      <c r="E232" s="283"/>
      <c r="F232" s="263">
        <f t="shared" si="72"/>
        <v>0</v>
      </c>
      <c r="G232" s="263">
        <f t="shared" si="73"/>
        <v>0</v>
      </c>
      <c r="H232" s="263">
        <f>(M232*Титул!BC$18)+(O232*Титул!BD$18)+(Q232*Титул!BE$18)+(S232*Титул!BF$18)</f>
        <v>0</v>
      </c>
      <c r="I232" s="378"/>
      <c r="J232" s="265"/>
      <c r="K232" s="265"/>
      <c r="L232" s="263">
        <f t="shared" si="71"/>
        <v>0</v>
      </c>
      <c r="M232" s="264"/>
      <c r="N232" s="265"/>
      <c r="O232" s="265"/>
      <c r="P232" s="265"/>
      <c r="Q232" s="265"/>
      <c r="R232" s="265"/>
      <c r="S232" s="265"/>
      <c r="T232" s="265"/>
      <c r="U232" s="509"/>
      <c r="V232" s="186" t="str">
        <f>'Основні дані'!$B$1</f>
        <v>120142Мон.xls</v>
      </c>
      <c r="W232" s="426"/>
    </row>
    <row r="233" spans="1:23" s="154" customFormat="1" ht="27.75" hidden="1">
      <c r="A233" s="314" t="s">
        <v>404</v>
      </c>
      <c r="B233" s="245"/>
      <c r="C233" s="283"/>
      <c r="D233" s="283"/>
      <c r="E233" s="283"/>
      <c r="F233" s="263">
        <f t="shared" si="72"/>
        <v>0</v>
      </c>
      <c r="G233" s="263">
        <f t="shared" si="73"/>
        <v>0</v>
      </c>
      <c r="H233" s="263">
        <f>(M233*Титул!BC$18)+(O233*Титул!BD$18)+(Q233*Титул!BE$18)+(S233*Титул!BF$18)</f>
        <v>0</v>
      </c>
      <c r="I233" s="378"/>
      <c r="J233" s="265"/>
      <c r="K233" s="265"/>
      <c r="L233" s="263">
        <f t="shared" si="71"/>
        <v>0</v>
      </c>
      <c r="M233" s="264"/>
      <c r="N233" s="265"/>
      <c r="O233" s="265"/>
      <c r="P233" s="265"/>
      <c r="Q233" s="265"/>
      <c r="R233" s="265"/>
      <c r="S233" s="265"/>
      <c r="T233" s="265"/>
      <c r="U233" s="509"/>
      <c r="V233" s="186" t="str">
        <f>'Основні дані'!$B$1</f>
        <v>120142Мон.xls</v>
      </c>
      <c r="W233" s="426"/>
    </row>
    <row r="234" spans="1:23" s="154" customFormat="1" ht="27.75" hidden="1">
      <c r="A234" s="314" t="s">
        <v>405</v>
      </c>
      <c r="B234" s="245"/>
      <c r="C234" s="283"/>
      <c r="D234" s="283"/>
      <c r="E234" s="283"/>
      <c r="F234" s="263">
        <f t="shared" si="72"/>
        <v>0</v>
      </c>
      <c r="G234" s="263">
        <f t="shared" si="73"/>
        <v>0</v>
      </c>
      <c r="H234" s="263">
        <f>(M234*Титул!BC$18)+(O234*Титул!BD$18)+(Q234*Титул!BE$18)+(S234*Титул!BF$18)</f>
        <v>0</v>
      </c>
      <c r="I234" s="378"/>
      <c r="J234" s="265"/>
      <c r="K234" s="265"/>
      <c r="L234" s="263">
        <f t="shared" si="71"/>
        <v>0</v>
      </c>
      <c r="M234" s="264"/>
      <c r="N234" s="265"/>
      <c r="O234" s="265"/>
      <c r="P234" s="265"/>
      <c r="Q234" s="265"/>
      <c r="R234" s="265"/>
      <c r="S234" s="265"/>
      <c r="T234" s="265"/>
      <c r="U234" s="509"/>
      <c r="V234" s="186" t="str">
        <f>'Основні дані'!$B$1</f>
        <v>120142Мон.xls</v>
      </c>
      <c r="W234" s="426"/>
    </row>
    <row r="235" spans="1:23" s="154" customFormat="1" ht="27.75" hidden="1">
      <c r="A235" s="314" t="s">
        <v>406</v>
      </c>
      <c r="B235" s="245"/>
      <c r="C235" s="283"/>
      <c r="D235" s="283"/>
      <c r="E235" s="283"/>
      <c r="F235" s="263">
        <f t="shared" si="72"/>
        <v>0</v>
      </c>
      <c r="G235" s="263">
        <f t="shared" si="73"/>
        <v>0</v>
      </c>
      <c r="H235" s="263">
        <f>(M235*Титул!BC$18)+(O235*Титул!BD$18)+(Q235*Титул!BE$18)+(S235*Титул!BF$18)</f>
        <v>0</v>
      </c>
      <c r="I235" s="378"/>
      <c r="J235" s="265"/>
      <c r="K235" s="265"/>
      <c r="L235" s="263">
        <f t="shared" si="71"/>
        <v>0</v>
      </c>
      <c r="M235" s="264"/>
      <c r="N235" s="265"/>
      <c r="O235" s="265"/>
      <c r="P235" s="265"/>
      <c r="Q235" s="265"/>
      <c r="R235" s="265"/>
      <c r="S235" s="265"/>
      <c r="T235" s="265"/>
      <c r="U235" s="509"/>
      <c r="V235" s="186" t="str">
        <f>'Основні дані'!$B$1</f>
        <v>120142Мон.xls</v>
      </c>
      <c r="W235" s="426"/>
    </row>
    <row r="236" spans="1:23" s="154" customFormat="1" ht="27.75" hidden="1">
      <c r="A236" s="314" t="s">
        <v>407</v>
      </c>
      <c r="B236" s="245"/>
      <c r="C236" s="283"/>
      <c r="D236" s="283"/>
      <c r="E236" s="283"/>
      <c r="F236" s="263">
        <f t="shared" si="72"/>
        <v>0</v>
      </c>
      <c r="G236" s="263">
        <f t="shared" si="73"/>
        <v>0</v>
      </c>
      <c r="H236" s="263">
        <f>(M236*Титул!BC$18)+(O236*Титул!BD$18)+(Q236*Титул!BE$18)+(S236*Титул!BF$18)</f>
        <v>0</v>
      </c>
      <c r="I236" s="378"/>
      <c r="J236" s="265"/>
      <c r="K236" s="265"/>
      <c r="L236" s="263">
        <f t="shared" si="71"/>
        <v>0</v>
      </c>
      <c r="M236" s="264"/>
      <c r="N236" s="265"/>
      <c r="O236" s="265"/>
      <c r="P236" s="265"/>
      <c r="Q236" s="265"/>
      <c r="R236" s="265"/>
      <c r="S236" s="265"/>
      <c r="T236" s="265"/>
      <c r="U236" s="509"/>
      <c r="V236" s="186" t="str">
        <f>'Основні дані'!$B$1</f>
        <v>120142Мон.xls</v>
      </c>
      <c r="W236" s="426"/>
    </row>
    <row r="237" spans="1:23" s="154" customFormat="1" ht="27.75" hidden="1">
      <c r="A237" s="314" t="s">
        <v>408</v>
      </c>
      <c r="B237" s="245"/>
      <c r="C237" s="283"/>
      <c r="D237" s="283"/>
      <c r="E237" s="283"/>
      <c r="F237" s="263">
        <f t="shared" si="72"/>
        <v>0</v>
      </c>
      <c r="G237" s="263">
        <f t="shared" si="73"/>
        <v>0</v>
      </c>
      <c r="H237" s="263">
        <f>(M237*Титул!BC$18)+(O237*Титул!BD$18)+(Q237*Титул!BE$18)+(S237*Титул!BF$18)</f>
        <v>0</v>
      </c>
      <c r="I237" s="378"/>
      <c r="J237" s="265"/>
      <c r="K237" s="265"/>
      <c r="L237" s="263">
        <f t="shared" si="71"/>
        <v>0</v>
      </c>
      <c r="M237" s="264"/>
      <c r="N237" s="265"/>
      <c r="O237" s="265"/>
      <c r="P237" s="265"/>
      <c r="Q237" s="265"/>
      <c r="R237" s="265"/>
      <c r="S237" s="265"/>
      <c r="T237" s="265"/>
      <c r="U237" s="509"/>
      <c r="V237" s="186" t="str">
        <f>'Основні дані'!$B$1</f>
        <v>120142Мон.xls</v>
      </c>
      <c r="W237" s="426"/>
    </row>
    <row r="238" spans="1:23" s="154" customFormat="1" ht="27.75">
      <c r="A238" s="592"/>
      <c r="B238" s="617" t="s">
        <v>37</v>
      </c>
      <c r="C238" s="619"/>
      <c r="D238" s="620">
        <f>Титул!AI$34</f>
        <v>12</v>
      </c>
      <c r="E238" s="621"/>
      <c r="F238" s="593">
        <f>N238+P238+R238+T238</f>
        <v>11</v>
      </c>
      <c r="G238" s="593">
        <f>F238*30</f>
        <v>330</v>
      </c>
      <c r="H238" s="593"/>
      <c r="I238" s="593"/>
      <c r="J238" s="593"/>
      <c r="K238" s="593"/>
      <c r="L238" s="593">
        <f>IF(H238=I238+J238+K238,G238-H238,"!ОШИБКА!")</f>
        <v>330</v>
      </c>
      <c r="M238" s="593"/>
      <c r="N238" s="593"/>
      <c r="O238" s="593"/>
      <c r="P238" s="593"/>
      <c r="Q238" s="593"/>
      <c r="R238" s="593"/>
      <c r="S238" s="593"/>
      <c r="T238" s="634">
        <v>11</v>
      </c>
      <c r="U238" s="594"/>
      <c r="V238" s="186" t="str">
        <f>'Основні дані'!$B$1</f>
        <v>120142Мон.xls</v>
      </c>
      <c r="W238" s="425"/>
    </row>
    <row r="239" spans="1:23" s="154" customFormat="1" ht="28.5" thickBot="1">
      <c r="A239" s="589"/>
      <c r="B239" s="618" t="s">
        <v>109</v>
      </c>
      <c r="C239" s="622"/>
      <c r="D239" s="635">
        <f>Титул!AX$35</f>
        <v>12</v>
      </c>
      <c r="E239" s="618"/>
      <c r="F239" s="633">
        <f>N239+P239+R239+T239</f>
        <v>19</v>
      </c>
      <c r="G239" s="633">
        <f>F239*30</f>
        <v>570</v>
      </c>
      <c r="H239" s="633"/>
      <c r="I239" s="590"/>
      <c r="J239" s="590"/>
      <c r="K239" s="590"/>
      <c r="L239" s="633">
        <f>IF(H239=I239+J239+K239,G239-H239,"!ОШИБКА!")</f>
        <v>570</v>
      </c>
      <c r="M239" s="590"/>
      <c r="N239" s="590"/>
      <c r="O239" s="590"/>
      <c r="P239" s="590"/>
      <c r="Q239" s="590"/>
      <c r="R239" s="590"/>
      <c r="S239" s="590"/>
      <c r="T239" s="590">
        <f>Титул!AS$33+Титул!AS$35</f>
        <v>19</v>
      </c>
      <c r="U239" s="591"/>
      <c r="V239" s="186" t="str">
        <f>'Основні дані'!$B$1</f>
        <v>120142Мон.xls</v>
      </c>
      <c r="W239" s="425"/>
    </row>
    <row r="240" spans="1:23" s="154" customFormat="1" ht="55.5">
      <c r="A240" s="449" t="s">
        <v>409</v>
      </c>
      <c r="B240" s="556" t="s">
        <v>184</v>
      </c>
      <c r="C240" s="450"/>
      <c r="D240" s="450"/>
      <c r="E240" s="450"/>
      <c r="F240" s="522">
        <f aca="true" t="shared" si="74" ref="F240:K240">SUM(F241:F245)</f>
        <v>18</v>
      </c>
      <c r="G240" s="522">
        <f t="shared" si="74"/>
        <v>540</v>
      </c>
      <c r="H240" s="522">
        <f t="shared" si="74"/>
        <v>160</v>
      </c>
      <c r="I240" s="522">
        <f t="shared" si="74"/>
        <v>128</v>
      </c>
      <c r="J240" s="522">
        <f t="shared" si="74"/>
        <v>0</v>
      </c>
      <c r="K240" s="522">
        <f t="shared" si="74"/>
        <v>32</v>
      </c>
      <c r="L240" s="522">
        <f aca="true" t="shared" si="75" ref="L240:T240">SUM(L241:L245)</f>
        <v>380</v>
      </c>
      <c r="M240" s="523">
        <f t="shared" si="75"/>
        <v>0</v>
      </c>
      <c r="N240" s="523">
        <f t="shared" si="75"/>
        <v>0</v>
      </c>
      <c r="O240" s="523">
        <f t="shared" si="75"/>
        <v>0</v>
      </c>
      <c r="P240" s="523">
        <f t="shared" si="75"/>
        <v>0</v>
      </c>
      <c r="Q240" s="523">
        <f t="shared" si="75"/>
        <v>10</v>
      </c>
      <c r="R240" s="523">
        <f t="shared" si="75"/>
        <v>18</v>
      </c>
      <c r="S240" s="523">
        <f t="shared" si="75"/>
        <v>0</v>
      </c>
      <c r="T240" s="523">
        <f t="shared" si="75"/>
        <v>0</v>
      </c>
      <c r="U240" s="512"/>
      <c r="V240" s="186" t="str">
        <f>'Основні дані'!$B$1</f>
        <v>120142Мон.xls</v>
      </c>
      <c r="W240" s="425"/>
    </row>
    <row r="241" spans="1:23" s="154" customFormat="1" ht="55.5">
      <c r="A241" s="451" t="s">
        <v>410</v>
      </c>
      <c r="B241" s="557" t="s">
        <v>179</v>
      </c>
      <c r="C241" s="452"/>
      <c r="D241" s="452" t="s">
        <v>160</v>
      </c>
      <c r="E241" s="452"/>
      <c r="F241" s="263">
        <f>N241+P241+R241+T241</f>
        <v>3</v>
      </c>
      <c r="G241" s="263">
        <f>F241*30</f>
        <v>90</v>
      </c>
      <c r="H241" s="263">
        <f>(M241*Титул!BC$18)+(O241*Титул!BD$18)+(Q241*Титул!BE$18)+(S241*Титул!BF$18)</f>
        <v>16</v>
      </c>
      <c r="I241" s="378">
        <v>16</v>
      </c>
      <c r="J241" s="265"/>
      <c r="K241" s="265"/>
      <c r="L241" s="263">
        <f>IF(H241=I241+J241+K241,G241-H241,"!ОШИБКА!")</f>
        <v>74</v>
      </c>
      <c r="M241" s="453"/>
      <c r="N241" s="453"/>
      <c r="O241" s="453"/>
      <c r="P241" s="453"/>
      <c r="Q241" s="453">
        <v>1</v>
      </c>
      <c r="R241" s="453">
        <v>3</v>
      </c>
      <c r="S241" s="453"/>
      <c r="T241" s="453"/>
      <c r="U241" s="510">
        <v>301</v>
      </c>
      <c r="V241" s="186" t="str">
        <f>'Основні дані'!$B$1</f>
        <v>120142Мон.xls</v>
      </c>
      <c r="W241" s="425"/>
    </row>
    <row r="242" spans="1:23" s="154" customFormat="1" ht="27.75">
      <c r="A242" s="451" t="s">
        <v>411</v>
      </c>
      <c r="B242" s="557" t="s">
        <v>180</v>
      </c>
      <c r="C242" s="452"/>
      <c r="D242" s="452" t="s">
        <v>160</v>
      </c>
      <c r="E242" s="452"/>
      <c r="F242" s="263">
        <f>N242+P242+R242+T242</f>
        <v>3</v>
      </c>
      <c r="G242" s="263">
        <f>F242*30</f>
        <v>90</v>
      </c>
      <c r="H242" s="263">
        <f>(M242*Титул!BC$18)+(O242*Титул!BD$18)+(Q242*Титул!BE$18)+(S242*Титул!BF$18)</f>
        <v>16</v>
      </c>
      <c r="I242" s="378">
        <v>16</v>
      </c>
      <c r="J242" s="265"/>
      <c r="K242" s="265"/>
      <c r="L242" s="263">
        <f>IF(H242=I242+J242+K242,G242-H242,"!ОШИБКА!")</f>
        <v>74</v>
      </c>
      <c r="M242" s="453"/>
      <c r="N242" s="453"/>
      <c r="O242" s="453"/>
      <c r="P242" s="453"/>
      <c r="Q242" s="453">
        <v>1</v>
      </c>
      <c r="R242" s="453">
        <v>3</v>
      </c>
      <c r="S242" s="453"/>
      <c r="T242" s="453"/>
      <c r="U242" s="510">
        <v>306</v>
      </c>
      <c r="V242" s="186" t="str">
        <f>'Основні дані'!$B$1</f>
        <v>120142Мон.xls</v>
      </c>
      <c r="W242" s="425"/>
    </row>
    <row r="243" spans="1:23" s="154" customFormat="1" ht="55.5">
      <c r="A243" s="451" t="s">
        <v>412</v>
      </c>
      <c r="B243" s="557" t="s">
        <v>182</v>
      </c>
      <c r="C243" s="452" t="s">
        <v>160</v>
      </c>
      <c r="D243" s="189"/>
      <c r="E243" s="452"/>
      <c r="F243" s="263">
        <f>N243+P243+R243+T243</f>
        <v>4</v>
      </c>
      <c r="G243" s="263">
        <f>F243*30</f>
        <v>120</v>
      </c>
      <c r="H243" s="263">
        <f>(M243*Титул!BC$18)+(O243*Титул!BD$18)+(Q243*Титул!BE$18)+(S243*Титул!BF$18)</f>
        <v>48</v>
      </c>
      <c r="I243" s="378">
        <v>32</v>
      </c>
      <c r="J243" s="265"/>
      <c r="K243" s="265">
        <v>16</v>
      </c>
      <c r="L243" s="263">
        <f>IF(H243=I243+J243+K243,G243-H243,"!ОШИБКА!")</f>
        <v>72</v>
      </c>
      <c r="M243" s="453"/>
      <c r="N243" s="453"/>
      <c r="O243" s="453"/>
      <c r="P243" s="453"/>
      <c r="Q243" s="453">
        <v>3</v>
      </c>
      <c r="R243" s="453">
        <v>4</v>
      </c>
      <c r="S243" s="453"/>
      <c r="T243" s="453"/>
      <c r="U243" s="510"/>
      <c r="V243" s="186" t="str">
        <f>'Основні дані'!$B$1</f>
        <v>120142Мон.xls</v>
      </c>
      <c r="W243" s="425"/>
    </row>
    <row r="244" spans="1:23" s="154" customFormat="1" ht="27.75">
      <c r="A244" s="451" t="s">
        <v>413</v>
      </c>
      <c r="B244" s="557" t="s">
        <v>181</v>
      </c>
      <c r="C244" s="452" t="s">
        <v>160</v>
      </c>
      <c r="D244" s="528"/>
      <c r="E244" s="452"/>
      <c r="F244" s="263">
        <f>N244+P244+R244+T244</f>
        <v>4</v>
      </c>
      <c r="G244" s="263">
        <f>F244*30</f>
        <v>120</v>
      </c>
      <c r="H244" s="263">
        <f>(M244*Титул!BC$18)+(O244*Титул!BD$18)+(Q244*Титул!BE$18)+(S244*Титул!BF$18)</f>
        <v>48</v>
      </c>
      <c r="I244" s="378">
        <v>32</v>
      </c>
      <c r="J244" s="265"/>
      <c r="K244" s="265">
        <v>16</v>
      </c>
      <c r="L244" s="263">
        <f>IF(H244=I244+J244+K244,G244-H244,"!ОШИБКА!")</f>
        <v>72</v>
      </c>
      <c r="M244" s="453"/>
      <c r="N244" s="453"/>
      <c r="O244" s="453"/>
      <c r="P244" s="453"/>
      <c r="Q244" s="453">
        <v>3</v>
      </c>
      <c r="R244" s="453">
        <v>4</v>
      </c>
      <c r="S244" s="453"/>
      <c r="T244" s="453"/>
      <c r="U244" s="510"/>
      <c r="V244" s="186" t="str">
        <f>'Основні дані'!$B$1</f>
        <v>120142Мон.xls</v>
      </c>
      <c r="W244" s="425"/>
    </row>
    <row r="245" spans="1:23" s="154" customFormat="1" ht="28.5" thickBot="1">
      <c r="A245" s="451" t="s">
        <v>414</v>
      </c>
      <c r="B245" s="558" t="s">
        <v>183</v>
      </c>
      <c r="C245" s="454"/>
      <c r="D245" s="534">
        <v>11</v>
      </c>
      <c r="E245" s="454"/>
      <c r="F245" s="266">
        <f>N245+P245+R245+T245</f>
        <v>4</v>
      </c>
      <c r="G245" s="266">
        <f>F245*30</f>
        <v>120</v>
      </c>
      <c r="H245" s="266">
        <f>(M245*Титул!BC$18)+(O245*Титул!BD$18)+(Q245*Титул!BE$18)+(S245*Титул!BF$18)</f>
        <v>32</v>
      </c>
      <c r="I245" s="455">
        <v>32</v>
      </c>
      <c r="J245" s="456"/>
      <c r="K245" s="456"/>
      <c r="L245" s="266">
        <f>IF(H245=I245+J245+K245,G245-H245,"!ОШИБКА!")</f>
        <v>88</v>
      </c>
      <c r="M245" s="457"/>
      <c r="N245" s="457"/>
      <c r="O245" s="457"/>
      <c r="P245" s="457"/>
      <c r="Q245" s="457">
        <v>2</v>
      </c>
      <c r="R245" s="457">
        <v>4</v>
      </c>
      <c r="S245" s="457"/>
      <c r="T245" s="457"/>
      <c r="U245" s="511"/>
      <c r="V245" s="186" t="str">
        <f>'Основні дані'!$B$1</f>
        <v>120142Мон.xls</v>
      </c>
      <c r="W245" s="425"/>
    </row>
    <row r="246" spans="1:23" s="244" customFormat="1" ht="27.75" customHeight="1" thickBot="1">
      <c r="A246" s="315"/>
      <c r="B246" s="885" t="s">
        <v>68</v>
      </c>
      <c r="C246" s="886"/>
      <c r="D246" s="886"/>
      <c r="E246" s="887"/>
      <c r="F246" s="446">
        <f aca="true" t="shared" si="76" ref="F246:T246">F30+F19+F12</f>
        <v>120</v>
      </c>
      <c r="G246" s="446">
        <f t="shared" si="76"/>
        <v>3600</v>
      </c>
      <c r="H246" s="446">
        <f t="shared" si="76"/>
        <v>1120</v>
      </c>
      <c r="I246" s="446">
        <f t="shared" si="76"/>
        <v>784</v>
      </c>
      <c r="J246" s="446">
        <f t="shared" si="76"/>
        <v>16</v>
      </c>
      <c r="K246" s="446">
        <f t="shared" si="76"/>
        <v>320</v>
      </c>
      <c r="L246" s="446">
        <f t="shared" si="76"/>
        <v>2480</v>
      </c>
      <c r="M246" s="446">
        <f t="shared" si="76"/>
        <v>25</v>
      </c>
      <c r="N246" s="446">
        <f t="shared" si="76"/>
        <v>30</v>
      </c>
      <c r="O246" s="446">
        <f t="shared" si="76"/>
        <v>25</v>
      </c>
      <c r="P246" s="446">
        <f t="shared" si="76"/>
        <v>30</v>
      </c>
      <c r="Q246" s="446">
        <f t="shared" si="76"/>
        <v>20</v>
      </c>
      <c r="R246" s="446">
        <f t="shared" si="76"/>
        <v>30</v>
      </c>
      <c r="S246" s="446">
        <f t="shared" si="76"/>
        <v>0</v>
      </c>
      <c r="T246" s="446">
        <f t="shared" si="76"/>
        <v>30</v>
      </c>
      <c r="U246" s="513"/>
      <c r="V246" s="186" t="str">
        <f>'Основні дані'!$B$1</f>
        <v>120142Мон.xls</v>
      </c>
      <c r="W246" s="425"/>
    </row>
    <row r="247" spans="1:23" s="154" customFormat="1" ht="27.75" customHeight="1" thickBot="1">
      <c r="A247" s="844"/>
      <c r="B247" s="845" t="s">
        <v>69</v>
      </c>
      <c r="C247" s="846"/>
      <c r="D247" s="846"/>
      <c r="E247" s="846"/>
      <c r="F247" s="846"/>
      <c r="G247" s="846"/>
      <c r="H247" s="846"/>
      <c r="I247" s="846"/>
      <c r="J247" s="846"/>
      <c r="K247" s="846"/>
      <c r="L247" s="847"/>
      <c r="M247" s="827">
        <f>M246</f>
        <v>25</v>
      </c>
      <c r="N247" s="828"/>
      <c r="O247" s="827">
        <f>O246</f>
        <v>25</v>
      </c>
      <c r="P247" s="828"/>
      <c r="Q247" s="827">
        <f>Q246</f>
        <v>20</v>
      </c>
      <c r="R247" s="828"/>
      <c r="S247" s="827">
        <f>S246</f>
        <v>0</v>
      </c>
      <c r="T247" s="828"/>
      <c r="U247" s="459"/>
      <c r="V247" s="186" t="str">
        <f>'Основні дані'!$B$1</f>
        <v>120142Мон.xls</v>
      </c>
      <c r="W247" s="427"/>
    </row>
    <row r="248" spans="1:23" s="154" customFormat="1" ht="27.75" customHeight="1" thickBot="1">
      <c r="A248" s="844"/>
      <c r="B248" s="845" t="s">
        <v>70</v>
      </c>
      <c r="C248" s="846"/>
      <c r="D248" s="846"/>
      <c r="E248" s="846"/>
      <c r="F248" s="846"/>
      <c r="G248" s="846"/>
      <c r="H248" s="846"/>
      <c r="I248" s="846"/>
      <c r="J248" s="846"/>
      <c r="K248" s="846"/>
      <c r="L248" s="847"/>
      <c r="M248" s="822">
        <v>5</v>
      </c>
      <c r="N248" s="823"/>
      <c r="O248" s="822">
        <v>5</v>
      </c>
      <c r="P248" s="823"/>
      <c r="Q248" s="822">
        <v>3</v>
      </c>
      <c r="R248" s="823"/>
      <c r="S248" s="822"/>
      <c r="T248" s="823"/>
      <c r="U248" s="459"/>
      <c r="V248" s="186" t="str">
        <f>'Основні дані'!$B$1</f>
        <v>120142Мон.xls</v>
      </c>
      <c r="W248" s="427"/>
    </row>
    <row r="249" spans="1:23" s="154" customFormat="1" ht="27.75" customHeight="1" thickBot="1">
      <c r="A249" s="844"/>
      <c r="B249" s="845" t="s">
        <v>71</v>
      </c>
      <c r="C249" s="846"/>
      <c r="D249" s="846"/>
      <c r="E249" s="846"/>
      <c r="F249" s="846"/>
      <c r="G249" s="846"/>
      <c r="H249" s="846"/>
      <c r="I249" s="846"/>
      <c r="J249" s="846"/>
      <c r="K249" s="846"/>
      <c r="L249" s="847"/>
      <c r="M249" s="822">
        <v>2</v>
      </c>
      <c r="N249" s="823"/>
      <c r="O249" s="822">
        <v>3</v>
      </c>
      <c r="P249" s="823"/>
      <c r="Q249" s="822">
        <v>5</v>
      </c>
      <c r="R249" s="823"/>
      <c r="S249" s="822"/>
      <c r="T249" s="823"/>
      <c r="U249" s="459"/>
      <c r="V249" s="186" t="str">
        <f>'Основні дані'!$B$1</f>
        <v>120142Мон.xls</v>
      </c>
      <c r="W249" s="427"/>
    </row>
    <row r="250" spans="1:23" s="154" customFormat="1" ht="27.75" customHeight="1" thickBot="1">
      <c r="A250" s="844"/>
      <c r="B250" s="845" t="s">
        <v>84</v>
      </c>
      <c r="C250" s="846"/>
      <c r="D250" s="846"/>
      <c r="E250" s="846"/>
      <c r="F250" s="846"/>
      <c r="G250" s="846"/>
      <c r="H250" s="846"/>
      <c r="I250" s="846"/>
      <c r="J250" s="846"/>
      <c r="K250" s="846"/>
      <c r="L250" s="847"/>
      <c r="M250" s="839">
        <v>1</v>
      </c>
      <c r="N250" s="840"/>
      <c r="O250" s="822">
        <v>1</v>
      </c>
      <c r="P250" s="823"/>
      <c r="Q250" s="822"/>
      <c r="R250" s="823"/>
      <c r="S250" s="822"/>
      <c r="T250" s="823"/>
      <c r="U250" s="459"/>
      <c r="V250" s="186" t="str">
        <f>'Основні дані'!$B$1</f>
        <v>120142Мон.xls</v>
      </c>
      <c r="W250" s="427"/>
    </row>
    <row r="251" spans="1:30" s="154" customFormat="1" ht="27.75" customHeight="1" thickBot="1">
      <c r="A251" s="232"/>
      <c r="B251" s="875" t="s">
        <v>159</v>
      </c>
      <c r="C251" s="876"/>
      <c r="D251" s="876"/>
      <c r="E251" s="876"/>
      <c r="F251" s="876"/>
      <c r="G251" s="876"/>
      <c r="H251" s="876"/>
      <c r="I251" s="876"/>
      <c r="J251" s="876"/>
      <c r="K251" s="876"/>
      <c r="L251" s="877"/>
      <c r="M251" s="831">
        <f>COUNT(M13:M18)+COUNT(M20:M29)+COUNT(M33:M44)+COUNT(M241:M245)</f>
        <v>7</v>
      </c>
      <c r="N251" s="832"/>
      <c r="O251" s="831">
        <f>COUNT(O13:O18)+COUNT(O20:O29)+COUNT(O33:O44)+COUNT(O241:O245)</f>
        <v>8</v>
      </c>
      <c r="P251" s="832"/>
      <c r="Q251" s="831">
        <f>COUNT(Q13:Q18)+COUNT(Q20:Q29)+COUNT(Q33:Q44)+COUNT(Q241:Q245)</f>
        <v>8</v>
      </c>
      <c r="R251" s="832"/>
      <c r="S251" s="831">
        <f>COUNT(S13:S18)+COUNT(S20:S29)+COUNT(S33:S44)+COUNT(S241:S245)</f>
        <v>0</v>
      </c>
      <c r="T251" s="832"/>
      <c r="U251" s="460"/>
      <c r="V251" s="186" t="str">
        <f>'Основні дані'!$B$1</f>
        <v>120142Мон.xls</v>
      </c>
      <c r="W251" s="871"/>
      <c r="X251" s="871"/>
      <c r="Y251" s="871"/>
      <c r="Z251" s="871"/>
      <c r="AA251" s="871"/>
      <c r="AB251" s="871"/>
      <c r="AC251" s="459"/>
      <c r="AD251" s="186"/>
    </row>
    <row r="252" spans="1:23" s="154" customFormat="1" ht="27.75" customHeight="1" hidden="1">
      <c r="A252" s="185"/>
      <c r="B252" s="891" t="s">
        <v>525</v>
      </c>
      <c r="C252" s="892"/>
      <c r="D252" s="892"/>
      <c r="E252" s="892"/>
      <c r="F252" s="892"/>
      <c r="G252" s="892"/>
      <c r="H252" s="892"/>
      <c r="I252" s="892"/>
      <c r="J252" s="892"/>
      <c r="K252" s="892"/>
      <c r="L252" s="893"/>
      <c r="M252" s="820">
        <f>COUNT(M13:M18)+COUNT(M20:M29)+COUNT(M46:M57)+COUNT(M241:M245)</f>
        <v>7</v>
      </c>
      <c r="N252" s="821"/>
      <c r="O252" s="820">
        <f>COUNT(O13:O18)+COUNT(O20:O29)+COUNT(O46:O57)+COUNT(O241:O245)</f>
        <v>8</v>
      </c>
      <c r="P252" s="821"/>
      <c r="Q252" s="820">
        <f>COUNT(Q13:Q18)+COUNT(Q20:Q29)+COUNT(Q46:Q57)+COUNT(Q241:Q245)</f>
        <v>8</v>
      </c>
      <c r="R252" s="821"/>
      <c r="S252" s="820">
        <f>COUNT(S13:S18)+COUNT(S20:S29)+COUNT(S46:S57)+COUNT(S241:S245)</f>
        <v>0</v>
      </c>
      <c r="T252" s="821"/>
      <c r="U252" s="186"/>
      <c r="V252" s="186" t="s">
        <v>524</v>
      </c>
      <c r="W252" s="427"/>
    </row>
    <row r="253" spans="1:23" s="154" customFormat="1" ht="27.75" customHeight="1" hidden="1">
      <c r="A253" s="185"/>
      <c r="B253" s="824" t="s">
        <v>526</v>
      </c>
      <c r="C253" s="825"/>
      <c r="D253" s="825"/>
      <c r="E253" s="825"/>
      <c r="F253" s="825"/>
      <c r="G253" s="825"/>
      <c r="H253" s="825"/>
      <c r="I253" s="825"/>
      <c r="J253" s="825"/>
      <c r="K253" s="825"/>
      <c r="L253" s="826"/>
      <c r="M253" s="818">
        <f>COUNT(M13:M18)+COUNT(M20:M29)+COUNT(M59:M70)+COUNT(M241:M245)</f>
        <v>7</v>
      </c>
      <c r="N253" s="819"/>
      <c r="O253" s="818">
        <f>COUNT(O13:O18)+COUNT(O20:O29)+COUNT(O59:O70)+COUNT(O241:O245)</f>
        <v>8</v>
      </c>
      <c r="P253" s="819"/>
      <c r="Q253" s="818">
        <f>COUNT(Q13:Q18)+COUNT(Q20:Q29)+COUNT(Q59:Q70)+COUNT(Q241:Q245)</f>
        <v>8</v>
      </c>
      <c r="R253" s="819"/>
      <c r="S253" s="818">
        <f>COUNT(S13:S18)+COUNT(S20:S29)+COUNT(S59:S70)+COUNT(S241:S245)</f>
        <v>0</v>
      </c>
      <c r="T253" s="819"/>
      <c r="U253" s="186"/>
      <c r="V253" s="186" t="s">
        <v>524</v>
      </c>
      <c r="W253" s="427"/>
    </row>
    <row r="254" spans="1:23" s="154" customFormat="1" ht="27.75" customHeight="1" hidden="1">
      <c r="A254" s="185"/>
      <c r="B254" s="824" t="s">
        <v>527</v>
      </c>
      <c r="C254" s="825"/>
      <c r="D254" s="825"/>
      <c r="E254" s="825"/>
      <c r="F254" s="825"/>
      <c r="G254" s="825"/>
      <c r="H254" s="825"/>
      <c r="I254" s="825"/>
      <c r="J254" s="825"/>
      <c r="K254" s="825"/>
      <c r="L254" s="826"/>
      <c r="M254" s="818">
        <f>COUNT(M13:M18)+COUNT(M20:M29)+COUNT(M72:M83)+COUNT(M241:M245)</f>
        <v>7</v>
      </c>
      <c r="N254" s="819"/>
      <c r="O254" s="818">
        <f>COUNT(O13:O18)+COUNT(O20:O29)+COUNT(O72:O83)+COUNT(O241:O245)</f>
        <v>8</v>
      </c>
      <c r="P254" s="819"/>
      <c r="Q254" s="818">
        <f>COUNT(Q13:Q18)+COUNT(Q20:Q29)+COUNT(Q72:Q83)+COUNT(Q241:Q245)</f>
        <v>8</v>
      </c>
      <c r="R254" s="819"/>
      <c r="S254" s="818">
        <f>COUNT(S13:S18)+COUNT(S20:S29)+COUNT(S72:S83)+COUNT(S241:S245)</f>
        <v>0</v>
      </c>
      <c r="T254" s="819"/>
      <c r="U254" s="186"/>
      <c r="V254" s="186" t="s">
        <v>524</v>
      </c>
      <c r="W254" s="427"/>
    </row>
    <row r="255" spans="1:23" s="154" customFormat="1" ht="27.75" customHeight="1" hidden="1">
      <c r="A255" s="185"/>
      <c r="B255" s="824" t="s">
        <v>528</v>
      </c>
      <c r="C255" s="825"/>
      <c r="D255" s="825"/>
      <c r="E255" s="825"/>
      <c r="F255" s="825"/>
      <c r="G255" s="825"/>
      <c r="H255" s="825"/>
      <c r="I255" s="825"/>
      <c r="J255" s="825"/>
      <c r="K255" s="825"/>
      <c r="L255" s="826"/>
      <c r="M255" s="818">
        <f>COUNT(M13:M18)+COUNT(M20:M29)+COUNT(M85:M96)+COUNT(M241:M245)</f>
        <v>7</v>
      </c>
      <c r="N255" s="819"/>
      <c r="O255" s="818">
        <f>COUNT(O13:O18)+COUNT(O20:O29)+COUNT(O85:O96)+COUNT(O241:O245)</f>
        <v>8</v>
      </c>
      <c r="P255" s="819"/>
      <c r="Q255" s="818">
        <f>COUNT(Q13:Q18)+COUNT(Q20:Q29)+COUNT(Q85:Q96)+COUNT(Q241:Q245)</f>
        <v>8</v>
      </c>
      <c r="R255" s="819"/>
      <c r="S255" s="818">
        <f>COUNT(S13:S18)+COUNT(S20:S29)+COUNT(S85:S96)+COUNT(S241:S245)</f>
        <v>0</v>
      </c>
      <c r="T255" s="819"/>
      <c r="U255" s="186"/>
      <c r="V255" s="186" t="s">
        <v>524</v>
      </c>
      <c r="W255" s="427"/>
    </row>
    <row r="256" spans="1:23" s="154" customFormat="1" ht="27.75" customHeight="1" hidden="1">
      <c r="A256" s="185"/>
      <c r="B256" s="824" t="s">
        <v>529</v>
      </c>
      <c r="C256" s="825"/>
      <c r="D256" s="825"/>
      <c r="E256" s="825"/>
      <c r="F256" s="825"/>
      <c r="G256" s="825"/>
      <c r="H256" s="825"/>
      <c r="I256" s="825"/>
      <c r="J256" s="825"/>
      <c r="K256" s="825"/>
      <c r="L256" s="826"/>
      <c r="M256" s="818">
        <f>COUNT(M13:M18)+COUNT(M20:M29)+COUNT(M98:M109)+COUNT(M241:M245)</f>
        <v>7</v>
      </c>
      <c r="N256" s="819"/>
      <c r="O256" s="818">
        <f>COUNT(O13:O18)+COUNT(O20:O29)+COUNT(O98:O109)+COUNT(O241:O245)</f>
        <v>8</v>
      </c>
      <c r="P256" s="819"/>
      <c r="Q256" s="818">
        <f>COUNT(Q13:Q18)+COUNT(Q20:Q29)+COUNT(Q98:Q109)+COUNT(Q241:Q245)</f>
        <v>8</v>
      </c>
      <c r="R256" s="819"/>
      <c r="S256" s="818">
        <f>COUNT(S13:S18)+COUNT(S20:S29)+COUNT(S98:S109)+COUNT(S241:S245)</f>
        <v>0</v>
      </c>
      <c r="T256" s="819"/>
      <c r="U256" s="186"/>
      <c r="V256" s="186" t="s">
        <v>524</v>
      </c>
      <c r="W256" s="427"/>
    </row>
    <row r="257" spans="1:23" s="154" customFormat="1" ht="27.75" customHeight="1" hidden="1">
      <c r="A257" s="185"/>
      <c r="B257" s="824" t="s">
        <v>530</v>
      </c>
      <c r="C257" s="825"/>
      <c r="D257" s="825"/>
      <c r="E257" s="825"/>
      <c r="F257" s="825"/>
      <c r="G257" s="825"/>
      <c r="H257" s="825"/>
      <c r="I257" s="825"/>
      <c r="J257" s="825"/>
      <c r="K257" s="825"/>
      <c r="L257" s="826"/>
      <c r="M257" s="818">
        <f>COUNT(M13:M18)+COUNT(M20:M29)+COUNT(M111:M122)+COUNT(M241:M245)</f>
        <v>3</v>
      </c>
      <c r="N257" s="819"/>
      <c r="O257" s="818">
        <f>COUNT(O13:O18)+COUNT(O20:O29)+COUNT(O111:O122)+COUNT(O241:O245)</f>
        <v>5</v>
      </c>
      <c r="P257" s="819"/>
      <c r="Q257" s="818">
        <f>COUNT(Q13:Q18)+COUNT(Q20:Q29)+COUNT(Q111:Q122)+COUNT(Q241:Q245)</f>
        <v>8</v>
      </c>
      <c r="R257" s="819"/>
      <c r="S257" s="818">
        <f>COUNT(S13:S18)+COUNT(S20:S29)+COUNT(S111:S122)+COUNT(S241:S245)</f>
        <v>0</v>
      </c>
      <c r="T257" s="819"/>
      <c r="U257" s="186"/>
      <c r="V257" s="186" t="s">
        <v>524</v>
      </c>
      <c r="W257" s="427"/>
    </row>
    <row r="258" spans="1:23" s="154" customFormat="1" ht="27.75" customHeight="1" hidden="1">
      <c r="A258" s="185"/>
      <c r="B258" s="824" t="s">
        <v>531</v>
      </c>
      <c r="C258" s="825"/>
      <c r="D258" s="825"/>
      <c r="E258" s="825"/>
      <c r="F258" s="825"/>
      <c r="G258" s="825"/>
      <c r="H258" s="825"/>
      <c r="I258" s="825"/>
      <c r="J258" s="825"/>
      <c r="K258" s="825"/>
      <c r="L258" s="826"/>
      <c r="M258" s="818">
        <f>COUNT(M13:M18)+COUNT(M20:M29)+COUNT(M124:M135)+COUNT(M241:M245)</f>
        <v>3</v>
      </c>
      <c r="N258" s="819"/>
      <c r="O258" s="818">
        <f>COUNT(O13:O18)+COUNT(O20:O29)+COUNT(O124:O135)+COUNT(O241:O245)</f>
        <v>5</v>
      </c>
      <c r="P258" s="819"/>
      <c r="Q258" s="818">
        <f>COUNT(Q13:Q18)+COUNT(Q20:Q29)+COUNT(Q124:Q135)+COUNT(Q241:Q245)</f>
        <v>8</v>
      </c>
      <c r="R258" s="819"/>
      <c r="S258" s="818">
        <f>COUNT(S13:S18)+COUNT(S20:S29)+COUNT(S124:S135)+COUNT(S241:S245)</f>
        <v>0</v>
      </c>
      <c r="T258" s="819"/>
      <c r="U258" s="186"/>
      <c r="V258" s="186" t="s">
        <v>524</v>
      </c>
      <c r="W258" s="427"/>
    </row>
    <row r="259" spans="1:23" s="154" customFormat="1" ht="27.75" customHeight="1" hidden="1">
      <c r="A259" s="185"/>
      <c r="B259" s="824" t="s">
        <v>532</v>
      </c>
      <c r="C259" s="825"/>
      <c r="D259" s="825"/>
      <c r="E259" s="825"/>
      <c r="F259" s="825"/>
      <c r="G259" s="825"/>
      <c r="H259" s="825"/>
      <c r="I259" s="825"/>
      <c r="J259" s="825"/>
      <c r="K259" s="825"/>
      <c r="L259" s="826"/>
      <c r="M259" s="818">
        <f>COUNT(M13:M18)+COUNT(M20:M29)+COUNT(M137:M148)+COUNT(M241:M245)</f>
        <v>3</v>
      </c>
      <c r="N259" s="819"/>
      <c r="O259" s="818">
        <f>COUNT(O13:O18)+COUNT(O20:O29)+COUNT(O137:O148)+COUNT(O241:O245)</f>
        <v>5</v>
      </c>
      <c r="P259" s="819"/>
      <c r="Q259" s="818">
        <f>COUNT(Q13:Q18)+COUNT(Q20:Q29)+COUNT(Q137:Q148)+COUNT(Q241:Q245)</f>
        <v>8</v>
      </c>
      <c r="R259" s="819"/>
      <c r="S259" s="818">
        <f>COUNT(S13:S18)+COUNT(S20:S29)+COUNT(S137:S148)+COUNT(S241:S245)</f>
        <v>0</v>
      </c>
      <c r="T259" s="819"/>
      <c r="U259" s="186"/>
      <c r="V259" s="186" t="s">
        <v>524</v>
      </c>
      <c r="W259" s="427"/>
    </row>
    <row r="260" spans="1:23" s="154" customFormat="1" ht="27.75" customHeight="1" hidden="1">
      <c r="A260" s="185"/>
      <c r="B260" s="824" t="s">
        <v>533</v>
      </c>
      <c r="C260" s="825"/>
      <c r="D260" s="825"/>
      <c r="E260" s="825"/>
      <c r="F260" s="825"/>
      <c r="G260" s="825"/>
      <c r="H260" s="825"/>
      <c r="I260" s="825"/>
      <c r="J260" s="825"/>
      <c r="K260" s="825"/>
      <c r="L260" s="826"/>
      <c r="M260" s="818">
        <f>COUNT(M13:M18)+COUNT(M20:M29)+COUNT(M150:M161)+COUNT(M241:M245)</f>
        <v>3</v>
      </c>
      <c r="N260" s="819"/>
      <c r="O260" s="818">
        <f>COUNT(O13:O18)+COUNT(O20:O29)+COUNT(O150:O161)+COUNT(O241:O245)</f>
        <v>5</v>
      </c>
      <c r="P260" s="819"/>
      <c r="Q260" s="818">
        <f>COUNT(Q13:Q18)+COUNT(Q20:Q29)+COUNT(Q150:Q161)+COUNT(Q241:Q245)</f>
        <v>8</v>
      </c>
      <c r="R260" s="819"/>
      <c r="S260" s="818">
        <f>COUNT(S13:S18)+COUNT(S20:S29)+COUNT(S150:S161)+COUNT(S241:S245)</f>
        <v>0</v>
      </c>
      <c r="T260" s="819"/>
      <c r="U260" s="186"/>
      <c r="V260" s="186" t="s">
        <v>524</v>
      </c>
      <c r="W260" s="427"/>
    </row>
    <row r="261" spans="1:23" s="154" customFormat="1" ht="27.75" customHeight="1" hidden="1">
      <c r="A261" s="185"/>
      <c r="B261" s="824" t="s">
        <v>534</v>
      </c>
      <c r="C261" s="825"/>
      <c r="D261" s="825"/>
      <c r="E261" s="825"/>
      <c r="F261" s="825"/>
      <c r="G261" s="825"/>
      <c r="H261" s="825"/>
      <c r="I261" s="825"/>
      <c r="J261" s="825"/>
      <c r="K261" s="825"/>
      <c r="L261" s="826"/>
      <c r="M261" s="818">
        <f>COUNT(M13:M18)+COUNT(M20:M29)+COUNT(M163:M174)+COUNT(M241:M245)</f>
        <v>3</v>
      </c>
      <c r="N261" s="819"/>
      <c r="O261" s="818">
        <f>COUNT(O13:O18)+COUNT(O20:O29)+COUNT(O163:O174)+COUNT(O241:O245)</f>
        <v>5</v>
      </c>
      <c r="P261" s="819"/>
      <c r="Q261" s="818">
        <f>COUNT(Q13:Q18)+COUNT(Q20:Q29)+COUNT(Q163:Q174)+COUNT(Q241:Q245)</f>
        <v>8</v>
      </c>
      <c r="R261" s="819"/>
      <c r="S261" s="818">
        <f>COUNT(S13:S18)+COUNT(S20:S29)+COUNT(S163:S174)+COUNT(S241:S245)</f>
        <v>0</v>
      </c>
      <c r="T261" s="819"/>
      <c r="U261" s="186"/>
      <c r="V261" s="186" t="s">
        <v>524</v>
      </c>
      <c r="W261" s="427"/>
    </row>
    <row r="262" spans="1:23" s="154" customFormat="1" ht="27.75" customHeight="1" hidden="1">
      <c r="A262" s="185"/>
      <c r="B262" s="824" t="s">
        <v>535</v>
      </c>
      <c r="C262" s="825"/>
      <c r="D262" s="825"/>
      <c r="E262" s="825"/>
      <c r="F262" s="825"/>
      <c r="G262" s="825"/>
      <c r="H262" s="825"/>
      <c r="I262" s="825"/>
      <c r="J262" s="825"/>
      <c r="K262" s="825"/>
      <c r="L262" s="826"/>
      <c r="M262" s="818">
        <f>COUNT(M13:M18)+COUNT(M20:M29)+COUNT(M176:M187)+COUNT(M241:M245)</f>
        <v>3</v>
      </c>
      <c r="N262" s="819"/>
      <c r="O262" s="818">
        <f>COUNT(O13:O18)+COUNT(O20:O29)+COUNT(O176:O187)+COUNT(O241:O245)</f>
        <v>5</v>
      </c>
      <c r="P262" s="819"/>
      <c r="Q262" s="818">
        <f>COUNT(Q13:Q18)+COUNT(Q20:Q29)+COUNT(Q176:Q187)+COUNT(Q241:Q245)</f>
        <v>8</v>
      </c>
      <c r="R262" s="819"/>
      <c r="S262" s="818">
        <f>COUNT(S13:S18)+COUNT(S20:S29)+COUNT(S176:S187)+COUNT(S241:S245)</f>
        <v>0</v>
      </c>
      <c r="T262" s="819"/>
      <c r="U262" s="186"/>
      <c r="V262" s="186" t="s">
        <v>524</v>
      </c>
      <c r="W262" s="427"/>
    </row>
    <row r="263" spans="1:23" s="154" customFormat="1" ht="27.75" customHeight="1" hidden="1">
      <c r="A263" s="185"/>
      <c r="B263" s="824" t="s">
        <v>536</v>
      </c>
      <c r="C263" s="825"/>
      <c r="D263" s="825"/>
      <c r="E263" s="825"/>
      <c r="F263" s="825"/>
      <c r="G263" s="825"/>
      <c r="H263" s="825"/>
      <c r="I263" s="825"/>
      <c r="J263" s="825"/>
      <c r="K263" s="825"/>
      <c r="L263" s="826"/>
      <c r="M263" s="818">
        <f>COUNT(M13:M18)+COUNT(M20:M29)+COUNT(M189:M200)+COUNT(M241:M245)</f>
        <v>3</v>
      </c>
      <c r="N263" s="819"/>
      <c r="O263" s="818">
        <f>COUNT(O13:O18)+COUNT(O20:O29)+COUNT(O189:O200)+COUNT(O241:O245)</f>
        <v>5</v>
      </c>
      <c r="P263" s="819"/>
      <c r="Q263" s="818">
        <f>COUNT(Q13:Q18)+COUNT(Q20:Q29)+COUNT(Q189:Q200)+COUNT(Q241:Q245)</f>
        <v>8</v>
      </c>
      <c r="R263" s="819"/>
      <c r="S263" s="818">
        <f>COUNT(S13:S18)+COUNT(S20:S29)+COUNT(S189:S200)+COUNT(S241:S245)</f>
        <v>0</v>
      </c>
      <c r="T263" s="819"/>
      <c r="U263" s="186"/>
      <c r="V263" s="186" t="s">
        <v>524</v>
      </c>
      <c r="W263" s="427"/>
    </row>
    <row r="264" spans="1:23" s="154" customFormat="1" ht="27.75" customHeight="1" hidden="1">
      <c r="A264" s="185"/>
      <c r="B264" s="824" t="s">
        <v>537</v>
      </c>
      <c r="C264" s="825"/>
      <c r="D264" s="825"/>
      <c r="E264" s="825"/>
      <c r="F264" s="825"/>
      <c r="G264" s="825"/>
      <c r="H264" s="825"/>
      <c r="I264" s="825"/>
      <c r="J264" s="825"/>
      <c r="K264" s="825"/>
      <c r="L264" s="826"/>
      <c r="M264" s="818">
        <f>COUNT(M13:M18)+COUNT(M20:M29)+COUNT(M202:M213)+COUNT(M241:M245)</f>
        <v>3</v>
      </c>
      <c r="N264" s="819"/>
      <c r="O264" s="818">
        <f>COUNT(O13:O18)+COUNT(O20:O29)+COUNT(O202:O213)+COUNT(O241:O245)</f>
        <v>5</v>
      </c>
      <c r="P264" s="819"/>
      <c r="Q264" s="818">
        <f>COUNT(Q13:Q18)+COUNT(Q20:Q29)+COUNT(Q202:Q213)+COUNT(Q241:Q245)</f>
        <v>8</v>
      </c>
      <c r="R264" s="819"/>
      <c r="S264" s="818">
        <f>COUNT(S13:S18)+COUNT(S20:S29)+COUNT(S202:S213)+COUNT(S241:S245)</f>
        <v>0</v>
      </c>
      <c r="T264" s="819"/>
      <c r="U264" s="186"/>
      <c r="V264" s="186" t="s">
        <v>524</v>
      </c>
      <c r="W264" s="427"/>
    </row>
    <row r="265" spans="1:23" s="154" customFormat="1" ht="27.75" customHeight="1" hidden="1">
      <c r="A265" s="185"/>
      <c r="B265" s="824" t="s">
        <v>538</v>
      </c>
      <c r="C265" s="825"/>
      <c r="D265" s="825"/>
      <c r="E265" s="825"/>
      <c r="F265" s="825"/>
      <c r="G265" s="825"/>
      <c r="H265" s="825"/>
      <c r="I265" s="825"/>
      <c r="J265" s="825"/>
      <c r="K265" s="825"/>
      <c r="L265" s="826"/>
      <c r="M265" s="818">
        <f>COUNT(M13:M18)+COUNT(M20:M29)+COUNT(M215:M226)+COUNT(M241:M245)</f>
        <v>3</v>
      </c>
      <c r="N265" s="819"/>
      <c r="O265" s="818">
        <f>COUNT(O13:O18)+COUNT(O20:O29)+COUNT(O215:O226)+COUNT(O241:O245)</f>
        <v>5</v>
      </c>
      <c r="P265" s="819"/>
      <c r="Q265" s="818">
        <f>COUNT(Q13:Q18)+COUNT(Q20:Q29)+COUNT(Q215:Q226)+COUNT(Q241:Q245)</f>
        <v>8</v>
      </c>
      <c r="R265" s="819"/>
      <c r="S265" s="818">
        <f>COUNT(S13:S18)+COUNT(S20:S29)+COUNT(S215:S226)+COUNT(S241:S245)</f>
        <v>0</v>
      </c>
      <c r="T265" s="819"/>
      <c r="U265" s="186"/>
      <c r="V265" s="186" t="s">
        <v>524</v>
      </c>
      <c r="W265" s="427"/>
    </row>
    <row r="266" spans="1:23" s="154" customFormat="1" ht="27.75" customHeight="1" hidden="1">
      <c r="A266" s="185"/>
      <c r="B266" s="824" t="s">
        <v>539</v>
      </c>
      <c r="C266" s="825"/>
      <c r="D266" s="825"/>
      <c r="E266" s="825"/>
      <c r="F266" s="825"/>
      <c r="G266" s="825"/>
      <c r="H266" s="825"/>
      <c r="I266" s="825"/>
      <c r="J266" s="825"/>
      <c r="K266" s="825"/>
      <c r="L266" s="826"/>
      <c r="M266" s="818">
        <f>COUNT(M13:M18)+COUNT(M20:M29)+COUNT(M228:M239)+COUNT(M241:M245)</f>
        <v>3</v>
      </c>
      <c r="N266" s="819"/>
      <c r="O266" s="818">
        <f>COUNT(O13:O18)+COUNT(O20:O29)+COUNT(O228:O239)+COUNT(O241:O245)</f>
        <v>5</v>
      </c>
      <c r="P266" s="819"/>
      <c r="Q266" s="818">
        <f>COUNT(Q13:Q18)+COUNT(Q20:Q29)+COUNT(Q228:Q239)+COUNT(Q241:Q245)</f>
        <v>8</v>
      </c>
      <c r="R266" s="819"/>
      <c r="S266" s="818">
        <f>COUNT(S13:S18)+COUNT(S20:S29)+COUNT(S228:S239)+COUNT(S241:S245)</f>
        <v>0</v>
      </c>
      <c r="T266" s="819"/>
      <c r="U266" s="186"/>
      <c r="V266" s="186" t="s">
        <v>524</v>
      </c>
      <c r="W266" s="427"/>
    </row>
    <row r="267" spans="1:23" s="154" customFormat="1" ht="27.75" customHeight="1">
      <c r="A267" s="185"/>
      <c r="B267" s="185"/>
      <c r="C267" s="651"/>
      <c r="D267" s="651"/>
      <c r="E267" s="651"/>
      <c r="F267" s="651"/>
      <c r="G267" s="651"/>
      <c r="H267" s="651"/>
      <c r="I267" s="651"/>
      <c r="J267" s="651"/>
      <c r="K267" s="651"/>
      <c r="L267" s="651"/>
      <c r="M267" s="652"/>
      <c r="N267" s="653"/>
      <c r="O267" s="652"/>
      <c r="P267" s="653"/>
      <c r="Q267" s="652"/>
      <c r="R267" s="653"/>
      <c r="S267" s="652"/>
      <c r="T267" s="653"/>
      <c r="U267" s="186"/>
      <c r="V267" s="186"/>
      <c r="W267" s="427"/>
    </row>
    <row r="268" spans="1:23" s="154" customFormat="1" ht="27.75" customHeight="1">
      <c r="A268" s="185"/>
      <c r="B268" s="185"/>
      <c r="C268" s="651"/>
      <c r="D268" s="651"/>
      <c r="E268" s="651"/>
      <c r="F268" s="651"/>
      <c r="G268" s="651"/>
      <c r="H268" s="651"/>
      <c r="I268" s="651"/>
      <c r="J268" s="651"/>
      <c r="K268" s="651"/>
      <c r="L268" s="651"/>
      <c r="M268" s="652"/>
      <c r="N268" s="653"/>
      <c r="O268" s="652"/>
      <c r="P268" s="653"/>
      <c r="Q268" s="652"/>
      <c r="R268" s="653"/>
      <c r="S268" s="652"/>
      <c r="T268" s="653"/>
      <c r="U268" s="186"/>
      <c r="V268" s="186"/>
      <c r="W268" s="427"/>
    </row>
    <row r="269" spans="1:23" s="154" customFormat="1" ht="27.75" customHeight="1">
      <c r="A269" s="185"/>
      <c r="B269" s="185"/>
      <c r="C269" s="651"/>
      <c r="D269" s="651"/>
      <c r="E269" s="651"/>
      <c r="F269" s="651"/>
      <c r="G269" s="651"/>
      <c r="H269" s="651"/>
      <c r="I269" s="651"/>
      <c r="J269" s="651"/>
      <c r="K269" s="651"/>
      <c r="L269" s="651"/>
      <c r="M269" s="652"/>
      <c r="N269" s="653"/>
      <c r="O269" s="652"/>
      <c r="P269" s="653"/>
      <c r="Q269" s="652"/>
      <c r="R269" s="653"/>
      <c r="S269" s="652"/>
      <c r="T269" s="653"/>
      <c r="U269" s="186"/>
      <c r="V269" s="186"/>
      <c r="W269" s="427"/>
    </row>
    <row r="270" spans="1:23" s="154" customFormat="1" ht="27.75" customHeight="1">
      <c r="A270" s="185"/>
      <c r="B270" s="185"/>
      <c r="C270" s="651"/>
      <c r="D270" s="651"/>
      <c r="E270" s="651"/>
      <c r="F270" s="651"/>
      <c r="G270" s="651"/>
      <c r="H270" s="651"/>
      <c r="I270" s="651"/>
      <c r="J270" s="651"/>
      <c r="K270" s="651"/>
      <c r="L270" s="651"/>
      <c r="M270" s="652"/>
      <c r="N270" s="653"/>
      <c r="O270" s="652"/>
      <c r="P270" s="653"/>
      <c r="Q270" s="652"/>
      <c r="R270" s="653"/>
      <c r="S270" s="652"/>
      <c r="T270" s="653"/>
      <c r="U270" s="186"/>
      <c r="V270" s="186"/>
      <c r="W270" s="427"/>
    </row>
    <row r="271" spans="1:23" s="154" customFormat="1" ht="27.75" customHeight="1" hidden="1">
      <c r="A271" s="185"/>
      <c r="B271" s="185"/>
      <c r="C271" s="651"/>
      <c r="D271" s="651"/>
      <c r="E271" s="651"/>
      <c r="F271" s="651"/>
      <c r="G271" s="651"/>
      <c r="H271" s="651"/>
      <c r="I271" s="651"/>
      <c r="J271" s="651"/>
      <c r="K271" s="651"/>
      <c r="L271" s="651"/>
      <c r="M271" s="652"/>
      <c r="N271" s="653"/>
      <c r="O271" s="652"/>
      <c r="P271" s="653"/>
      <c r="Q271" s="652"/>
      <c r="R271" s="653"/>
      <c r="S271" s="652"/>
      <c r="T271" s="653"/>
      <c r="U271" s="186"/>
      <c r="V271" s="186"/>
      <c r="W271" s="427"/>
    </row>
    <row r="272" spans="1:23" s="154" customFormat="1" ht="27.75" customHeight="1" hidden="1">
      <c r="A272" s="185"/>
      <c r="B272" s="185"/>
      <c r="C272" s="651"/>
      <c r="D272" s="651"/>
      <c r="E272" s="651"/>
      <c r="F272" s="651"/>
      <c r="G272" s="651"/>
      <c r="H272" s="651"/>
      <c r="I272" s="651"/>
      <c r="J272" s="651"/>
      <c r="K272" s="651"/>
      <c r="L272" s="651"/>
      <c r="M272" s="652"/>
      <c r="N272" s="653"/>
      <c r="O272" s="652"/>
      <c r="P272" s="653"/>
      <c r="Q272" s="652"/>
      <c r="R272" s="653"/>
      <c r="S272" s="652"/>
      <c r="T272" s="653"/>
      <c r="U272" s="186"/>
      <c r="V272" s="186"/>
      <c r="W272" s="427"/>
    </row>
    <row r="273" spans="1:23" s="154" customFormat="1" ht="27.75" customHeight="1">
      <c r="A273" s="185"/>
      <c r="B273" s="185"/>
      <c r="C273" s="651"/>
      <c r="D273" s="651"/>
      <c r="E273" s="651"/>
      <c r="F273" s="651"/>
      <c r="G273" s="651"/>
      <c r="H273" s="651"/>
      <c r="I273" s="651"/>
      <c r="J273" s="651"/>
      <c r="K273" s="651"/>
      <c r="L273" s="651"/>
      <c r="M273" s="652"/>
      <c r="N273" s="653"/>
      <c r="O273" s="652"/>
      <c r="P273" s="653"/>
      <c r="Q273" s="652"/>
      <c r="R273" s="653"/>
      <c r="S273" s="652"/>
      <c r="T273" s="653"/>
      <c r="U273" s="186"/>
      <c r="V273" s="186"/>
      <c r="W273" s="427"/>
    </row>
    <row r="274" spans="1:23" s="154" customFormat="1" ht="27.75" customHeight="1">
      <c r="A274" s="185"/>
      <c r="B274" s="185"/>
      <c r="C274" s="651"/>
      <c r="D274" s="651"/>
      <c r="E274" s="651"/>
      <c r="F274" s="651"/>
      <c r="G274" s="651"/>
      <c r="H274" s="651"/>
      <c r="I274" s="651"/>
      <c r="J274" s="651"/>
      <c r="K274" s="651"/>
      <c r="L274" s="651"/>
      <c r="M274" s="652"/>
      <c r="N274" s="653"/>
      <c r="O274" s="652"/>
      <c r="P274" s="653"/>
      <c r="Q274" s="652"/>
      <c r="R274" s="653"/>
      <c r="S274" s="652"/>
      <c r="T274" s="653"/>
      <c r="U274" s="186"/>
      <c r="V274" s="186"/>
      <c r="W274" s="427"/>
    </row>
    <row r="275" spans="1:23" s="154" customFormat="1" ht="27.75" customHeight="1">
      <c r="A275" s="185"/>
      <c r="B275" s="185"/>
      <c r="C275" s="651"/>
      <c r="D275" s="651"/>
      <c r="E275" s="651"/>
      <c r="F275" s="651"/>
      <c r="G275" s="651"/>
      <c r="H275" s="651"/>
      <c r="I275" s="651"/>
      <c r="J275" s="651"/>
      <c r="K275" s="651"/>
      <c r="L275" s="651"/>
      <c r="M275" s="652"/>
      <c r="N275" s="653"/>
      <c r="O275" s="652"/>
      <c r="P275" s="653"/>
      <c r="Q275" s="652"/>
      <c r="R275" s="653"/>
      <c r="S275" s="652"/>
      <c r="T275" s="653"/>
      <c r="U275" s="186"/>
      <c r="V275" s="186"/>
      <c r="W275" s="427"/>
    </row>
    <row r="276" spans="1:23" s="154" customFormat="1" ht="27.75" customHeight="1" thickBot="1">
      <c r="A276" s="185"/>
      <c r="B276" s="185"/>
      <c r="C276" s="185"/>
      <c r="D276" s="185"/>
      <c r="E276" s="185"/>
      <c r="F276" s="185"/>
      <c r="G276" s="185"/>
      <c r="H276" s="185"/>
      <c r="I276" s="185"/>
      <c r="J276" s="185"/>
      <c r="K276" s="185"/>
      <c r="L276" s="185"/>
      <c r="M276" s="185"/>
      <c r="N276" s="185"/>
      <c r="O276" s="185"/>
      <c r="P276" s="185"/>
      <c r="Q276" s="185"/>
      <c r="R276" s="185"/>
      <c r="S276" s="185"/>
      <c r="T276" s="185"/>
      <c r="U276" s="186"/>
      <c r="V276" s="186"/>
      <c r="W276" s="427"/>
    </row>
    <row r="277" spans="1:23" s="304" customFormat="1" ht="27.75" customHeight="1" thickBot="1">
      <c r="A277" s="302"/>
      <c r="B277" s="303"/>
      <c r="C277" s="872" t="s">
        <v>59</v>
      </c>
      <c r="D277" s="873"/>
      <c r="E277" s="873"/>
      <c r="F277" s="873"/>
      <c r="G277" s="873"/>
      <c r="H277" s="874"/>
      <c r="I277" s="302"/>
      <c r="J277" s="302"/>
      <c r="K277" s="302"/>
      <c r="L277" s="302"/>
      <c r="M277" s="302"/>
      <c r="N277" s="302"/>
      <c r="O277" s="302"/>
      <c r="P277" s="302"/>
      <c r="Q277" s="302"/>
      <c r="R277" s="302"/>
      <c r="S277" s="302"/>
      <c r="T277" s="302"/>
      <c r="U277" s="303"/>
      <c r="V277" s="303"/>
      <c r="W277" s="427"/>
    </row>
    <row r="278" spans="1:23" s="304" customFormat="1" ht="27.75" customHeight="1">
      <c r="A278" s="302"/>
      <c r="B278" s="302"/>
      <c r="C278" s="187" t="s">
        <v>73</v>
      </c>
      <c r="D278" s="880" t="s">
        <v>76</v>
      </c>
      <c r="E278" s="880"/>
      <c r="F278" s="880"/>
      <c r="G278" s="880"/>
      <c r="H278" s="881"/>
      <c r="I278" s="302"/>
      <c r="J278" s="302"/>
      <c r="K278" s="302"/>
      <c r="L278" s="302"/>
      <c r="M278" s="302"/>
      <c r="N278" s="302"/>
      <c r="O278" s="302"/>
      <c r="P278" s="302"/>
      <c r="Q278" s="302"/>
      <c r="R278" s="302"/>
      <c r="S278" s="302"/>
      <c r="T278" s="302"/>
      <c r="U278" s="303"/>
      <c r="V278" s="303"/>
      <c r="W278" s="425"/>
    </row>
    <row r="279" spans="1:23" s="304" customFormat="1" ht="27">
      <c r="A279" s="302"/>
      <c r="B279" s="302"/>
      <c r="C279" s="184" t="s">
        <v>77</v>
      </c>
      <c r="D279" s="878" t="s">
        <v>78</v>
      </c>
      <c r="E279" s="878"/>
      <c r="F279" s="878"/>
      <c r="G279" s="878"/>
      <c r="H279" s="879"/>
      <c r="I279" s="302"/>
      <c r="J279" s="302"/>
      <c r="K279" s="302"/>
      <c r="L279" s="302"/>
      <c r="M279" s="302"/>
      <c r="N279" s="302"/>
      <c r="O279" s="302"/>
      <c r="P279" s="302"/>
      <c r="Q279" s="302"/>
      <c r="R279" s="302"/>
      <c r="S279" s="302"/>
      <c r="T279" s="302"/>
      <c r="U279" s="303"/>
      <c r="V279" s="303"/>
      <c r="W279" s="422"/>
    </row>
    <row r="280" spans="1:23" s="304" customFormat="1" ht="27.75" customHeight="1">
      <c r="A280" s="302"/>
      <c r="B280" s="302"/>
      <c r="C280" s="184" t="s">
        <v>72</v>
      </c>
      <c r="D280" s="869" t="s">
        <v>79</v>
      </c>
      <c r="E280" s="869"/>
      <c r="F280" s="869"/>
      <c r="G280" s="869"/>
      <c r="H280" s="870"/>
      <c r="I280" s="302"/>
      <c r="J280" s="624"/>
      <c r="K280" s="532" t="s">
        <v>165</v>
      </c>
      <c r="L280" s="559"/>
      <c r="M280" s="559"/>
      <c r="N280" s="559"/>
      <c r="O280" s="559"/>
      <c r="P280" s="559"/>
      <c r="Q280" s="560"/>
      <c r="R280" s="302"/>
      <c r="S280" s="302"/>
      <c r="T280" s="302"/>
      <c r="U280" s="303"/>
      <c r="V280" s="303"/>
      <c r="W280" s="152"/>
    </row>
    <row r="281" spans="1:23" s="304" customFormat="1" ht="27.75" customHeight="1">
      <c r="A281" s="302"/>
      <c r="B281" s="302"/>
      <c r="C281" s="184" t="s">
        <v>80</v>
      </c>
      <c r="D281" s="869" t="s">
        <v>85</v>
      </c>
      <c r="E281" s="869"/>
      <c r="F281" s="869"/>
      <c r="G281" s="869"/>
      <c r="H281" s="870"/>
      <c r="I281" s="302"/>
      <c r="J281" s="624"/>
      <c r="K281" s="559"/>
      <c r="L281" s="561"/>
      <c r="M281" s="559"/>
      <c r="N281" s="559"/>
      <c r="O281" s="559"/>
      <c r="P281" s="559"/>
      <c r="Q281" s="560"/>
      <c r="R281" s="302"/>
      <c r="S281" s="302"/>
      <c r="T281" s="302"/>
      <c r="U281" s="303"/>
      <c r="V281" s="303"/>
      <c r="W281" s="152"/>
    </row>
    <row r="282" spans="1:23" s="304" customFormat="1" ht="27.75" customHeight="1">
      <c r="A282" s="302"/>
      <c r="B282" s="302"/>
      <c r="C282" s="184" t="s">
        <v>81</v>
      </c>
      <c r="D282" s="869" t="s">
        <v>86</v>
      </c>
      <c r="E282" s="869"/>
      <c r="F282" s="869"/>
      <c r="G282" s="869"/>
      <c r="H282" s="870"/>
      <c r="I282" s="302"/>
      <c r="J282" s="624"/>
      <c r="K282" s="532" t="s">
        <v>624</v>
      </c>
      <c r="L282" s="561"/>
      <c r="M282" s="559"/>
      <c r="N282" s="559"/>
      <c r="O282" s="559"/>
      <c r="P282" s="559"/>
      <c r="Q282" s="560"/>
      <c r="R282" s="302"/>
      <c r="S282" s="302"/>
      <c r="T282" s="302"/>
      <c r="U282" s="303"/>
      <c r="V282" s="303"/>
      <c r="W282" s="428"/>
    </row>
    <row r="283" spans="1:23" s="154" customFormat="1" ht="27.75" customHeight="1" thickBot="1">
      <c r="A283" s="232"/>
      <c r="B283" s="232"/>
      <c r="C283" s="530" t="s">
        <v>200</v>
      </c>
      <c r="D283" s="829" t="s">
        <v>201</v>
      </c>
      <c r="E283" s="829"/>
      <c r="F283" s="829"/>
      <c r="G283" s="829"/>
      <c r="H283" s="830"/>
      <c r="I283" s="232"/>
      <c r="J283" s="232"/>
      <c r="K283" s="232"/>
      <c r="L283" s="232"/>
      <c r="M283" s="232"/>
      <c r="N283" s="232"/>
      <c r="O283" s="232"/>
      <c r="P283" s="232"/>
      <c r="Q283" s="232"/>
      <c r="R283" s="232"/>
      <c r="S283" s="232"/>
      <c r="T283" s="232"/>
      <c r="U283" s="194"/>
      <c r="V283" s="186"/>
      <c r="W283" s="428"/>
    </row>
    <row r="284" spans="1:19" s="189" customFormat="1" ht="27.75" customHeight="1">
      <c r="A284" s="232"/>
      <c r="B284" s="232"/>
      <c r="C284" s="233"/>
      <c r="D284" s="233"/>
      <c r="E284" s="233"/>
      <c r="F284" s="233"/>
      <c r="G284" s="233"/>
      <c r="H284" s="233"/>
      <c r="I284" s="232"/>
      <c r="J284" s="232"/>
      <c r="K284" s="232"/>
      <c r="L284" s="232"/>
      <c r="M284" s="232"/>
      <c r="N284" s="232"/>
      <c r="O284" s="232"/>
      <c r="P284" s="232"/>
      <c r="Q284" s="194"/>
      <c r="R284" s="194"/>
      <c r="S284" s="492"/>
    </row>
    <row r="285" spans="1:19" s="189" customFormat="1" ht="27.75" customHeight="1">
      <c r="A285" s="232"/>
      <c r="B285" s="232"/>
      <c r="C285" s="233"/>
      <c r="D285" s="233"/>
      <c r="E285" s="233"/>
      <c r="F285" s="233"/>
      <c r="G285" s="233"/>
      <c r="H285" s="233"/>
      <c r="I285" s="232"/>
      <c r="J285" s="232"/>
      <c r="K285" s="232"/>
      <c r="L285" s="232"/>
      <c r="M285" s="232"/>
      <c r="N285" s="232"/>
      <c r="O285" s="232"/>
      <c r="P285" s="232"/>
      <c r="Q285" s="194"/>
      <c r="R285" s="194"/>
      <c r="S285" s="492"/>
    </row>
    <row r="286" spans="1:19" s="189" customFormat="1" ht="27.75" customHeight="1">
      <c r="A286" s="232"/>
      <c r="B286" s="232"/>
      <c r="C286" s="232"/>
      <c r="D286" s="232"/>
      <c r="E286" s="232"/>
      <c r="F286" s="232"/>
      <c r="G286" s="232"/>
      <c r="H286" s="232"/>
      <c r="I286" s="232"/>
      <c r="J286" s="232"/>
      <c r="K286" s="232"/>
      <c r="L286" s="232"/>
      <c r="M286" s="232"/>
      <c r="N286" s="232"/>
      <c r="O286" s="232"/>
      <c r="P286" s="232"/>
      <c r="Q286" s="194"/>
      <c r="R286" s="194"/>
      <c r="S286" s="492"/>
    </row>
    <row r="287" spans="1:30" s="189" customFormat="1" ht="60.75" customHeight="1">
      <c r="A287" s="232"/>
      <c r="B287" s="533" t="s">
        <v>166</v>
      </c>
      <c r="C287" s="813" t="s">
        <v>206</v>
      </c>
      <c r="D287" s="813"/>
      <c r="E287" s="813"/>
      <c r="F287" s="813"/>
      <c r="G287" s="813"/>
      <c r="H287" s="232"/>
      <c r="I287" s="232"/>
      <c r="J287" s="838" t="s">
        <v>417</v>
      </c>
      <c r="K287" s="838"/>
      <c r="L287" s="838"/>
      <c r="M287" s="838"/>
      <c r="N287" s="838"/>
      <c r="O287" s="838"/>
      <c r="P287" s="813" t="s">
        <v>610</v>
      </c>
      <c r="Q287" s="814"/>
      <c r="R287" s="814"/>
      <c r="S287" s="814"/>
      <c r="T287" s="814"/>
      <c r="U287" s="814"/>
      <c r="V287" s="232"/>
      <c r="W287" s="232"/>
      <c r="X287" s="232"/>
      <c r="Y287" s="232"/>
      <c r="Z287" s="232"/>
      <c r="AA287" s="232"/>
      <c r="AB287" s="232"/>
      <c r="AC287" s="194"/>
      <c r="AD287" s="421"/>
    </row>
    <row r="288" spans="1:30" s="189" customFormat="1" ht="39.75" customHeight="1">
      <c r="A288" s="232"/>
      <c r="B288" s="233"/>
      <c r="C288" s="815" t="s">
        <v>207</v>
      </c>
      <c r="D288" s="815"/>
      <c r="E288" s="815"/>
      <c r="F288" s="815"/>
      <c r="G288" s="815"/>
      <c r="H288" s="232"/>
      <c r="I288" s="232"/>
      <c r="J288" s="232"/>
      <c r="K288" s="232"/>
      <c r="L288" s="232"/>
      <c r="M288" s="232"/>
      <c r="N288" s="232"/>
      <c r="O288" s="232"/>
      <c r="P288" s="815" t="s">
        <v>208</v>
      </c>
      <c r="Q288" s="817"/>
      <c r="R288" s="817"/>
      <c r="S288" s="817"/>
      <c r="T288" s="817"/>
      <c r="U288" s="817"/>
      <c r="V288" s="468"/>
      <c r="W288" s="467"/>
      <c r="X288" s="467"/>
      <c r="Y288" s="232"/>
      <c r="Z288" s="232"/>
      <c r="AA288" s="232"/>
      <c r="AB288" s="232"/>
      <c r="AC288" s="194"/>
      <c r="AD288" s="421"/>
    </row>
    <row r="289" spans="1:30" s="189" customFormat="1" ht="39.75" customHeight="1">
      <c r="A289" s="232"/>
      <c r="B289" s="233"/>
      <c r="C289" s="233"/>
      <c r="D289" s="233"/>
      <c r="E289" s="232"/>
      <c r="F289" s="232"/>
      <c r="G289" s="232"/>
      <c r="H289" s="232"/>
      <c r="I289" s="232"/>
      <c r="J289" s="232"/>
      <c r="K289" s="232"/>
      <c r="L289" s="232"/>
      <c r="M289" s="232"/>
      <c r="N289" s="232"/>
      <c r="O289" s="232"/>
      <c r="P289" s="232"/>
      <c r="Q289" s="232"/>
      <c r="R289" s="232"/>
      <c r="S289" s="232"/>
      <c r="T289" s="232"/>
      <c r="U289" s="232"/>
      <c r="V289" s="232"/>
      <c r="W289" s="232"/>
      <c r="X289" s="232"/>
      <c r="Y289" s="232"/>
      <c r="Z289" s="232"/>
      <c r="AA289" s="232"/>
      <c r="AB289" s="232"/>
      <c r="AC289" s="194"/>
      <c r="AD289" s="421"/>
    </row>
    <row r="290" spans="1:30" s="189" customFormat="1" ht="39.75" customHeight="1">
      <c r="A290" s="232"/>
      <c r="B290" s="532" t="s">
        <v>416</v>
      </c>
      <c r="C290" s="813" t="s">
        <v>611</v>
      </c>
      <c r="D290" s="814"/>
      <c r="E290" s="814"/>
      <c r="F290" s="814"/>
      <c r="G290" s="814"/>
      <c r="H290" s="232"/>
      <c r="I290" s="232"/>
      <c r="J290" s="233"/>
      <c r="K290" s="232"/>
      <c r="L290" s="232"/>
      <c r="M290" s="232"/>
      <c r="N290" s="232"/>
      <c r="O290" s="232"/>
      <c r="P290" s="813"/>
      <c r="Q290" s="814"/>
      <c r="R290" s="814"/>
      <c r="S290" s="814"/>
      <c r="T290" s="814"/>
      <c r="U290" s="814"/>
      <c r="V290" s="467"/>
      <c r="W290" s="467"/>
      <c r="X290" s="467"/>
      <c r="Y290" s="232"/>
      <c r="Z290" s="232"/>
      <c r="AA290" s="232"/>
      <c r="AB290" s="232"/>
      <c r="AC290" s="194"/>
      <c r="AD290" s="421"/>
    </row>
    <row r="291" spans="1:30" s="189" customFormat="1" ht="39.75" customHeight="1">
      <c r="A291" s="232"/>
      <c r="C291" s="815" t="s">
        <v>209</v>
      </c>
      <c r="D291" s="816"/>
      <c r="E291" s="816"/>
      <c r="F291" s="816"/>
      <c r="G291" s="816"/>
      <c r="H291" s="232"/>
      <c r="I291" s="232"/>
      <c r="J291" s="232"/>
      <c r="K291" s="232"/>
      <c r="L291" s="232"/>
      <c r="M291" s="232"/>
      <c r="N291" s="232"/>
      <c r="O291" s="232"/>
      <c r="P291" s="815"/>
      <c r="Q291" s="817"/>
      <c r="R291" s="817"/>
      <c r="S291" s="817"/>
      <c r="T291" s="817"/>
      <c r="U291" s="817"/>
      <c r="V291" s="468"/>
      <c r="W291" s="467"/>
      <c r="X291" s="467"/>
      <c r="Y291" s="232"/>
      <c r="Z291" s="232"/>
      <c r="AA291" s="232"/>
      <c r="AB291" s="232"/>
      <c r="AC291" s="194"/>
      <c r="AD291" s="421"/>
    </row>
    <row r="292" spans="1:23" s="410" customFormat="1" ht="27.75" customHeight="1">
      <c r="A292" s="409"/>
      <c r="B292" s="409"/>
      <c r="C292" s="409"/>
      <c r="D292" s="409"/>
      <c r="E292" s="409"/>
      <c r="F292" s="409"/>
      <c r="G292" s="409"/>
      <c r="H292" s="409"/>
      <c r="I292" s="409"/>
      <c r="J292" s="409"/>
      <c r="K292" s="409"/>
      <c r="L292" s="409"/>
      <c r="M292" s="409"/>
      <c r="N292" s="409"/>
      <c r="O292" s="409"/>
      <c r="P292" s="409"/>
      <c r="Q292" s="409"/>
      <c r="R292" s="409"/>
      <c r="S292" s="409"/>
      <c r="T292" s="409"/>
      <c r="V292" s="194"/>
      <c r="W292" s="623"/>
    </row>
    <row r="293" spans="1:23" s="410" customFormat="1" ht="27.75" customHeight="1">
      <c r="A293" s="409"/>
      <c r="B293" s="233" t="s">
        <v>612</v>
      </c>
      <c r="C293" s="813" t="s">
        <v>613</v>
      </c>
      <c r="D293" s="814"/>
      <c r="E293" s="814"/>
      <c r="F293" s="814"/>
      <c r="G293" s="814"/>
      <c r="H293" s="233"/>
      <c r="I293" s="595"/>
      <c r="J293" s="233" t="s">
        <v>540</v>
      </c>
      <c r="K293" s="232"/>
      <c r="L293" s="232"/>
      <c r="M293" s="233" t="s">
        <v>425</v>
      </c>
      <c r="N293" s="232"/>
      <c r="O293" s="232"/>
      <c r="P293" s="813" t="s">
        <v>614</v>
      </c>
      <c r="Q293" s="814"/>
      <c r="R293" s="814"/>
      <c r="S293" s="814"/>
      <c r="T293" s="814"/>
      <c r="U293" s="814"/>
      <c r="V293" s="194"/>
      <c r="W293" s="623"/>
    </row>
    <row r="294" spans="1:23" s="410" customFormat="1" ht="27.75" customHeight="1">
      <c r="A294" s="409"/>
      <c r="B294" s="232"/>
      <c r="C294" s="815" t="s">
        <v>209</v>
      </c>
      <c r="D294" s="816"/>
      <c r="E294" s="816"/>
      <c r="F294" s="816"/>
      <c r="G294" s="816"/>
      <c r="H294" s="535"/>
      <c r="I294" s="536"/>
      <c r="J294" s="232"/>
      <c r="K294" s="232"/>
      <c r="L294" s="232"/>
      <c r="M294" s="232"/>
      <c r="N294" s="232"/>
      <c r="O294" s="232"/>
      <c r="P294" s="815" t="s">
        <v>208</v>
      </c>
      <c r="Q294" s="817"/>
      <c r="R294" s="817"/>
      <c r="S294" s="817"/>
      <c r="T294" s="817"/>
      <c r="U294" s="817"/>
      <c r="V294" s="194"/>
      <c r="W294" s="623"/>
    </row>
    <row r="295" spans="1:23" s="410" customFormat="1" ht="27.75" customHeight="1">
      <c r="A295" s="409"/>
      <c r="B295" s="409"/>
      <c r="C295" s="409"/>
      <c r="D295" s="409"/>
      <c r="E295" s="409"/>
      <c r="F295" s="409"/>
      <c r="G295" s="409"/>
      <c r="H295" s="409"/>
      <c r="I295" s="409"/>
      <c r="J295" s="409"/>
      <c r="K295" s="409"/>
      <c r="L295" s="409"/>
      <c r="M295" s="409"/>
      <c r="N295" s="409"/>
      <c r="O295" s="409"/>
      <c r="P295" s="409"/>
      <c r="Q295" s="409"/>
      <c r="R295" s="409"/>
      <c r="S295" s="409"/>
      <c r="T295" s="409"/>
      <c r="V295" s="194"/>
      <c r="W295" s="623"/>
    </row>
    <row r="296" spans="1:23" s="410" customFormat="1" ht="27.75" customHeight="1">
      <c r="A296" s="409"/>
      <c r="B296" s="233" t="s">
        <v>615</v>
      </c>
      <c r="C296" s="813" t="s">
        <v>617</v>
      </c>
      <c r="D296" s="814"/>
      <c r="E296" s="814"/>
      <c r="F296" s="814"/>
      <c r="G296" s="814"/>
      <c r="H296" s="233"/>
      <c r="I296" s="595"/>
      <c r="J296" s="233" t="s">
        <v>540</v>
      </c>
      <c r="K296" s="232"/>
      <c r="L296" s="232"/>
      <c r="M296" s="233" t="s">
        <v>436</v>
      </c>
      <c r="N296" s="232"/>
      <c r="O296" s="232"/>
      <c r="P296" s="813" t="s">
        <v>618</v>
      </c>
      <c r="Q296" s="814"/>
      <c r="R296" s="814"/>
      <c r="S296" s="814"/>
      <c r="T296" s="814"/>
      <c r="U296" s="814"/>
      <c r="V296" s="194"/>
      <c r="W296" s="623"/>
    </row>
    <row r="297" spans="1:23" s="410" customFormat="1" ht="27.75" customHeight="1">
      <c r="A297" s="409"/>
      <c r="B297" s="233" t="s">
        <v>616</v>
      </c>
      <c r="C297" s="815" t="s">
        <v>209</v>
      </c>
      <c r="D297" s="816"/>
      <c r="E297" s="816"/>
      <c r="F297" s="816"/>
      <c r="G297" s="816"/>
      <c r="H297" s="535"/>
      <c r="I297" s="536"/>
      <c r="J297" s="232"/>
      <c r="K297" s="232"/>
      <c r="L297" s="232"/>
      <c r="M297" s="232"/>
      <c r="N297" s="232"/>
      <c r="O297" s="232"/>
      <c r="P297" s="815" t="s">
        <v>208</v>
      </c>
      <c r="Q297" s="817"/>
      <c r="R297" s="817"/>
      <c r="S297" s="817"/>
      <c r="T297" s="817"/>
      <c r="U297" s="817"/>
      <c r="V297" s="194"/>
      <c r="W297" s="623"/>
    </row>
    <row r="298" spans="1:23" s="410" customFormat="1" ht="27.75" customHeight="1">
      <c r="A298" s="409"/>
      <c r="B298" s="409"/>
      <c r="C298" s="409"/>
      <c r="D298" s="409"/>
      <c r="E298" s="409"/>
      <c r="F298" s="409"/>
      <c r="G298" s="409"/>
      <c r="H298" s="409"/>
      <c r="I298" s="409"/>
      <c r="J298" s="409"/>
      <c r="K298" s="409"/>
      <c r="L298" s="409"/>
      <c r="M298" s="409"/>
      <c r="N298" s="409"/>
      <c r="O298" s="409"/>
      <c r="P298" s="409"/>
      <c r="Q298" s="409"/>
      <c r="R298" s="409"/>
      <c r="S298" s="409"/>
      <c r="T298" s="409"/>
      <c r="V298" s="194"/>
      <c r="W298" s="623"/>
    </row>
    <row r="299" spans="1:23" s="410" customFormat="1" ht="27.75" customHeight="1" hidden="1">
      <c r="A299" s="409"/>
      <c r="B299" s="233" t="s">
        <v>540</v>
      </c>
      <c r="C299" s="813" t="s">
        <v>418</v>
      </c>
      <c r="D299" s="814"/>
      <c r="E299" s="814"/>
      <c r="F299" s="814"/>
      <c r="G299" s="814"/>
      <c r="H299" s="233"/>
      <c r="I299" s="595"/>
      <c r="J299" s="233" t="s">
        <v>540</v>
      </c>
      <c r="K299" s="232"/>
      <c r="L299" s="232"/>
      <c r="M299" s="232"/>
      <c r="N299" s="232"/>
      <c r="O299" s="232"/>
      <c r="P299" s="813" t="s">
        <v>419</v>
      </c>
      <c r="Q299" s="814"/>
      <c r="R299" s="814"/>
      <c r="S299" s="814"/>
      <c r="T299" s="814"/>
      <c r="U299" s="814"/>
      <c r="V299" s="194"/>
      <c r="W299" s="623"/>
    </row>
    <row r="300" spans="1:23" s="410" customFormat="1" ht="27.75" customHeight="1" hidden="1">
      <c r="A300" s="409"/>
      <c r="B300" s="232"/>
      <c r="C300" s="815" t="s">
        <v>209</v>
      </c>
      <c r="D300" s="816"/>
      <c r="E300" s="816"/>
      <c r="F300" s="816"/>
      <c r="G300" s="816"/>
      <c r="H300" s="535"/>
      <c r="I300" s="536"/>
      <c r="J300" s="232"/>
      <c r="K300" s="232"/>
      <c r="L300" s="232"/>
      <c r="M300" s="232"/>
      <c r="N300" s="232"/>
      <c r="O300" s="232"/>
      <c r="P300" s="815" t="s">
        <v>208</v>
      </c>
      <c r="Q300" s="817"/>
      <c r="R300" s="817"/>
      <c r="S300" s="817"/>
      <c r="T300" s="817"/>
      <c r="U300" s="817"/>
      <c r="V300" s="194"/>
      <c r="W300" s="623"/>
    </row>
    <row r="301" spans="1:23" s="410" customFormat="1" ht="27.75" customHeight="1" hidden="1">
      <c r="A301" s="409"/>
      <c r="B301" s="409"/>
      <c r="C301" s="409"/>
      <c r="D301" s="409"/>
      <c r="E301" s="409"/>
      <c r="F301" s="409"/>
      <c r="G301" s="409"/>
      <c r="H301" s="409"/>
      <c r="I301" s="409"/>
      <c r="J301" s="409"/>
      <c r="K301" s="409"/>
      <c r="L301" s="409"/>
      <c r="M301" s="409"/>
      <c r="N301" s="409"/>
      <c r="O301" s="409"/>
      <c r="P301" s="409"/>
      <c r="Q301" s="409"/>
      <c r="R301" s="409"/>
      <c r="S301" s="409"/>
      <c r="T301" s="409"/>
      <c r="V301" s="194"/>
      <c r="W301" s="623"/>
    </row>
    <row r="302" spans="1:23" s="410" customFormat="1" ht="27.75" customHeight="1" hidden="1">
      <c r="A302" s="409"/>
      <c r="B302" s="233" t="s">
        <v>540</v>
      </c>
      <c r="C302" s="813" t="s">
        <v>418</v>
      </c>
      <c r="D302" s="814"/>
      <c r="E302" s="814"/>
      <c r="F302" s="814"/>
      <c r="G302" s="814"/>
      <c r="H302" s="233"/>
      <c r="I302" s="595"/>
      <c r="J302" s="233" t="s">
        <v>540</v>
      </c>
      <c r="K302" s="232"/>
      <c r="L302" s="232"/>
      <c r="M302" s="232"/>
      <c r="N302" s="232"/>
      <c r="O302" s="232"/>
      <c r="P302" s="813" t="s">
        <v>419</v>
      </c>
      <c r="Q302" s="814"/>
      <c r="R302" s="814"/>
      <c r="S302" s="814"/>
      <c r="T302" s="814"/>
      <c r="U302" s="814"/>
      <c r="V302" s="194"/>
      <c r="W302" s="623"/>
    </row>
    <row r="303" spans="1:23" s="410" customFormat="1" ht="27.75" customHeight="1" hidden="1">
      <c r="A303" s="409"/>
      <c r="B303" s="232"/>
      <c r="C303" s="815" t="s">
        <v>209</v>
      </c>
      <c r="D303" s="816"/>
      <c r="E303" s="816"/>
      <c r="F303" s="816"/>
      <c r="G303" s="816"/>
      <c r="H303" s="535"/>
      <c r="I303" s="536"/>
      <c r="J303" s="232"/>
      <c r="K303" s="232"/>
      <c r="L303" s="232"/>
      <c r="M303" s="232"/>
      <c r="N303" s="232"/>
      <c r="O303" s="232"/>
      <c r="P303" s="815" t="s">
        <v>208</v>
      </c>
      <c r="Q303" s="817"/>
      <c r="R303" s="817"/>
      <c r="S303" s="817"/>
      <c r="T303" s="817"/>
      <c r="U303" s="817"/>
      <c r="V303" s="194"/>
      <c r="W303" s="623"/>
    </row>
    <row r="304" spans="1:23" s="410" customFormat="1" ht="27.75" customHeight="1" hidden="1">
      <c r="A304" s="409"/>
      <c r="B304" s="409"/>
      <c r="C304" s="409"/>
      <c r="D304" s="409"/>
      <c r="E304" s="409"/>
      <c r="F304" s="409"/>
      <c r="G304" s="409"/>
      <c r="H304" s="409"/>
      <c r="I304" s="409"/>
      <c r="J304" s="409"/>
      <c r="K304" s="409"/>
      <c r="L304" s="409"/>
      <c r="M304" s="409"/>
      <c r="N304" s="409"/>
      <c r="O304" s="409"/>
      <c r="P304" s="409"/>
      <c r="Q304" s="409"/>
      <c r="R304" s="409"/>
      <c r="S304" s="409"/>
      <c r="T304" s="409"/>
      <c r="V304" s="194"/>
      <c r="W304" s="623"/>
    </row>
    <row r="305" spans="1:23" s="410" customFormat="1" ht="27.75" customHeight="1" hidden="1">
      <c r="A305" s="409"/>
      <c r="B305" s="233" t="s">
        <v>540</v>
      </c>
      <c r="C305" s="813" t="s">
        <v>418</v>
      </c>
      <c r="D305" s="814"/>
      <c r="E305" s="814"/>
      <c r="F305" s="814"/>
      <c r="G305" s="814"/>
      <c r="H305" s="233"/>
      <c r="I305" s="595"/>
      <c r="J305" s="233" t="s">
        <v>540</v>
      </c>
      <c r="K305" s="232"/>
      <c r="L305" s="232"/>
      <c r="M305" s="232"/>
      <c r="N305" s="232"/>
      <c r="O305" s="232"/>
      <c r="P305" s="813" t="s">
        <v>419</v>
      </c>
      <c r="Q305" s="814"/>
      <c r="R305" s="814"/>
      <c r="S305" s="814"/>
      <c r="T305" s="814"/>
      <c r="U305" s="814"/>
      <c r="V305" s="194"/>
      <c r="W305" s="623"/>
    </row>
    <row r="306" spans="1:23" s="410" customFormat="1" ht="27.75" customHeight="1" hidden="1">
      <c r="A306" s="409"/>
      <c r="B306" s="232"/>
      <c r="C306" s="815" t="s">
        <v>209</v>
      </c>
      <c r="D306" s="816"/>
      <c r="E306" s="816"/>
      <c r="F306" s="816"/>
      <c r="G306" s="816"/>
      <c r="H306" s="535"/>
      <c r="I306" s="536"/>
      <c r="J306" s="232"/>
      <c r="K306" s="232"/>
      <c r="L306" s="232"/>
      <c r="M306" s="232"/>
      <c r="N306" s="232"/>
      <c r="O306" s="232"/>
      <c r="P306" s="815" t="s">
        <v>208</v>
      </c>
      <c r="Q306" s="817"/>
      <c r="R306" s="817"/>
      <c r="S306" s="817"/>
      <c r="T306" s="817"/>
      <c r="U306" s="817"/>
      <c r="V306" s="194"/>
      <c r="W306" s="623"/>
    </row>
    <row r="307" spans="1:23" s="410" customFormat="1" ht="27.75" customHeight="1" hidden="1">
      <c r="A307" s="409"/>
      <c r="B307" s="409"/>
      <c r="C307" s="409"/>
      <c r="D307" s="409"/>
      <c r="E307" s="409"/>
      <c r="F307" s="409"/>
      <c r="G307" s="409"/>
      <c r="H307" s="409"/>
      <c r="I307" s="409"/>
      <c r="J307" s="409"/>
      <c r="K307" s="409"/>
      <c r="L307" s="409"/>
      <c r="M307" s="409"/>
      <c r="N307" s="409"/>
      <c r="O307" s="409"/>
      <c r="P307" s="409"/>
      <c r="Q307" s="409"/>
      <c r="R307" s="409"/>
      <c r="S307" s="409"/>
      <c r="T307" s="409"/>
      <c r="V307" s="194"/>
      <c r="W307" s="623"/>
    </row>
    <row r="308" spans="1:23" s="410" customFormat="1" ht="27.75" customHeight="1" hidden="1">
      <c r="A308" s="409"/>
      <c r="B308" s="233" t="s">
        <v>540</v>
      </c>
      <c r="C308" s="813" t="s">
        <v>418</v>
      </c>
      <c r="D308" s="814"/>
      <c r="E308" s="814"/>
      <c r="F308" s="814"/>
      <c r="G308" s="814"/>
      <c r="H308" s="233"/>
      <c r="I308" s="595"/>
      <c r="J308" s="233" t="s">
        <v>540</v>
      </c>
      <c r="K308" s="232"/>
      <c r="L308" s="232"/>
      <c r="M308" s="232"/>
      <c r="N308" s="232"/>
      <c r="O308" s="232"/>
      <c r="P308" s="813" t="s">
        <v>419</v>
      </c>
      <c r="Q308" s="814"/>
      <c r="R308" s="814"/>
      <c r="S308" s="814"/>
      <c r="T308" s="814"/>
      <c r="U308" s="814"/>
      <c r="V308" s="194"/>
      <c r="W308" s="623"/>
    </row>
    <row r="309" spans="1:23" s="410" customFormat="1" ht="27.75" customHeight="1" hidden="1">
      <c r="A309" s="409"/>
      <c r="B309" s="232"/>
      <c r="C309" s="815" t="s">
        <v>209</v>
      </c>
      <c r="D309" s="816"/>
      <c r="E309" s="816"/>
      <c r="F309" s="816"/>
      <c r="G309" s="816"/>
      <c r="H309" s="535"/>
      <c r="I309" s="536"/>
      <c r="J309" s="232"/>
      <c r="K309" s="232"/>
      <c r="L309" s="232"/>
      <c r="M309" s="232"/>
      <c r="N309" s="232"/>
      <c r="O309" s="232"/>
      <c r="P309" s="815" t="s">
        <v>208</v>
      </c>
      <c r="Q309" s="817"/>
      <c r="R309" s="817"/>
      <c r="S309" s="817"/>
      <c r="T309" s="817"/>
      <c r="U309" s="817"/>
      <c r="V309" s="194"/>
      <c r="W309" s="623"/>
    </row>
    <row r="310" spans="1:23" s="410" customFormat="1" ht="27.75" customHeight="1" hidden="1">
      <c r="A310" s="409"/>
      <c r="B310" s="409"/>
      <c r="C310" s="409"/>
      <c r="D310" s="409"/>
      <c r="E310" s="409"/>
      <c r="F310" s="409"/>
      <c r="G310" s="409"/>
      <c r="H310" s="409"/>
      <c r="I310" s="409"/>
      <c r="J310" s="409"/>
      <c r="K310" s="409"/>
      <c r="L310" s="409"/>
      <c r="M310" s="409"/>
      <c r="N310" s="409"/>
      <c r="O310" s="409"/>
      <c r="P310" s="409"/>
      <c r="Q310" s="409"/>
      <c r="R310" s="409"/>
      <c r="S310" s="409"/>
      <c r="T310" s="409"/>
      <c r="V310" s="194"/>
      <c r="W310" s="623"/>
    </row>
    <row r="311" spans="1:23" s="410" customFormat="1" ht="27.75" customHeight="1" hidden="1">
      <c r="A311" s="409"/>
      <c r="B311" s="233" t="s">
        <v>540</v>
      </c>
      <c r="C311" s="813" t="s">
        <v>418</v>
      </c>
      <c r="D311" s="814"/>
      <c r="E311" s="814"/>
      <c r="F311" s="814"/>
      <c r="G311" s="814"/>
      <c r="H311" s="233"/>
      <c r="I311" s="595"/>
      <c r="J311" s="233" t="s">
        <v>540</v>
      </c>
      <c r="K311" s="232"/>
      <c r="L311" s="232"/>
      <c r="M311" s="232"/>
      <c r="N311" s="232"/>
      <c r="O311" s="232"/>
      <c r="P311" s="813" t="s">
        <v>419</v>
      </c>
      <c r="Q311" s="814"/>
      <c r="R311" s="814"/>
      <c r="S311" s="814"/>
      <c r="T311" s="814"/>
      <c r="U311" s="814"/>
      <c r="V311" s="194"/>
      <c r="W311" s="623"/>
    </row>
    <row r="312" spans="1:23" s="410" customFormat="1" ht="27.75" customHeight="1" hidden="1">
      <c r="A312" s="409"/>
      <c r="B312" s="232"/>
      <c r="C312" s="815" t="s">
        <v>209</v>
      </c>
      <c r="D312" s="816"/>
      <c r="E312" s="816"/>
      <c r="F312" s="816"/>
      <c r="G312" s="816"/>
      <c r="H312" s="535"/>
      <c r="I312" s="536"/>
      <c r="J312" s="232"/>
      <c r="K312" s="232"/>
      <c r="L312" s="232"/>
      <c r="M312" s="232"/>
      <c r="N312" s="232"/>
      <c r="O312" s="232"/>
      <c r="P312" s="815" t="s">
        <v>208</v>
      </c>
      <c r="Q312" s="817"/>
      <c r="R312" s="817"/>
      <c r="S312" s="817"/>
      <c r="T312" s="817"/>
      <c r="U312" s="817"/>
      <c r="V312" s="194"/>
      <c r="W312" s="623"/>
    </row>
    <row r="313" spans="1:23" s="410" customFormat="1" ht="27.75" customHeight="1" hidden="1">
      <c r="A313" s="409"/>
      <c r="B313" s="409"/>
      <c r="C313" s="409"/>
      <c r="D313" s="409"/>
      <c r="E313" s="409"/>
      <c r="F313" s="409"/>
      <c r="G313" s="409"/>
      <c r="H313" s="409"/>
      <c r="I313" s="409"/>
      <c r="J313" s="409"/>
      <c r="K313" s="409"/>
      <c r="L313" s="409"/>
      <c r="M313" s="409"/>
      <c r="N313" s="409"/>
      <c r="O313" s="409"/>
      <c r="P313" s="409"/>
      <c r="Q313" s="409"/>
      <c r="R313" s="409"/>
      <c r="S313" s="409"/>
      <c r="T313" s="409"/>
      <c r="V313" s="194"/>
      <c r="W313" s="623"/>
    </row>
    <row r="314" spans="1:23" s="410" customFormat="1" ht="27.75" customHeight="1" hidden="1">
      <c r="A314" s="409"/>
      <c r="B314" s="233" t="s">
        <v>540</v>
      </c>
      <c r="C314" s="813" t="s">
        <v>418</v>
      </c>
      <c r="D314" s="814"/>
      <c r="E314" s="814"/>
      <c r="F314" s="814"/>
      <c r="G314" s="814"/>
      <c r="H314" s="233"/>
      <c r="I314" s="595"/>
      <c r="J314" s="233" t="s">
        <v>540</v>
      </c>
      <c r="K314" s="232"/>
      <c r="L314" s="232"/>
      <c r="M314" s="232"/>
      <c r="N314" s="232"/>
      <c r="O314" s="232"/>
      <c r="P314" s="813" t="s">
        <v>419</v>
      </c>
      <c r="Q314" s="814"/>
      <c r="R314" s="814"/>
      <c r="S314" s="814"/>
      <c r="T314" s="814"/>
      <c r="U314" s="814"/>
      <c r="V314" s="194"/>
      <c r="W314" s="623"/>
    </row>
    <row r="315" spans="1:23" s="410" customFormat="1" ht="27.75" customHeight="1" hidden="1">
      <c r="A315" s="409"/>
      <c r="B315" s="232"/>
      <c r="C315" s="815" t="s">
        <v>209</v>
      </c>
      <c r="D315" s="816"/>
      <c r="E315" s="816"/>
      <c r="F315" s="816"/>
      <c r="G315" s="816"/>
      <c r="H315" s="535"/>
      <c r="I315" s="536"/>
      <c r="J315" s="232"/>
      <c r="K315" s="232"/>
      <c r="L315" s="232"/>
      <c r="M315" s="232"/>
      <c r="N315" s="232"/>
      <c r="O315" s="232"/>
      <c r="P315" s="815" t="s">
        <v>208</v>
      </c>
      <c r="Q315" s="817"/>
      <c r="R315" s="817"/>
      <c r="S315" s="817"/>
      <c r="T315" s="817"/>
      <c r="U315" s="817"/>
      <c r="V315" s="194"/>
      <c r="W315" s="623"/>
    </row>
    <row r="316" spans="1:23" s="410" customFormat="1" ht="27.75" customHeight="1" hidden="1">
      <c r="A316" s="409"/>
      <c r="B316" s="409"/>
      <c r="C316" s="409"/>
      <c r="D316" s="409"/>
      <c r="E316" s="409"/>
      <c r="F316" s="409"/>
      <c r="G316" s="409"/>
      <c r="H316" s="409"/>
      <c r="I316" s="409"/>
      <c r="J316" s="409"/>
      <c r="K316" s="409"/>
      <c r="L316" s="409"/>
      <c r="M316" s="409"/>
      <c r="N316" s="409"/>
      <c r="O316" s="409"/>
      <c r="P316" s="409"/>
      <c r="Q316" s="409"/>
      <c r="R316" s="409"/>
      <c r="S316" s="409"/>
      <c r="T316" s="409"/>
      <c r="V316" s="194"/>
      <c r="W316" s="623"/>
    </row>
    <row r="317" spans="1:23" ht="27.75" customHeight="1">
      <c r="A317" s="135"/>
      <c r="B317" s="233"/>
      <c r="C317" s="813"/>
      <c r="D317" s="814"/>
      <c r="E317" s="814"/>
      <c r="F317" s="814"/>
      <c r="G317" s="814"/>
      <c r="H317" s="233"/>
      <c r="I317" s="595"/>
      <c r="J317" s="233"/>
      <c r="K317" s="232"/>
      <c r="L317" s="232"/>
      <c r="M317" s="232"/>
      <c r="N317" s="232"/>
      <c r="O317" s="232"/>
      <c r="P317" s="813"/>
      <c r="Q317" s="814"/>
      <c r="R317" s="814"/>
      <c r="S317" s="814"/>
      <c r="T317" s="814"/>
      <c r="U317" s="814"/>
      <c r="V317" s="193"/>
      <c r="W317" s="428"/>
    </row>
    <row r="318" spans="1:23" ht="27.75" customHeight="1">
      <c r="A318" s="135"/>
      <c r="B318" s="232"/>
      <c r="C318" s="815"/>
      <c r="D318" s="816"/>
      <c r="E318" s="816"/>
      <c r="F318" s="816"/>
      <c r="G318" s="816"/>
      <c r="H318" s="535"/>
      <c r="I318" s="536"/>
      <c r="J318" s="232"/>
      <c r="K318" s="232"/>
      <c r="L318" s="232"/>
      <c r="M318" s="232"/>
      <c r="N318" s="232"/>
      <c r="O318" s="232"/>
      <c r="P318" s="815"/>
      <c r="Q318" s="817"/>
      <c r="R318" s="817"/>
      <c r="S318" s="817"/>
      <c r="T318" s="817"/>
      <c r="U318" s="817"/>
      <c r="V318" s="193"/>
      <c r="W318" s="428"/>
    </row>
    <row r="319" spans="1:23" ht="27.75" customHeight="1">
      <c r="A319" s="135"/>
      <c r="B319" s="135"/>
      <c r="C319" s="135"/>
      <c r="D319" s="135"/>
      <c r="E319" s="135"/>
      <c r="F319" s="135"/>
      <c r="G319" s="135"/>
      <c r="H319" s="135"/>
      <c r="I319" s="135"/>
      <c r="J319" s="135"/>
      <c r="K319" s="135"/>
      <c r="L319" s="135"/>
      <c r="M319" s="135"/>
      <c r="N319" s="135"/>
      <c r="O319" s="135"/>
      <c r="P319" s="135"/>
      <c r="Q319" s="135"/>
      <c r="R319" s="135"/>
      <c r="S319" s="135"/>
      <c r="T319" s="135"/>
      <c r="V319" s="193"/>
      <c r="W319" s="428"/>
    </row>
    <row r="320" spans="1:23" ht="27.75" customHeight="1">
      <c r="A320" s="135"/>
      <c r="B320" s="233"/>
      <c r="C320" s="813"/>
      <c r="D320" s="814"/>
      <c r="E320" s="814"/>
      <c r="F320" s="814"/>
      <c r="G320" s="814"/>
      <c r="H320" s="233"/>
      <c r="I320" s="595"/>
      <c r="J320" s="233"/>
      <c r="K320" s="232"/>
      <c r="L320" s="232"/>
      <c r="M320" s="232"/>
      <c r="N320" s="232"/>
      <c r="O320" s="232"/>
      <c r="P320" s="813"/>
      <c r="Q320" s="814"/>
      <c r="R320" s="814"/>
      <c r="S320" s="814"/>
      <c r="T320" s="814"/>
      <c r="U320" s="814"/>
      <c r="V320" s="193"/>
      <c r="W320" s="428"/>
    </row>
    <row r="321" spans="1:23" ht="27.75" customHeight="1">
      <c r="A321" s="135"/>
      <c r="B321" s="232"/>
      <c r="C321" s="815"/>
      <c r="D321" s="816"/>
      <c r="E321" s="816"/>
      <c r="F321" s="816"/>
      <c r="G321" s="816"/>
      <c r="H321" s="535"/>
      <c r="I321" s="536"/>
      <c r="J321" s="232"/>
      <c r="K321" s="232"/>
      <c r="L321" s="232"/>
      <c r="M321" s="232"/>
      <c r="N321" s="232"/>
      <c r="O321" s="232"/>
      <c r="P321" s="815"/>
      <c r="Q321" s="817"/>
      <c r="R321" s="817"/>
      <c r="S321" s="817"/>
      <c r="T321" s="817"/>
      <c r="U321" s="817"/>
      <c r="V321" s="193"/>
      <c r="W321" s="428"/>
    </row>
    <row r="322" spans="1:23" ht="27.75" customHeight="1">
      <c r="A322" s="135"/>
      <c r="B322" s="135"/>
      <c r="C322" s="135"/>
      <c r="D322" s="135"/>
      <c r="E322" s="135"/>
      <c r="F322" s="135"/>
      <c r="G322" s="135"/>
      <c r="H322" s="135"/>
      <c r="I322" s="135"/>
      <c r="J322" s="135"/>
      <c r="K322" s="135"/>
      <c r="L322" s="135"/>
      <c r="M322" s="135"/>
      <c r="N322" s="135"/>
      <c r="O322" s="135"/>
      <c r="P322" s="135"/>
      <c r="Q322" s="135"/>
      <c r="R322" s="135"/>
      <c r="S322" s="135"/>
      <c r="T322" s="135"/>
      <c r="V322" s="193"/>
      <c r="W322" s="428"/>
    </row>
    <row r="323" spans="1:23" ht="27.75" customHeight="1">
      <c r="A323" s="135"/>
      <c r="B323" s="233"/>
      <c r="C323" s="813"/>
      <c r="D323" s="814"/>
      <c r="E323" s="814"/>
      <c r="F323" s="814"/>
      <c r="G323" s="814"/>
      <c r="H323" s="233"/>
      <c r="I323" s="595"/>
      <c r="J323" s="233"/>
      <c r="K323" s="232"/>
      <c r="L323" s="232"/>
      <c r="M323" s="232"/>
      <c r="N323" s="232"/>
      <c r="O323" s="232"/>
      <c r="P323" s="813"/>
      <c r="Q323" s="814"/>
      <c r="R323" s="814"/>
      <c r="S323" s="814"/>
      <c r="T323" s="814"/>
      <c r="U323" s="814"/>
      <c r="V323" s="193"/>
      <c r="W323" s="428"/>
    </row>
    <row r="324" spans="1:23" ht="27.75" customHeight="1">
      <c r="A324" s="135"/>
      <c r="B324" s="232"/>
      <c r="C324" s="815"/>
      <c r="D324" s="816"/>
      <c r="E324" s="816"/>
      <c r="F324" s="816"/>
      <c r="G324" s="816"/>
      <c r="H324" s="535"/>
      <c r="I324" s="536"/>
      <c r="J324" s="232"/>
      <c r="K324" s="232"/>
      <c r="L324" s="232"/>
      <c r="M324" s="232"/>
      <c r="N324" s="232"/>
      <c r="O324" s="232"/>
      <c r="P324" s="815"/>
      <c r="Q324" s="817"/>
      <c r="R324" s="817"/>
      <c r="S324" s="817"/>
      <c r="T324" s="817"/>
      <c r="U324" s="817"/>
      <c r="V324" s="193"/>
      <c r="W324" s="428"/>
    </row>
    <row r="325" spans="1:23" ht="27.75" customHeight="1">
      <c r="A325" s="135"/>
      <c r="B325" s="135"/>
      <c r="C325" s="135"/>
      <c r="D325" s="135"/>
      <c r="E325" s="135"/>
      <c r="F325" s="135"/>
      <c r="G325" s="135"/>
      <c r="H325" s="135"/>
      <c r="I325" s="135"/>
      <c r="J325" s="135"/>
      <c r="K325" s="135"/>
      <c r="L325" s="135"/>
      <c r="M325" s="135"/>
      <c r="N325" s="135"/>
      <c r="O325" s="135"/>
      <c r="P325" s="135"/>
      <c r="Q325" s="135"/>
      <c r="R325" s="135"/>
      <c r="S325" s="135"/>
      <c r="T325" s="135"/>
      <c r="V325" s="193"/>
      <c r="W325" s="428"/>
    </row>
    <row r="326" spans="1:23" ht="27.75" customHeight="1">
      <c r="A326" s="135"/>
      <c r="B326" s="233"/>
      <c r="C326" s="813"/>
      <c r="D326" s="814"/>
      <c r="E326" s="814"/>
      <c r="F326" s="814"/>
      <c r="G326" s="814"/>
      <c r="H326" s="233"/>
      <c r="I326" s="595"/>
      <c r="J326" s="233"/>
      <c r="K326" s="232"/>
      <c r="L326" s="232"/>
      <c r="M326" s="232"/>
      <c r="N326" s="232"/>
      <c r="O326" s="232"/>
      <c r="P326" s="813"/>
      <c r="Q326" s="814"/>
      <c r="R326" s="814"/>
      <c r="S326" s="814"/>
      <c r="T326" s="814"/>
      <c r="U326" s="814"/>
      <c r="V326" s="193"/>
      <c r="W326" s="428"/>
    </row>
    <row r="327" spans="1:23" ht="27.75" customHeight="1">
      <c r="A327" s="135"/>
      <c r="B327" s="232"/>
      <c r="C327" s="815"/>
      <c r="D327" s="816"/>
      <c r="E327" s="816"/>
      <c r="F327" s="816"/>
      <c r="G327" s="816"/>
      <c r="H327" s="535"/>
      <c r="I327" s="536"/>
      <c r="J327" s="232"/>
      <c r="K327" s="232"/>
      <c r="L327" s="232"/>
      <c r="M327" s="232"/>
      <c r="N327" s="232"/>
      <c r="O327" s="232"/>
      <c r="P327" s="815"/>
      <c r="Q327" s="817"/>
      <c r="R327" s="817"/>
      <c r="S327" s="817"/>
      <c r="T327" s="817"/>
      <c r="U327" s="817"/>
      <c r="V327" s="193"/>
      <c r="W327" s="428"/>
    </row>
    <row r="328" spans="1:23" ht="27.75" customHeight="1">
      <c r="A328" s="135"/>
      <c r="B328" s="135"/>
      <c r="C328" s="135"/>
      <c r="D328" s="135"/>
      <c r="E328" s="135"/>
      <c r="F328" s="135"/>
      <c r="G328" s="135"/>
      <c r="H328" s="135"/>
      <c r="I328" s="135"/>
      <c r="J328" s="135"/>
      <c r="K328" s="135"/>
      <c r="L328" s="135"/>
      <c r="M328" s="135"/>
      <c r="N328" s="135"/>
      <c r="O328" s="135"/>
      <c r="P328" s="135"/>
      <c r="Q328" s="135"/>
      <c r="R328" s="135"/>
      <c r="S328" s="135"/>
      <c r="T328" s="135"/>
      <c r="V328" s="193"/>
      <c r="W328" s="428"/>
    </row>
    <row r="329" spans="1:23" ht="27.75" customHeight="1">
      <c r="A329" s="135"/>
      <c r="B329" s="233"/>
      <c r="C329" s="813"/>
      <c r="D329" s="814"/>
      <c r="E329" s="814"/>
      <c r="F329" s="814"/>
      <c r="G329" s="814"/>
      <c r="H329" s="233"/>
      <c r="I329" s="595"/>
      <c r="J329" s="233"/>
      <c r="K329" s="232"/>
      <c r="L329" s="232"/>
      <c r="M329" s="232"/>
      <c r="N329" s="232"/>
      <c r="O329" s="232"/>
      <c r="P329" s="813"/>
      <c r="Q329" s="814"/>
      <c r="R329" s="814"/>
      <c r="S329" s="814"/>
      <c r="T329" s="814"/>
      <c r="U329" s="814"/>
      <c r="V329" s="193"/>
      <c r="W329" s="428"/>
    </row>
    <row r="330" spans="1:23" ht="27.75" customHeight="1">
      <c r="A330" s="135"/>
      <c r="B330" s="232"/>
      <c r="C330" s="815"/>
      <c r="D330" s="816"/>
      <c r="E330" s="816"/>
      <c r="F330" s="816"/>
      <c r="G330" s="816"/>
      <c r="H330" s="535"/>
      <c r="I330" s="536"/>
      <c r="J330" s="232"/>
      <c r="K330" s="232"/>
      <c r="L330" s="232"/>
      <c r="M330" s="232"/>
      <c r="N330" s="232"/>
      <c r="O330" s="232"/>
      <c r="P330" s="815"/>
      <c r="Q330" s="817"/>
      <c r="R330" s="817"/>
      <c r="S330" s="817"/>
      <c r="T330" s="817"/>
      <c r="U330" s="817"/>
      <c r="V330" s="193"/>
      <c r="W330" s="428"/>
    </row>
    <row r="331" spans="1:23" ht="27.75" customHeight="1">
      <c r="A331" s="135"/>
      <c r="B331" s="135"/>
      <c r="C331" s="135"/>
      <c r="D331" s="135"/>
      <c r="E331" s="135"/>
      <c r="F331" s="135"/>
      <c r="G331" s="135"/>
      <c r="H331" s="135"/>
      <c r="I331" s="135"/>
      <c r="J331" s="135"/>
      <c r="K331" s="135"/>
      <c r="L331" s="135"/>
      <c r="M331" s="135"/>
      <c r="N331" s="135"/>
      <c r="O331" s="135"/>
      <c r="P331" s="135"/>
      <c r="Q331" s="135"/>
      <c r="R331" s="135"/>
      <c r="S331" s="135"/>
      <c r="T331" s="135"/>
      <c r="V331" s="193"/>
      <c r="W331" s="428"/>
    </row>
    <row r="332" spans="1:23" ht="27.75" customHeight="1">
      <c r="A332" s="135"/>
      <c r="B332" s="233"/>
      <c r="C332" s="813"/>
      <c r="D332" s="814"/>
      <c r="E332" s="814"/>
      <c r="F332" s="814"/>
      <c r="G332" s="814"/>
      <c r="H332" s="233"/>
      <c r="I332" s="595"/>
      <c r="J332" s="233"/>
      <c r="K332" s="232"/>
      <c r="L332" s="232"/>
      <c r="M332" s="232"/>
      <c r="N332" s="232"/>
      <c r="O332" s="232"/>
      <c r="P332" s="813"/>
      <c r="Q332" s="814"/>
      <c r="R332" s="814"/>
      <c r="S332" s="814"/>
      <c r="T332" s="814"/>
      <c r="U332" s="814"/>
      <c r="V332" s="193"/>
      <c r="W332" s="428"/>
    </row>
    <row r="333" spans="1:23" ht="27.75" customHeight="1">
      <c r="A333" s="135"/>
      <c r="B333" s="232"/>
      <c r="C333" s="815"/>
      <c r="D333" s="816"/>
      <c r="E333" s="816"/>
      <c r="F333" s="816"/>
      <c r="G333" s="816"/>
      <c r="H333" s="535"/>
      <c r="I333" s="536"/>
      <c r="J333" s="232"/>
      <c r="K333" s="232"/>
      <c r="L333" s="232"/>
      <c r="M333" s="232"/>
      <c r="N333" s="232"/>
      <c r="O333" s="232"/>
      <c r="P333" s="815"/>
      <c r="Q333" s="817"/>
      <c r="R333" s="817"/>
      <c r="S333" s="817"/>
      <c r="T333" s="817"/>
      <c r="U333" s="817"/>
      <c r="V333" s="193"/>
      <c r="W333" s="428"/>
    </row>
    <row r="334" spans="1:23" ht="27.75" customHeight="1">
      <c r="A334" s="135"/>
      <c r="B334" s="135"/>
      <c r="C334" s="135"/>
      <c r="D334" s="135"/>
      <c r="E334" s="135"/>
      <c r="F334" s="135"/>
      <c r="G334" s="135"/>
      <c r="H334" s="135"/>
      <c r="I334" s="135"/>
      <c r="J334" s="135"/>
      <c r="K334" s="135"/>
      <c r="L334" s="135"/>
      <c r="M334" s="135"/>
      <c r="N334" s="135"/>
      <c r="O334" s="135"/>
      <c r="P334" s="135"/>
      <c r="Q334" s="135"/>
      <c r="R334" s="135"/>
      <c r="S334" s="135"/>
      <c r="T334" s="135"/>
      <c r="V334" s="193"/>
      <c r="W334" s="428"/>
    </row>
    <row r="335" spans="1:23" ht="27.75" customHeight="1">
      <c r="A335" s="135"/>
      <c r="B335" s="233"/>
      <c r="C335" s="813"/>
      <c r="D335" s="814"/>
      <c r="E335" s="814"/>
      <c r="F335" s="814"/>
      <c r="G335" s="814"/>
      <c r="H335" s="233"/>
      <c r="I335" s="595"/>
      <c r="J335" s="233"/>
      <c r="K335" s="232"/>
      <c r="L335" s="232"/>
      <c r="M335" s="232"/>
      <c r="N335" s="232"/>
      <c r="O335" s="232"/>
      <c r="P335" s="813"/>
      <c r="Q335" s="814"/>
      <c r="R335" s="814"/>
      <c r="S335" s="814"/>
      <c r="T335" s="814"/>
      <c r="U335" s="814"/>
      <c r="V335" s="193"/>
      <c r="W335" s="428"/>
    </row>
    <row r="336" spans="1:23" ht="27.75" customHeight="1">
      <c r="A336" s="135"/>
      <c r="B336" s="232"/>
      <c r="C336" s="815"/>
      <c r="D336" s="816"/>
      <c r="E336" s="816"/>
      <c r="F336" s="816"/>
      <c r="G336" s="816"/>
      <c r="H336" s="535"/>
      <c r="I336" s="536"/>
      <c r="J336" s="232"/>
      <c r="K336" s="232"/>
      <c r="L336" s="232"/>
      <c r="M336" s="232"/>
      <c r="N336" s="232"/>
      <c r="O336" s="232"/>
      <c r="P336" s="815"/>
      <c r="Q336" s="817"/>
      <c r="R336" s="817"/>
      <c r="S336" s="817"/>
      <c r="T336" s="817"/>
      <c r="U336" s="817"/>
      <c r="V336" s="193"/>
      <c r="W336" s="428"/>
    </row>
    <row r="337" spans="1:23" ht="27.75" customHeight="1">
      <c r="A337" s="135"/>
      <c r="B337" s="135"/>
      <c r="C337" s="135"/>
      <c r="D337" s="135"/>
      <c r="E337" s="135"/>
      <c r="F337" s="135"/>
      <c r="G337" s="135"/>
      <c r="H337" s="135"/>
      <c r="I337" s="135"/>
      <c r="J337" s="135"/>
      <c r="K337" s="135"/>
      <c r="L337" s="135"/>
      <c r="M337" s="135"/>
      <c r="N337" s="135"/>
      <c r="O337" s="135"/>
      <c r="P337" s="135"/>
      <c r="Q337" s="135"/>
      <c r="R337" s="135"/>
      <c r="S337" s="135"/>
      <c r="T337" s="135"/>
      <c r="V337" s="193"/>
      <c r="W337" s="428"/>
    </row>
    <row r="338" spans="1:23" ht="27.75" customHeight="1">
      <c r="A338" s="135"/>
      <c r="B338" s="233"/>
      <c r="C338" s="813"/>
      <c r="D338" s="814"/>
      <c r="E338" s="814"/>
      <c r="F338" s="814"/>
      <c r="G338" s="814"/>
      <c r="H338" s="233"/>
      <c r="I338" s="595"/>
      <c r="J338" s="233"/>
      <c r="K338" s="232"/>
      <c r="L338" s="232"/>
      <c r="M338" s="232"/>
      <c r="N338" s="232"/>
      <c r="O338" s="232"/>
      <c r="P338" s="813"/>
      <c r="Q338" s="814"/>
      <c r="R338" s="814"/>
      <c r="S338" s="814"/>
      <c r="T338" s="814"/>
      <c r="U338" s="814"/>
      <c r="V338" s="193"/>
      <c r="W338" s="428"/>
    </row>
    <row r="339" spans="1:23" ht="27.75" customHeight="1">
      <c r="A339" s="135"/>
      <c r="B339" s="232"/>
      <c r="C339" s="815"/>
      <c r="D339" s="816"/>
      <c r="E339" s="816"/>
      <c r="F339" s="816"/>
      <c r="G339" s="816"/>
      <c r="H339" s="535"/>
      <c r="I339" s="536"/>
      <c r="J339" s="232"/>
      <c r="K339" s="232"/>
      <c r="L339" s="232"/>
      <c r="M339" s="232"/>
      <c r="N339" s="232"/>
      <c r="O339" s="232"/>
      <c r="P339" s="815"/>
      <c r="Q339" s="817"/>
      <c r="R339" s="817"/>
      <c r="S339" s="817"/>
      <c r="T339" s="817"/>
      <c r="U339" s="817"/>
      <c r="V339" s="193"/>
      <c r="W339" s="428"/>
    </row>
    <row r="340" spans="1:23" ht="27.75" customHeight="1">
      <c r="A340" s="135"/>
      <c r="B340" s="135"/>
      <c r="C340" s="135"/>
      <c r="D340" s="135"/>
      <c r="E340" s="135"/>
      <c r="F340" s="135"/>
      <c r="G340" s="135"/>
      <c r="H340" s="135"/>
      <c r="I340" s="135"/>
      <c r="J340" s="135"/>
      <c r="K340" s="135"/>
      <c r="L340" s="135"/>
      <c r="M340" s="135"/>
      <c r="N340" s="135"/>
      <c r="O340" s="135"/>
      <c r="P340" s="135"/>
      <c r="Q340" s="135"/>
      <c r="R340" s="135"/>
      <c r="S340" s="135"/>
      <c r="T340" s="135"/>
      <c r="V340" s="193"/>
      <c r="W340" s="428"/>
    </row>
    <row r="341" spans="1:23" ht="27.75" customHeight="1">
      <c r="A341" s="135"/>
      <c r="B341" s="135"/>
      <c r="C341" s="135"/>
      <c r="D341" s="135"/>
      <c r="E341" s="135"/>
      <c r="F341" s="135"/>
      <c r="G341" s="135"/>
      <c r="H341" s="135"/>
      <c r="I341" s="135"/>
      <c r="J341" s="135"/>
      <c r="K341" s="135"/>
      <c r="L341" s="135"/>
      <c r="M341" s="135"/>
      <c r="N341" s="135"/>
      <c r="O341" s="135"/>
      <c r="P341" s="135"/>
      <c r="Q341" s="135"/>
      <c r="R341" s="135"/>
      <c r="S341" s="135"/>
      <c r="T341" s="135"/>
      <c r="V341" s="193"/>
      <c r="W341" s="428"/>
    </row>
    <row r="342" spans="22:23" ht="27.75" customHeight="1">
      <c r="V342" s="193"/>
      <c r="W342" s="428"/>
    </row>
    <row r="343" spans="22:23" ht="27.75" customHeight="1">
      <c r="V343" s="193"/>
      <c r="W343" s="428"/>
    </row>
    <row r="344" spans="22:23" ht="27.75" customHeight="1">
      <c r="V344" s="193"/>
      <c r="W344" s="428"/>
    </row>
    <row r="345" spans="22:23" ht="27.75" customHeight="1">
      <c r="V345" s="193"/>
      <c r="W345" s="428"/>
    </row>
    <row r="346" spans="22:23" ht="27.75" customHeight="1">
      <c r="V346" s="193"/>
      <c r="W346" s="428"/>
    </row>
    <row r="347" spans="22:23" ht="27.75" customHeight="1">
      <c r="V347" s="193"/>
      <c r="W347" s="428"/>
    </row>
    <row r="348" spans="22:23" ht="27.75" customHeight="1">
      <c r="V348" s="193"/>
      <c r="W348" s="428"/>
    </row>
    <row r="349" spans="22:23" ht="27.75" customHeight="1">
      <c r="V349" s="193"/>
      <c r="W349" s="428"/>
    </row>
    <row r="350" spans="22:23" ht="27.75" customHeight="1">
      <c r="V350" s="193"/>
      <c r="W350" s="428"/>
    </row>
    <row r="351" spans="22:23" ht="27.75" customHeight="1">
      <c r="V351" s="193"/>
      <c r="W351" s="428"/>
    </row>
    <row r="352" spans="22:23" ht="27.75" customHeight="1">
      <c r="V352" s="193"/>
      <c r="W352" s="428"/>
    </row>
    <row r="353" spans="22:23" ht="27.75" customHeight="1">
      <c r="V353" s="193"/>
      <c r="W353" s="428"/>
    </row>
    <row r="354" spans="22:23" ht="27.75" customHeight="1">
      <c r="V354" s="193"/>
      <c r="W354" s="428"/>
    </row>
    <row r="355" spans="22:23" ht="27.75" customHeight="1">
      <c r="V355" s="193"/>
      <c r="W355" s="428"/>
    </row>
    <row r="356" spans="22:23" ht="27.75" customHeight="1">
      <c r="V356" s="193"/>
      <c r="W356" s="428"/>
    </row>
    <row r="357" spans="22:23" ht="27.75" customHeight="1">
      <c r="V357" s="193"/>
      <c r="W357" s="428"/>
    </row>
    <row r="358" spans="22:23" ht="27.75" customHeight="1">
      <c r="V358" s="193"/>
      <c r="W358" s="428"/>
    </row>
    <row r="359" spans="22:23" ht="27.75" customHeight="1">
      <c r="V359" s="193"/>
      <c r="W359" s="428"/>
    </row>
    <row r="360" spans="22:23" ht="27.75" customHeight="1">
      <c r="V360" s="193"/>
      <c r="W360" s="428"/>
    </row>
    <row r="361" spans="22:23" ht="27.75" customHeight="1">
      <c r="V361" s="193"/>
      <c r="W361" s="428"/>
    </row>
    <row r="362" spans="22:23" ht="27.75" customHeight="1">
      <c r="V362" s="193"/>
      <c r="W362" s="428"/>
    </row>
    <row r="363" spans="22:23" ht="27.75" customHeight="1">
      <c r="V363" s="193"/>
      <c r="W363" s="428"/>
    </row>
    <row r="364" spans="22:23" ht="27.75" customHeight="1">
      <c r="V364" s="193"/>
      <c r="W364" s="428"/>
    </row>
    <row r="365" spans="22:23" ht="27.75" customHeight="1">
      <c r="V365" s="193"/>
      <c r="W365" s="428"/>
    </row>
    <row r="366" spans="22:23" ht="27.75" customHeight="1">
      <c r="V366" s="193"/>
      <c r="W366" s="428"/>
    </row>
    <row r="367" spans="22:23" ht="27.75" customHeight="1">
      <c r="V367" s="193"/>
      <c r="W367" s="428"/>
    </row>
    <row r="368" spans="22:23" ht="27.75" customHeight="1">
      <c r="V368" s="193"/>
      <c r="W368" s="428"/>
    </row>
    <row r="369" spans="22:23" ht="27.75" customHeight="1">
      <c r="V369" s="193"/>
      <c r="W369" s="428"/>
    </row>
    <row r="370" spans="22:23" ht="27.75" customHeight="1">
      <c r="V370" s="193"/>
      <c r="W370" s="135"/>
    </row>
    <row r="371" spans="22:23" ht="27.75" customHeight="1">
      <c r="V371" s="193"/>
      <c r="W371" s="135"/>
    </row>
    <row r="372" spans="22:23" ht="27.75" customHeight="1">
      <c r="V372" s="193"/>
      <c r="W372" s="135"/>
    </row>
    <row r="373" spans="22:23" ht="27.75" customHeight="1">
      <c r="V373" s="193"/>
      <c r="W373" s="135"/>
    </row>
    <row r="374" spans="22:23" ht="27.75" customHeight="1">
      <c r="V374" s="193"/>
      <c r="W374" s="135"/>
    </row>
    <row r="375" ht="27.75" customHeight="1">
      <c r="W375" s="135"/>
    </row>
    <row r="376" ht="27.75" customHeight="1">
      <c r="W376" s="135"/>
    </row>
    <row r="377" ht="27.75" customHeight="1">
      <c r="W377" s="135"/>
    </row>
    <row r="378" ht="27.75" customHeight="1">
      <c r="W378" s="135"/>
    </row>
    <row r="379" ht="27.75" customHeight="1">
      <c r="W379" s="135"/>
    </row>
    <row r="380" ht="27.75" customHeight="1">
      <c r="W380" s="135"/>
    </row>
    <row r="381" ht="27.75" customHeight="1">
      <c r="W381" s="135"/>
    </row>
    <row r="382" ht="27.75" customHeight="1">
      <c r="W382" s="135"/>
    </row>
    <row r="383" ht="27.75" customHeight="1">
      <c r="W383" s="135"/>
    </row>
    <row r="384" ht="27.75" customHeight="1">
      <c r="W384" s="135"/>
    </row>
    <row r="385" ht="27.75" customHeight="1">
      <c r="W385" s="135"/>
    </row>
    <row r="386" ht="27.75" customHeight="1">
      <c r="W386" s="135"/>
    </row>
    <row r="387" ht="27.75" customHeight="1">
      <c r="W387" s="135"/>
    </row>
    <row r="388" ht="27.75" customHeight="1">
      <c r="W388" s="135"/>
    </row>
    <row r="389" ht="27.75" customHeight="1">
      <c r="W389" s="135"/>
    </row>
    <row r="390" ht="27.75" customHeight="1">
      <c r="W390" s="135"/>
    </row>
    <row r="391" ht="27.75" customHeight="1">
      <c r="W391" s="135"/>
    </row>
    <row r="392" ht="27.75" customHeight="1">
      <c r="W392" s="135"/>
    </row>
    <row r="393" ht="27.75" customHeight="1">
      <c r="W393" s="135"/>
    </row>
    <row r="394" ht="27.75" customHeight="1">
      <c r="W394" s="135"/>
    </row>
    <row r="395" ht="27.75" customHeight="1">
      <c r="W395" s="135"/>
    </row>
    <row r="396" ht="27.75" customHeight="1">
      <c r="W396" s="135"/>
    </row>
    <row r="397" ht="27.75" customHeight="1">
      <c r="W397" s="135"/>
    </row>
    <row r="398" ht="27.75" customHeight="1">
      <c r="W398" s="135"/>
    </row>
    <row r="399" ht="27.75" customHeight="1">
      <c r="W399" s="135"/>
    </row>
    <row r="400" ht="27.75" customHeight="1">
      <c r="W400" s="135"/>
    </row>
    <row r="401" ht="27.75" customHeight="1">
      <c r="W401" s="135"/>
    </row>
    <row r="402" ht="27.75" customHeight="1">
      <c r="W402" s="135"/>
    </row>
    <row r="403" ht="27.75" customHeight="1">
      <c r="W403" s="135"/>
    </row>
    <row r="404" ht="27.75" customHeight="1">
      <c r="W404" s="135"/>
    </row>
    <row r="405" ht="27.75" customHeight="1">
      <c r="W405" s="135"/>
    </row>
    <row r="406" ht="27.75" customHeight="1">
      <c r="W406" s="135"/>
    </row>
    <row r="407" ht="27.75" customHeight="1">
      <c r="W407" s="135"/>
    </row>
    <row r="408" ht="27.75" customHeight="1">
      <c r="W408" s="135"/>
    </row>
    <row r="409" ht="27.75" customHeight="1">
      <c r="W409" s="135"/>
    </row>
    <row r="410" ht="27.75" customHeight="1">
      <c r="W410" s="135"/>
    </row>
    <row r="411" ht="27.75" customHeight="1">
      <c r="W411" s="135"/>
    </row>
    <row r="412" ht="27.75" customHeight="1">
      <c r="W412" s="135"/>
    </row>
    <row r="413" ht="27.75" customHeight="1">
      <c r="W413" s="135"/>
    </row>
    <row r="414" ht="27.75" customHeight="1">
      <c r="W414" s="135"/>
    </row>
    <row r="415" ht="27.75" customHeight="1">
      <c r="W415" s="135"/>
    </row>
    <row r="416" ht="27.75" customHeight="1">
      <c r="W416" s="135"/>
    </row>
    <row r="417" ht="27.75" customHeight="1">
      <c r="W417" s="135"/>
    </row>
    <row r="418" ht="27.75" customHeight="1">
      <c r="W418" s="135"/>
    </row>
    <row r="419" ht="27.75" customHeight="1">
      <c r="W419" s="135"/>
    </row>
    <row r="420" ht="27.75" customHeight="1">
      <c r="W420" s="135"/>
    </row>
    <row r="421" ht="27.75" customHeight="1">
      <c r="W421" s="135"/>
    </row>
    <row r="422" ht="27.75" customHeight="1">
      <c r="W422" s="135"/>
    </row>
    <row r="423" ht="27.75" customHeight="1">
      <c r="W423" s="135"/>
    </row>
    <row r="424" ht="27.75" customHeight="1">
      <c r="W424" s="135"/>
    </row>
    <row r="425" ht="27.75" customHeight="1">
      <c r="W425" s="135"/>
    </row>
    <row r="426" ht="27.75" customHeight="1">
      <c r="W426" s="135"/>
    </row>
    <row r="427" ht="27.75" customHeight="1">
      <c r="W427" s="135"/>
    </row>
    <row r="428" ht="27.75" customHeight="1">
      <c r="W428" s="135"/>
    </row>
    <row r="429" ht="27.75" customHeight="1">
      <c r="W429" s="135"/>
    </row>
    <row r="430" ht="27.75" customHeight="1">
      <c r="W430" s="135"/>
    </row>
    <row r="431" ht="27.75" customHeight="1">
      <c r="W431" s="135"/>
    </row>
    <row r="432" ht="27.75" customHeight="1">
      <c r="W432" s="135"/>
    </row>
    <row r="433" ht="27.75" customHeight="1">
      <c r="W433" s="135"/>
    </row>
    <row r="434" ht="27.75" customHeight="1">
      <c r="W434" s="135"/>
    </row>
    <row r="435" ht="27.75" customHeight="1">
      <c r="W435" s="135"/>
    </row>
    <row r="436" ht="27.75" customHeight="1">
      <c r="W436" s="135"/>
    </row>
    <row r="437" ht="27.75" customHeight="1">
      <c r="W437" s="135"/>
    </row>
    <row r="438" ht="27.75" customHeight="1">
      <c r="W438" s="135"/>
    </row>
    <row r="439" ht="27.75" customHeight="1">
      <c r="W439" s="135"/>
    </row>
    <row r="440" ht="27.75" customHeight="1">
      <c r="W440" s="135"/>
    </row>
    <row r="441" ht="27.75" customHeight="1">
      <c r="W441" s="135"/>
    </row>
    <row r="442" ht="27.75" customHeight="1">
      <c r="W442" s="135"/>
    </row>
    <row r="443" ht="27.75" customHeight="1">
      <c r="W443" s="135"/>
    </row>
    <row r="444" ht="27.75" customHeight="1">
      <c r="W444" s="135"/>
    </row>
    <row r="445" ht="27.75" customHeight="1">
      <c r="W445" s="135"/>
    </row>
    <row r="446" ht="27.75" customHeight="1">
      <c r="W446" s="135"/>
    </row>
    <row r="447" ht="27.75" customHeight="1">
      <c r="W447" s="135"/>
    </row>
    <row r="448" ht="27.75" customHeight="1">
      <c r="W448" s="135"/>
    </row>
    <row r="449" ht="27.75" customHeight="1">
      <c r="W449" s="135"/>
    </row>
    <row r="450" ht="27.75" customHeight="1">
      <c r="W450" s="135"/>
    </row>
    <row r="451" ht="27.75" customHeight="1">
      <c r="W451" s="135"/>
    </row>
    <row r="452" ht="27.75" customHeight="1">
      <c r="W452" s="135"/>
    </row>
    <row r="453" ht="27.75" customHeight="1">
      <c r="W453" s="135"/>
    </row>
    <row r="454" ht="27.75" customHeight="1">
      <c r="W454" s="135"/>
    </row>
    <row r="455" ht="27.75" customHeight="1">
      <c r="W455" s="135"/>
    </row>
    <row r="456" ht="27.75" customHeight="1">
      <c r="W456" s="135"/>
    </row>
    <row r="457" ht="27.75" customHeight="1">
      <c r="W457" s="135"/>
    </row>
    <row r="458" ht="27.75" customHeight="1">
      <c r="W458" s="135"/>
    </row>
    <row r="459" ht="27.75" customHeight="1">
      <c r="W459" s="135"/>
    </row>
    <row r="460" ht="27.75" customHeight="1">
      <c r="W460" s="135"/>
    </row>
    <row r="461" ht="27.75" customHeight="1">
      <c r="W461" s="135"/>
    </row>
    <row r="462" ht="27.75" customHeight="1">
      <c r="W462" s="135"/>
    </row>
    <row r="463" ht="27.75" customHeight="1">
      <c r="W463" s="135"/>
    </row>
    <row r="464" ht="27.75" customHeight="1">
      <c r="W464" s="135"/>
    </row>
    <row r="465" ht="27.75" customHeight="1">
      <c r="W465" s="135"/>
    </row>
    <row r="466" ht="27.75" customHeight="1">
      <c r="W466" s="135"/>
    </row>
    <row r="467" ht="27.75" customHeight="1">
      <c r="W467" s="135"/>
    </row>
    <row r="468" ht="27.75" customHeight="1">
      <c r="W468" s="135"/>
    </row>
    <row r="469" ht="27.75" customHeight="1">
      <c r="W469" s="135"/>
    </row>
    <row r="470" ht="27.75" customHeight="1">
      <c r="W470" s="135"/>
    </row>
    <row r="471" ht="27.75" customHeight="1">
      <c r="W471" s="135"/>
    </row>
    <row r="472" ht="27.75" customHeight="1">
      <c r="W472" s="135"/>
    </row>
    <row r="473" ht="27.75" customHeight="1">
      <c r="W473" s="135"/>
    </row>
    <row r="474" ht="27.75" customHeight="1">
      <c r="W474" s="135"/>
    </row>
    <row r="475" ht="27.75" customHeight="1">
      <c r="W475" s="135"/>
    </row>
    <row r="476" ht="27.75" customHeight="1">
      <c r="W476" s="135"/>
    </row>
    <row r="477" ht="27.75" customHeight="1">
      <c r="W477" s="135"/>
    </row>
    <row r="478" ht="27.75" customHeight="1">
      <c r="W478" s="135"/>
    </row>
    <row r="479" ht="27.75" customHeight="1">
      <c r="W479" s="135"/>
    </row>
    <row r="480" ht="27.75" customHeight="1">
      <c r="W480" s="135"/>
    </row>
    <row r="481" ht="27.75" customHeight="1">
      <c r="W481" s="135"/>
    </row>
    <row r="482" ht="27.75" customHeight="1">
      <c r="W482" s="135"/>
    </row>
    <row r="483" ht="27.75" customHeight="1">
      <c r="W483" s="135"/>
    </row>
    <row r="484" ht="27.75" customHeight="1">
      <c r="W484" s="135"/>
    </row>
    <row r="485" ht="27.75" customHeight="1">
      <c r="W485" s="135"/>
    </row>
    <row r="486" ht="27.75" customHeight="1">
      <c r="W486" s="135"/>
    </row>
    <row r="487" ht="27.75" customHeight="1">
      <c r="W487" s="135"/>
    </row>
    <row r="488" ht="27.75" customHeight="1">
      <c r="W488" s="135"/>
    </row>
    <row r="489" ht="27.75" customHeight="1">
      <c r="W489" s="135"/>
    </row>
    <row r="490" ht="27.75" customHeight="1">
      <c r="W490" s="135"/>
    </row>
    <row r="491" ht="27.75" customHeight="1">
      <c r="W491" s="135"/>
    </row>
    <row r="492" ht="27.75" customHeight="1">
      <c r="W492" s="135"/>
    </row>
    <row r="493" ht="27.75" customHeight="1">
      <c r="W493" s="135"/>
    </row>
    <row r="494" ht="27.75" customHeight="1">
      <c r="W494" s="135"/>
    </row>
    <row r="495" ht="27.75" customHeight="1">
      <c r="W495" s="135"/>
    </row>
    <row r="496" ht="27.75" customHeight="1">
      <c r="W496" s="135"/>
    </row>
    <row r="497" ht="27.75" customHeight="1">
      <c r="W497" s="135"/>
    </row>
    <row r="498" ht="27.75" customHeight="1">
      <c r="W498" s="135"/>
    </row>
    <row r="499" ht="27.75" customHeight="1">
      <c r="W499" s="135"/>
    </row>
    <row r="500" ht="27.75" customHeight="1">
      <c r="W500" s="135"/>
    </row>
    <row r="501" ht="27.75" customHeight="1">
      <c r="W501" s="135"/>
    </row>
    <row r="502" ht="27.75" customHeight="1">
      <c r="W502" s="135"/>
    </row>
    <row r="503" ht="27.75" customHeight="1">
      <c r="W503" s="135"/>
    </row>
    <row r="504" ht="27.75" customHeight="1">
      <c r="W504" s="135"/>
    </row>
    <row r="505" ht="27.75" customHeight="1">
      <c r="W505" s="135"/>
    </row>
    <row r="506" ht="27.75" customHeight="1">
      <c r="W506" s="135"/>
    </row>
    <row r="507" ht="27.75" customHeight="1">
      <c r="W507" s="135"/>
    </row>
    <row r="508" ht="27.75" customHeight="1">
      <c r="W508" s="135"/>
    </row>
    <row r="509" ht="27.75" customHeight="1">
      <c r="W509" s="135"/>
    </row>
    <row r="510" ht="27.75" customHeight="1">
      <c r="W510" s="135"/>
    </row>
    <row r="511" ht="27.75" customHeight="1">
      <c r="W511" s="135"/>
    </row>
    <row r="512" ht="27.75" customHeight="1">
      <c r="W512" s="135"/>
    </row>
    <row r="513" ht="27.75" customHeight="1">
      <c r="W513" s="135"/>
    </row>
    <row r="514" ht="27.75" customHeight="1">
      <c r="W514" s="135"/>
    </row>
    <row r="515" ht="27.75" customHeight="1">
      <c r="W515" s="135"/>
    </row>
    <row r="516" ht="27.75" customHeight="1">
      <c r="W516" s="135"/>
    </row>
    <row r="517" ht="27.75" customHeight="1">
      <c r="W517" s="135"/>
    </row>
    <row r="518" ht="27.75" customHeight="1">
      <c r="W518" s="135"/>
    </row>
    <row r="519" ht="27.75" customHeight="1">
      <c r="W519" s="135"/>
    </row>
    <row r="520" ht="27.75" customHeight="1">
      <c r="W520" s="135"/>
    </row>
    <row r="521" ht="27.75" customHeight="1">
      <c r="W521" s="135"/>
    </row>
    <row r="522" ht="27.75" customHeight="1">
      <c r="W522" s="135"/>
    </row>
    <row r="523" ht="27.75" customHeight="1">
      <c r="W523" s="135"/>
    </row>
    <row r="524" ht="27.75" customHeight="1">
      <c r="W524" s="135"/>
    </row>
    <row r="525" ht="27.75" customHeight="1">
      <c r="W525" s="135"/>
    </row>
    <row r="526" ht="27.75" customHeight="1">
      <c r="W526" s="135"/>
    </row>
    <row r="527" ht="27.75" customHeight="1">
      <c r="W527" s="135"/>
    </row>
    <row r="528" ht="27.75" customHeight="1">
      <c r="W528" s="135"/>
    </row>
  </sheetData>
  <sheetProtection password="CC79" sheet="1" formatCells="0" formatColumns="0" formatRows="0" insertRows="0" insertHyperlinks="0" deleteRows="0" sort="0" autoFilter="0" pivotTables="0"/>
  <autoFilter ref="A11:V266"/>
  <mergeCells count="218">
    <mergeCell ref="B263:L263"/>
    <mergeCell ref="B264:L264"/>
    <mergeCell ref="B265:L265"/>
    <mergeCell ref="B266:L266"/>
    <mergeCell ref="B257:L257"/>
    <mergeCell ref="B258:L258"/>
    <mergeCell ref="B259:L259"/>
    <mergeCell ref="B260:L260"/>
    <mergeCell ref="B261:L261"/>
    <mergeCell ref="B262:L262"/>
    <mergeCell ref="D281:H281"/>
    <mergeCell ref="D278:H278"/>
    <mergeCell ref="C4:E4"/>
    <mergeCell ref="I8:I10"/>
    <mergeCell ref="L5:L10"/>
    <mergeCell ref="G5:G10"/>
    <mergeCell ref="B246:E246"/>
    <mergeCell ref="B4:B10"/>
    <mergeCell ref="C5:C10"/>
    <mergeCell ref="B252:L252"/>
    <mergeCell ref="D282:H282"/>
    <mergeCell ref="AA251:AB251"/>
    <mergeCell ref="S251:T251"/>
    <mergeCell ref="W251:X251"/>
    <mergeCell ref="Y251:Z251"/>
    <mergeCell ref="D280:H280"/>
    <mergeCell ref="C277:H277"/>
    <mergeCell ref="B251:L251"/>
    <mergeCell ref="Q251:R251"/>
    <mergeCell ref="D279:H279"/>
    <mergeCell ref="G4:L4"/>
    <mergeCell ref="D5:D10"/>
    <mergeCell ref="M4:T4"/>
    <mergeCell ref="Q6:T6"/>
    <mergeCell ref="M8:T8"/>
    <mergeCell ref="M6:P6"/>
    <mergeCell ref="M7:N7"/>
    <mergeCell ref="O7:P7"/>
    <mergeCell ref="S7:T7"/>
    <mergeCell ref="M9:N9"/>
    <mergeCell ref="P1:U1"/>
    <mergeCell ref="U4:U10"/>
    <mergeCell ref="Q9:R9"/>
    <mergeCell ref="A2:U2"/>
    <mergeCell ref="F4:F10"/>
    <mergeCell ref="J8:J10"/>
    <mergeCell ref="K8:K10"/>
    <mergeCell ref="A4:A10"/>
    <mergeCell ref="H5:K5"/>
    <mergeCell ref="I6:K7"/>
    <mergeCell ref="H6:H10"/>
    <mergeCell ref="A247:A250"/>
    <mergeCell ref="Q248:R248"/>
    <mergeCell ref="Q249:R249"/>
    <mergeCell ref="B250:L250"/>
    <mergeCell ref="B248:L248"/>
    <mergeCell ref="B249:L249"/>
    <mergeCell ref="B247:L247"/>
    <mergeCell ref="E5:E10"/>
    <mergeCell ref="M5:P5"/>
    <mergeCell ref="O250:P250"/>
    <mergeCell ref="M249:N249"/>
    <mergeCell ref="O9:P9"/>
    <mergeCell ref="Q7:R7"/>
    <mergeCell ref="Q247:R247"/>
    <mergeCell ref="O249:P249"/>
    <mergeCell ref="M250:N250"/>
    <mergeCell ref="Q5:T5"/>
    <mergeCell ref="S9:T9"/>
    <mergeCell ref="P287:U287"/>
    <mergeCell ref="P288:U288"/>
    <mergeCell ref="J287:O287"/>
    <mergeCell ref="S249:T249"/>
    <mergeCell ref="M248:N248"/>
    <mergeCell ref="S250:T250"/>
    <mergeCell ref="B253:L253"/>
    <mergeCell ref="B254:L254"/>
    <mergeCell ref="B255:L255"/>
    <mergeCell ref="B256:L256"/>
    <mergeCell ref="S247:T247"/>
    <mergeCell ref="Q250:R250"/>
    <mergeCell ref="D283:H283"/>
    <mergeCell ref="O247:P247"/>
    <mergeCell ref="O248:P248"/>
    <mergeCell ref="M247:N247"/>
    <mergeCell ref="M251:N251"/>
    <mergeCell ref="O251:P251"/>
    <mergeCell ref="S248:T248"/>
    <mergeCell ref="Q253:R253"/>
    <mergeCell ref="S253:T253"/>
    <mergeCell ref="C312:G312"/>
    <mergeCell ref="P312:U312"/>
    <mergeCell ref="C290:G290"/>
    <mergeCell ref="C291:G291"/>
    <mergeCell ref="P290:U290"/>
    <mergeCell ref="P291:U291"/>
    <mergeCell ref="C287:G287"/>
    <mergeCell ref="C288:G288"/>
    <mergeCell ref="M255:N255"/>
    <mergeCell ref="M252:N252"/>
    <mergeCell ref="O252:P252"/>
    <mergeCell ref="Q252:R252"/>
    <mergeCell ref="S252:T252"/>
    <mergeCell ref="M254:N254"/>
    <mergeCell ref="O254:P254"/>
    <mergeCell ref="Q254:R254"/>
    <mergeCell ref="S254:T254"/>
    <mergeCell ref="M253:N253"/>
    <mergeCell ref="O253:P253"/>
    <mergeCell ref="O255:P255"/>
    <mergeCell ref="Q255:R255"/>
    <mergeCell ref="S255:T255"/>
    <mergeCell ref="M256:N256"/>
    <mergeCell ref="O256:P256"/>
    <mergeCell ref="Q256:R256"/>
    <mergeCell ref="S256:T256"/>
    <mergeCell ref="M257:N257"/>
    <mergeCell ref="O257:P257"/>
    <mergeCell ref="Q257:R257"/>
    <mergeCell ref="S257:T257"/>
    <mergeCell ref="M258:N258"/>
    <mergeCell ref="O258:P258"/>
    <mergeCell ref="Q258:R258"/>
    <mergeCell ref="S258:T258"/>
    <mergeCell ref="M259:N259"/>
    <mergeCell ref="O259:P259"/>
    <mergeCell ref="Q259:R259"/>
    <mergeCell ref="S259:T259"/>
    <mergeCell ref="M260:N260"/>
    <mergeCell ref="O260:P260"/>
    <mergeCell ref="Q260:R260"/>
    <mergeCell ref="S260:T260"/>
    <mergeCell ref="M261:N261"/>
    <mergeCell ref="O261:P261"/>
    <mergeCell ref="Q261:R261"/>
    <mergeCell ref="S261:T261"/>
    <mergeCell ref="M262:N262"/>
    <mergeCell ref="O262:P262"/>
    <mergeCell ref="Q262:R262"/>
    <mergeCell ref="S262:T262"/>
    <mergeCell ref="M263:N263"/>
    <mergeCell ref="O263:P263"/>
    <mergeCell ref="Q263:R263"/>
    <mergeCell ref="S263:T263"/>
    <mergeCell ref="M264:N264"/>
    <mergeCell ref="O264:P264"/>
    <mergeCell ref="Q264:R264"/>
    <mergeCell ref="S264:T264"/>
    <mergeCell ref="C311:G311"/>
    <mergeCell ref="P311:U311"/>
    <mergeCell ref="M265:N265"/>
    <mergeCell ref="O265:P265"/>
    <mergeCell ref="Q265:R265"/>
    <mergeCell ref="S265:T265"/>
    <mergeCell ref="M266:N266"/>
    <mergeCell ref="O266:P266"/>
    <mergeCell ref="Q266:R266"/>
    <mergeCell ref="S266:T266"/>
    <mergeCell ref="C294:G294"/>
    <mergeCell ref="P293:U293"/>
    <mergeCell ref="P294:U294"/>
    <mergeCell ref="C296:G296"/>
    <mergeCell ref="P296:U296"/>
    <mergeCell ref="C306:G306"/>
    <mergeCell ref="P306:U306"/>
    <mergeCell ref="C293:G293"/>
    <mergeCell ref="C297:G297"/>
    <mergeCell ref="P297:U297"/>
    <mergeCell ref="C299:G299"/>
    <mergeCell ref="P299:U299"/>
    <mergeCell ref="C300:G300"/>
    <mergeCell ref="P300:U300"/>
    <mergeCell ref="C302:G302"/>
    <mergeCell ref="P302:U302"/>
    <mergeCell ref="C303:G303"/>
    <mergeCell ref="P303:U303"/>
    <mergeCell ref="C305:G305"/>
    <mergeCell ref="P305:U305"/>
    <mergeCell ref="C314:G314"/>
    <mergeCell ref="P314:U314"/>
    <mergeCell ref="C308:G308"/>
    <mergeCell ref="P308:U308"/>
    <mergeCell ref="C309:G309"/>
    <mergeCell ref="P309:U309"/>
    <mergeCell ref="C315:G315"/>
    <mergeCell ref="P315:U315"/>
    <mergeCell ref="C317:G317"/>
    <mergeCell ref="P317:U317"/>
    <mergeCell ref="C318:G318"/>
    <mergeCell ref="P318:U318"/>
    <mergeCell ref="C320:G320"/>
    <mergeCell ref="P320:U320"/>
    <mergeCell ref="C321:G321"/>
    <mergeCell ref="P321:U321"/>
    <mergeCell ref="C323:G323"/>
    <mergeCell ref="P323:U323"/>
    <mergeCell ref="C324:G324"/>
    <mergeCell ref="P324:U324"/>
    <mergeCell ref="C326:G326"/>
    <mergeCell ref="P326:U326"/>
    <mergeCell ref="C327:G327"/>
    <mergeCell ref="P327:U327"/>
    <mergeCell ref="C329:G329"/>
    <mergeCell ref="P329:U329"/>
    <mergeCell ref="C330:G330"/>
    <mergeCell ref="P330:U330"/>
    <mergeCell ref="C332:G332"/>
    <mergeCell ref="P332:U332"/>
    <mergeCell ref="C338:G338"/>
    <mergeCell ref="P338:U338"/>
    <mergeCell ref="C339:G339"/>
    <mergeCell ref="P339:U339"/>
    <mergeCell ref="C333:G333"/>
    <mergeCell ref="P333:U333"/>
    <mergeCell ref="C335:G335"/>
    <mergeCell ref="P335:U335"/>
    <mergeCell ref="C336:G336"/>
    <mergeCell ref="P336:U336"/>
  </mergeCells>
  <printOptions/>
  <pageMargins left="0.3937007874015748" right="0.1968503937007874" top="0.35433070866141736" bottom="0.7480314960629921" header="0" footer="0"/>
  <pageSetup fitToHeight="2" horizontalDpi="600" verticalDpi="600" orientation="landscape" paperSize="9" scale="3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31"/>
  <sheetViews>
    <sheetView showZeros="0" view="pageBreakPreview" zoomScale="48" zoomScaleNormal="50" zoomScaleSheetLayoutView="48" zoomScalePageLayoutView="0" workbookViewId="0" topLeftCell="C1">
      <pane ySplit="11" topLeftCell="A12" activePane="bottomLeft" state="frozen"/>
      <selection pane="topLeft" activeCell="A1" sqref="A1"/>
      <selection pane="bottomLeft" activeCell="F19" sqref="F19:U20"/>
    </sheetView>
  </sheetViews>
  <sheetFormatPr defaultColWidth="5.875" defaultRowHeight="27.75" customHeight="1"/>
  <cols>
    <col min="1" max="1" width="14.625" style="410" customWidth="1"/>
    <col min="2" max="2" width="87.625" style="410" customWidth="1"/>
    <col min="3" max="21" width="16.00390625" style="410" customWidth="1"/>
    <col min="22" max="22" width="22.75390625" style="234" bestFit="1" customWidth="1"/>
    <col min="23" max="28" width="5.875" style="409" customWidth="1"/>
    <col min="29" max="16384" width="5.875" style="410" customWidth="1"/>
  </cols>
  <sheetData>
    <row r="1" spans="1:26" ht="27.75">
      <c r="A1" s="448" t="str">
        <f>CONCATENATE('Основні дані'!A21,"_(",'Основні дані'!B21,")")</f>
        <v>Форма Мон1-18_(1,9)</v>
      </c>
      <c r="B1" s="405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06"/>
      <c r="O1" s="406"/>
      <c r="P1" s="915" t="str">
        <f>'Основні дані'!B1</f>
        <v>120142Мон.xls</v>
      </c>
      <c r="Q1" s="915"/>
      <c r="R1" s="915"/>
      <c r="S1" s="915"/>
      <c r="T1" s="915"/>
      <c r="U1" s="915"/>
      <c r="V1" s="407"/>
      <c r="W1" s="408"/>
      <c r="X1" s="408"/>
      <c r="Y1" s="408"/>
      <c r="Z1" s="408"/>
    </row>
    <row r="2" spans="1:26" ht="27.75" customHeight="1">
      <c r="A2" s="916" t="s">
        <v>185</v>
      </c>
      <c r="B2" s="916"/>
      <c r="C2" s="916"/>
      <c r="D2" s="916"/>
      <c r="E2" s="916"/>
      <c r="F2" s="916"/>
      <c r="G2" s="916"/>
      <c r="H2" s="916"/>
      <c r="I2" s="916"/>
      <c r="J2" s="916"/>
      <c r="K2" s="916"/>
      <c r="L2" s="916"/>
      <c r="M2" s="916"/>
      <c r="N2" s="916"/>
      <c r="O2" s="916"/>
      <c r="P2" s="916"/>
      <c r="Q2" s="916"/>
      <c r="R2" s="916"/>
      <c r="S2" s="916"/>
      <c r="T2" s="916"/>
      <c r="U2" s="916"/>
      <c r="V2" s="407"/>
      <c r="W2" s="408"/>
      <c r="X2" s="408"/>
      <c r="Y2" s="408"/>
      <c r="Z2" s="408"/>
    </row>
    <row r="3" spans="1:28" s="414" customFormat="1" ht="27.75" customHeight="1" thickBot="1">
      <c r="A3" s="411"/>
      <c r="B3" s="412"/>
      <c r="C3" s="412"/>
      <c r="D3" s="411"/>
      <c r="E3" s="411"/>
      <c r="F3" s="411"/>
      <c r="G3" s="411"/>
      <c r="H3" s="411"/>
      <c r="I3" s="411"/>
      <c r="J3" s="411"/>
      <c r="K3" s="411"/>
      <c r="L3" s="411"/>
      <c r="M3" s="411"/>
      <c r="N3" s="411"/>
      <c r="O3" s="411"/>
      <c r="P3" s="411"/>
      <c r="Q3" s="411"/>
      <c r="R3" s="411"/>
      <c r="S3" s="411"/>
      <c r="T3" s="411"/>
      <c r="U3" s="411"/>
      <c r="V3" s="411"/>
      <c r="W3" s="408"/>
      <c r="X3" s="408"/>
      <c r="Y3" s="408"/>
      <c r="Z3" s="408"/>
      <c r="AA3" s="413"/>
      <c r="AB3" s="413"/>
    </row>
    <row r="4" spans="1:22" ht="54" customHeight="1" thickBot="1">
      <c r="A4" s="853" t="s">
        <v>150</v>
      </c>
      <c r="B4" s="923" t="s">
        <v>45</v>
      </c>
      <c r="C4" s="899" t="s">
        <v>46</v>
      </c>
      <c r="D4" s="900"/>
      <c r="E4" s="901"/>
      <c r="F4" s="894" t="s">
        <v>49</v>
      </c>
      <c r="G4" s="926" t="s">
        <v>50</v>
      </c>
      <c r="H4" s="927"/>
      <c r="I4" s="927"/>
      <c r="J4" s="927"/>
      <c r="K4" s="927"/>
      <c r="L4" s="928"/>
      <c r="M4" s="920" t="s">
        <v>104</v>
      </c>
      <c r="N4" s="921"/>
      <c r="O4" s="921"/>
      <c r="P4" s="921"/>
      <c r="Q4" s="921"/>
      <c r="R4" s="921"/>
      <c r="S4" s="921"/>
      <c r="T4" s="922"/>
      <c r="U4" s="894" t="s">
        <v>67</v>
      </c>
      <c r="V4" s="407"/>
    </row>
    <row r="5" spans="1:22" ht="33.75" customHeight="1" thickBot="1">
      <c r="A5" s="854"/>
      <c r="B5" s="924"/>
      <c r="C5" s="894" t="s">
        <v>47</v>
      </c>
      <c r="D5" s="894" t="s">
        <v>48</v>
      </c>
      <c r="E5" s="894" t="s">
        <v>59</v>
      </c>
      <c r="F5" s="895"/>
      <c r="G5" s="894" t="s">
        <v>51</v>
      </c>
      <c r="H5" s="926" t="s">
        <v>52</v>
      </c>
      <c r="I5" s="927"/>
      <c r="J5" s="927"/>
      <c r="K5" s="928"/>
      <c r="L5" s="894" t="s">
        <v>54</v>
      </c>
      <c r="M5" s="912" t="s">
        <v>148</v>
      </c>
      <c r="N5" s="913"/>
      <c r="O5" s="913"/>
      <c r="P5" s="914"/>
      <c r="Q5" s="912" t="s">
        <v>149</v>
      </c>
      <c r="R5" s="913"/>
      <c r="S5" s="913"/>
      <c r="T5" s="914"/>
      <c r="U5" s="895"/>
      <c r="V5" s="407"/>
    </row>
    <row r="6" spans="1:22" ht="31.5" customHeight="1" thickBot="1">
      <c r="A6" s="854"/>
      <c r="B6" s="924"/>
      <c r="C6" s="895"/>
      <c r="D6" s="895"/>
      <c r="E6" s="895"/>
      <c r="F6" s="895"/>
      <c r="G6" s="895"/>
      <c r="H6" s="894" t="s">
        <v>6</v>
      </c>
      <c r="I6" s="905" t="s">
        <v>53</v>
      </c>
      <c r="J6" s="906"/>
      <c r="K6" s="907"/>
      <c r="L6" s="895"/>
      <c r="M6" s="897" t="s">
        <v>55</v>
      </c>
      <c r="N6" s="911"/>
      <c r="O6" s="911"/>
      <c r="P6" s="898"/>
      <c r="Q6" s="897" t="s">
        <v>55</v>
      </c>
      <c r="R6" s="911"/>
      <c r="S6" s="911"/>
      <c r="T6" s="898"/>
      <c r="U6" s="895"/>
      <c r="V6" s="407"/>
    </row>
    <row r="7" spans="1:22" ht="31.5" customHeight="1" thickBot="1">
      <c r="A7" s="854"/>
      <c r="B7" s="924"/>
      <c r="C7" s="895"/>
      <c r="D7" s="895"/>
      <c r="E7" s="895"/>
      <c r="F7" s="895"/>
      <c r="G7" s="895"/>
      <c r="H7" s="895"/>
      <c r="I7" s="908"/>
      <c r="J7" s="909"/>
      <c r="K7" s="910"/>
      <c r="L7" s="895"/>
      <c r="M7" s="897">
        <v>9</v>
      </c>
      <c r="N7" s="898"/>
      <c r="O7" s="897">
        <v>10</v>
      </c>
      <c r="P7" s="898"/>
      <c r="Q7" s="897">
        <v>11</v>
      </c>
      <c r="R7" s="898"/>
      <c r="S7" s="897">
        <v>12</v>
      </c>
      <c r="T7" s="898"/>
      <c r="U7" s="895"/>
      <c r="V7" s="407"/>
    </row>
    <row r="8" spans="1:22" ht="30" customHeight="1" thickBot="1">
      <c r="A8" s="854"/>
      <c r="B8" s="924"/>
      <c r="C8" s="895"/>
      <c r="D8" s="895"/>
      <c r="E8" s="895"/>
      <c r="F8" s="895"/>
      <c r="G8" s="895"/>
      <c r="H8" s="895"/>
      <c r="I8" s="894" t="s">
        <v>57</v>
      </c>
      <c r="J8" s="917" t="s">
        <v>58</v>
      </c>
      <c r="K8" s="894" t="s">
        <v>39</v>
      </c>
      <c r="L8" s="895"/>
      <c r="M8" s="912" t="s">
        <v>56</v>
      </c>
      <c r="N8" s="913"/>
      <c r="O8" s="913"/>
      <c r="P8" s="913"/>
      <c r="Q8" s="913"/>
      <c r="R8" s="913"/>
      <c r="S8" s="913"/>
      <c r="T8" s="914"/>
      <c r="U8" s="895"/>
      <c r="V8" s="407"/>
    </row>
    <row r="9" spans="1:22" ht="33" customHeight="1" thickBot="1">
      <c r="A9" s="854"/>
      <c r="B9" s="924"/>
      <c r="C9" s="895"/>
      <c r="D9" s="895"/>
      <c r="E9" s="895"/>
      <c r="F9" s="895"/>
      <c r="G9" s="895"/>
      <c r="H9" s="895"/>
      <c r="I9" s="895"/>
      <c r="J9" s="918"/>
      <c r="K9" s="895"/>
      <c r="L9" s="895"/>
      <c r="M9" s="897">
        <v>20</v>
      </c>
      <c r="N9" s="898"/>
      <c r="O9" s="897">
        <v>20</v>
      </c>
      <c r="P9" s="898"/>
      <c r="Q9" s="897">
        <v>20</v>
      </c>
      <c r="R9" s="898"/>
      <c r="S9" s="897">
        <v>20</v>
      </c>
      <c r="T9" s="898"/>
      <c r="U9" s="895"/>
      <c r="V9" s="407"/>
    </row>
    <row r="10" spans="1:22" ht="104.25" customHeight="1" thickBot="1">
      <c r="A10" s="855"/>
      <c r="B10" s="925"/>
      <c r="C10" s="896"/>
      <c r="D10" s="896"/>
      <c r="E10" s="896"/>
      <c r="F10" s="896"/>
      <c r="G10" s="896"/>
      <c r="H10" s="896"/>
      <c r="I10" s="896"/>
      <c r="J10" s="919"/>
      <c r="K10" s="896"/>
      <c r="L10" s="896"/>
      <c r="M10" s="415" t="s">
        <v>82</v>
      </c>
      <c r="N10" s="415" t="s">
        <v>83</v>
      </c>
      <c r="O10" s="415" t="s">
        <v>82</v>
      </c>
      <c r="P10" s="415" t="s">
        <v>83</v>
      </c>
      <c r="Q10" s="415" t="s">
        <v>82</v>
      </c>
      <c r="R10" s="415" t="s">
        <v>83</v>
      </c>
      <c r="S10" s="415" t="s">
        <v>82</v>
      </c>
      <c r="T10" s="415" t="s">
        <v>83</v>
      </c>
      <c r="U10" s="896"/>
      <c r="V10" s="407"/>
    </row>
    <row r="11" spans="1:28" s="420" customFormat="1" ht="22.5" customHeight="1" thickBot="1">
      <c r="A11" s="416">
        <v>1</v>
      </c>
      <c r="B11" s="416">
        <v>2</v>
      </c>
      <c r="C11" s="416">
        <v>3</v>
      </c>
      <c r="D11" s="416">
        <v>4</v>
      </c>
      <c r="E11" s="416">
        <v>5</v>
      </c>
      <c r="F11" s="416">
        <v>6</v>
      </c>
      <c r="G11" s="416">
        <v>7</v>
      </c>
      <c r="H11" s="416">
        <v>8</v>
      </c>
      <c r="I11" s="416">
        <v>9</v>
      </c>
      <c r="J11" s="416">
        <v>10</v>
      </c>
      <c r="K11" s="416">
        <v>11</v>
      </c>
      <c r="L11" s="416">
        <v>12</v>
      </c>
      <c r="M11" s="416">
        <v>13</v>
      </c>
      <c r="N11" s="416">
        <v>14</v>
      </c>
      <c r="O11" s="416">
        <v>15</v>
      </c>
      <c r="P11" s="416">
        <v>16</v>
      </c>
      <c r="Q11" s="416">
        <v>17</v>
      </c>
      <c r="R11" s="416">
        <v>18</v>
      </c>
      <c r="S11" s="416">
        <v>19</v>
      </c>
      <c r="T11" s="416">
        <v>20</v>
      </c>
      <c r="U11" s="417">
        <v>29</v>
      </c>
      <c r="V11" s="418"/>
      <c r="W11" s="419"/>
      <c r="X11" s="419"/>
      <c r="Y11" s="419"/>
      <c r="Z11" s="419"/>
      <c r="AA11" s="419"/>
      <c r="AB11" s="419"/>
    </row>
    <row r="12" spans="1:28" s="189" customFormat="1" ht="60.75" thickBot="1">
      <c r="A12" s="313"/>
      <c r="B12" s="388" t="s">
        <v>185</v>
      </c>
      <c r="C12" s="389"/>
      <c r="D12" s="389"/>
      <c r="E12" s="388"/>
      <c r="F12" s="390"/>
      <c r="G12" s="391"/>
      <c r="H12" s="391"/>
      <c r="I12" s="391"/>
      <c r="J12" s="391"/>
      <c r="K12" s="391"/>
      <c r="L12" s="391"/>
      <c r="M12" s="391"/>
      <c r="N12" s="391"/>
      <c r="O12" s="391"/>
      <c r="P12" s="391"/>
      <c r="Q12" s="391"/>
      <c r="R12" s="391"/>
      <c r="S12" s="391"/>
      <c r="T12" s="391"/>
      <c r="U12" s="305"/>
      <c r="V12" s="421" t="str">
        <f>'Основні дані'!$B$1</f>
        <v>120142Мон.xls</v>
      </c>
      <c r="W12" s="422"/>
      <c r="X12" s="422"/>
      <c r="Y12" s="422"/>
      <c r="Z12" s="422"/>
      <c r="AA12" s="422"/>
      <c r="AB12" s="422"/>
    </row>
    <row r="13" spans="1:28" s="189" customFormat="1" ht="56.25" thickBot="1">
      <c r="A13" s="387"/>
      <c r="B13" s="392" t="s">
        <v>186</v>
      </c>
      <c r="C13" s="393"/>
      <c r="D13" s="393"/>
      <c r="E13" s="392"/>
      <c r="F13" s="394"/>
      <c r="G13" s="395"/>
      <c r="H13" s="490"/>
      <c r="I13" s="395"/>
      <c r="J13" s="395"/>
      <c r="K13" s="395"/>
      <c r="L13" s="395"/>
      <c r="M13" s="396"/>
      <c r="N13" s="396"/>
      <c r="O13" s="396"/>
      <c r="P13" s="396"/>
      <c r="Q13" s="396"/>
      <c r="R13" s="396"/>
      <c r="S13" s="396"/>
      <c r="T13" s="396"/>
      <c r="U13" s="305"/>
      <c r="V13" s="421" t="str">
        <f>'Основні дані'!$B$1</f>
        <v>120142Мон.xls</v>
      </c>
      <c r="W13" s="422"/>
      <c r="X13" s="422"/>
      <c r="Y13" s="422"/>
      <c r="Z13" s="422"/>
      <c r="AA13" s="422"/>
      <c r="AB13" s="422"/>
    </row>
    <row r="14" spans="1:28" s="424" customFormat="1" ht="28.5" customHeight="1">
      <c r="A14" s="397" t="s">
        <v>187</v>
      </c>
      <c r="B14" s="245" t="s">
        <v>188</v>
      </c>
      <c r="C14" s="282"/>
      <c r="D14" s="282" t="s">
        <v>160</v>
      </c>
      <c r="E14" s="312"/>
      <c r="F14" s="398">
        <v>3</v>
      </c>
      <c r="G14" s="398">
        <v>90</v>
      </c>
      <c r="H14" s="518">
        <v>16</v>
      </c>
      <c r="I14" s="400">
        <v>16</v>
      </c>
      <c r="J14" s="401"/>
      <c r="K14" s="401"/>
      <c r="L14" s="398">
        <v>74</v>
      </c>
      <c r="M14" s="402"/>
      <c r="N14" s="403"/>
      <c r="O14" s="403"/>
      <c r="P14" s="403"/>
      <c r="Q14" s="403">
        <v>1</v>
      </c>
      <c r="R14" s="403">
        <v>3</v>
      </c>
      <c r="S14" s="403"/>
      <c r="T14" s="403"/>
      <c r="U14" s="279">
        <v>301</v>
      </c>
      <c r="V14" s="421" t="str">
        <f>'Основні дані'!$B$1</f>
        <v>120142Мон.xls</v>
      </c>
      <c r="W14" s="423"/>
      <c r="X14" s="423"/>
      <c r="Y14" s="423"/>
      <c r="Z14" s="423"/>
      <c r="AA14" s="423"/>
      <c r="AB14" s="423"/>
    </row>
    <row r="15" spans="1:28" s="424" customFormat="1" ht="28.5" customHeight="1">
      <c r="A15" s="397" t="s">
        <v>87</v>
      </c>
      <c r="B15" s="245" t="s">
        <v>189</v>
      </c>
      <c r="C15" s="282"/>
      <c r="D15" s="282" t="s">
        <v>160</v>
      </c>
      <c r="E15" s="312"/>
      <c r="F15" s="399">
        <v>3</v>
      </c>
      <c r="G15" s="399">
        <v>90</v>
      </c>
      <c r="H15" s="399">
        <v>16</v>
      </c>
      <c r="I15" s="404">
        <v>16</v>
      </c>
      <c r="J15" s="403"/>
      <c r="K15" s="403"/>
      <c r="L15" s="399">
        <v>74</v>
      </c>
      <c r="M15" s="402"/>
      <c r="N15" s="403"/>
      <c r="O15" s="403"/>
      <c r="P15" s="403"/>
      <c r="Q15" s="403">
        <v>1</v>
      </c>
      <c r="R15" s="403">
        <v>3</v>
      </c>
      <c r="S15" s="403"/>
      <c r="T15" s="403"/>
      <c r="U15" s="279">
        <v>301</v>
      </c>
      <c r="V15" s="421" t="str">
        <f>'Основні дані'!$B$1</f>
        <v>120142Мон.xls</v>
      </c>
      <c r="W15" s="423"/>
      <c r="X15" s="423"/>
      <c r="Y15" s="423"/>
      <c r="Z15" s="423"/>
      <c r="AA15" s="423"/>
      <c r="AB15" s="423"/>
    </row>
    <row r="16" spans="1:28" s="424" customFormat="1" ht="28.5" customHeight="1" thickBot="1">
      <c r="A16" s="397" t="s">
        <v>190</v>
      </c>
      <c r="B16" s="245" t="s">
        <v>191</v>
      </c>
      <c r="C16" s="282"/>
      <c r="D16" s="282" t="s">
        <v>160</v>
      </c>
      <c r="E16" s="312"/>
      <c r="F16" s="514">
        <v>3</v>
      </c>
      <c r="G16" s="514">
        <v>90</v>
      </c>
      <c r="H16" s="514">
        <v>16</v>
      </c>
      <c r="I16" s="515">
        <v>16</v>
      </c>
      <c r="J16" s="516"/>
      <c r="K16" s="516"/>
      <c r="L16" s="514">
        <v>74</v>
      </c>
      <c r="M16" s="517"/>
      <c r="N16" s="516"/>
      <c r="O16" s="516"/>
      <c r="P16" s="516"/>
      <c r="Q16" s="516">
        <v>1</v>
      </c>
      <c r="R16" s="516">
        <v>3</v>
      </c>
      <c r="S16" s="516"/>
      <c r="T16" s="516"/>
      <c r="U16" s="279">
        <v>301</v>
      </c>
      <c r="V16" s="421" t="str">
        <f>'Основні дані'!$B$1</f>
        <v>120142Мон.xls</v>
      </c>
      <c r="W16" s="423"/>
      <c r="X16" s="423"/>
      <c r="Y16" s="423"/>
      <c r="Z16" s="423"/>
      <c r="AA16" s="423"/>
      <c r="AB16" s="423"/>
    </row>
    <row r="17" spans="1:28" s="424" customFormat="1" ht="31.5" customHeight="1" thickBot="1">
      <c r="A17" s="387"/>
      <c r="B17" s="392" t="s">
        <v>198</v>
      </c>
      <c r="C17" s="393"/>
      <c r="D17" s="393"/>
      <c r="E17" s="392"/>
      <c r="F17" s="490"/>
      <c r="G17" s="490"/>
      <c r="H17" s="490"/>
      <c r="I17" s="490"/>
      <c r="J17" s="490"/>
      <c r="K17" s="490"/>
      <c r="L17" s="490"/>
      <c r="M17" s="490"/>
      <c r="N17" s="490"/>
      <c r="O17" s="490"/>
      <c r="P17" s="490"/>
      <c r="Q17" s="490"/>
      <c r="R17" s="490"/>
      <c r="S17" s="490"/>
      <c r="T17" s="490"/>
      <c r="U17" s="305"/>
      <c r="V17" s="421" t="str">
        <f>'Основні дані'!$B$1</f>
        <v>120142Мон.xls</v>
      </c>
      <c r="W17" s="423"/>
      <c r="X17" s="423"/>
      <c r="Y17" s="423"/>
      <c r="Z17" s="423"/>
      <c r="AA17" s="423"/>
      <c r="AB17" s="423"/>
    </row>
    <row r="18" spans="1:28" s="424" customFormat="1" ht="57" customHeight="1">
      <c r="A18" s="397" t="s">
        <v>187</v>
      </c>
      <c r="B18" s="245" t="s">
        <v>193</v>
      </c>
      <c r="C18" s="282"/>
      <c r="D18" s="282" t="s">
        <v>160</v>
      </c>
      <c r="E18" s="312"/>
      <c r="F18" s="518">
        <v>3</v>
      </c>
      <c r="G18" s="518">
        <v>90</v>
      </c>
      <c r="H18" s="518">
        <v>16</v>
      </c>
      <c r="I18" s="519">
        <v>16</v>
      </c>
      <c r="J18" s="520"/>
      <c r="K18" s="520"/>
      <c r="L18" s="518">
        <v>74</v>
      </c>
      <c r="M18" s="521"/>
      <c r="N18" s="520"/>
      <c r="O18" s="520"/>
      <c r="P18" s="520"/>
      <c r="Q18" s="520">
        <v>1</v>
      </c>
      <c r="R18" s="520">
        <v>3</v>
      </c>
      <c r="S18" s="520"/>
      <c r="T18" s="520"/>
      <c r="U18" s="279">
        <v>306</v>
      </c>
      <c r="V18" s="421" t="str">
        <f>'Основні дані'!$B$1</f>
        <v>120142Мон.xls</v>
      </c>
      <c r="W18" s="423"/>
      <c r="X18" s="423"/>
      <c r="Y18" s="423"/>
      <c r="Z18" s="423"/>
      <c r="AA18" s="423"/>
      <c r="AB18" s="423"/>
    </row>
    <row r="19" spans="1:28" s="424" customFormat="1" ht="28.5" customHeight="1">
      <c r="A19" s="397" t="s">
        <v>87</v>
      </c>
      <c r="B19" s="245" t="s">
        <v>192</v>
      </c>
      <c r="C19" s="282"/>
      <c r="D19" s="282" t="s">
        <v>160</v>
      </c>
      <c r="E19" s="312"/>
      <c r="F19" s="399">
        <v>3</v>
      </c>
      <c r="G19" s="399">
        <v>90</v>
      </c>
      <c r="H19" s="399">
        <v>16</v>
      </c>
      <c r="I19" s="404">
        <v>16</v>
      </c>
      <c r="J19" s="403"/>
      <c r="K19" s="403"/>
      <c r="L19" s="399">
        <v>74</v>
      </c>
      <c r="M19" s="402"/>
      <c r="N19" s="403"/>
      <c r="O19" s="403"/>
      <c r="P19" s="403"/>
      <c r="Q19" s="403">
        <v>1</v>
      </c>
      <c r="R19" s="403">
        <v>3</v>
      </c>
      <c r="S19" s="403"/>
      <c r="T19" s="403"/>
      <c r="U19" s="279">
        <v>306</v>
      </c>
      <c r="V19" s="421" t="str">
        <f>'Основні дані'!$B$1</f>
        <v>120142Мон.xls</v>
      </c>
      <c r="W19" s="423"/>
      <c r="X19" s="423"/>
      <c r="Y19" s="423"/>
      <c r="Z19" s="423"/>
      <c r="AA19" s="423"/>
      <c r="AB19" s="423"/>
    </row>
    <row r="20" spans="1:28" s="424" customFormat="1" ht="28.5" customHeight="1" thickBot="1">
      <c r="A20" s="397" t="s">
        <v>190</v>
      </c>
      <c r="B20" s="245" t="s">
        <v>210</v>
      </c>
      <c r="C20" s="282"/>
      <c r="D20" s="282" t="s">
        <v>160</v>
      </c>
      <c r="E20" s="312"/>
      <c r="F20" s="399">
        <v>3</v>
      </c>
      <c r="G20" s="399">
        <v>90</v>
      </c>
      <c r="H20" s="399">
        <v>16</v>
      </c>
      <c r="I20" s="404">
        <v>16</v>
      </c>
      <c r="J20" s="403"/>
      <c r="K20" s="403"/>
      <c r="L20" s="399">
        <v>74</v>
      </c>
      <c r="M20" s="402"/>
      <c r="N20" s="403"/>
      <c r="O20" s="403"/>
      <c r="P20" s="403"/>
      <c r="Q20" s="403">
        <v>1</v>
      </c>
      <c r="R20" s="403">
        <v>3</v>
      </c>
      <c r="S20" s="403"/>
      <c r="T20" s="403"/>
      <c r="U20" s="279">
        <v>306</v>
      </c>
      <c r="V20" s="421" t="str">
        <f>'Основні дані'!$B$1</f>
        <v>120142Мон.xls</v>
      </c>
      <c r="W20" s="423"/>
      <c r="X20" s="423"/>
      <c r="Y20" s="423"/>
      <c r="Z20" s="423"/>
      <c r="AA20" s="423"/>
      <c r="AB20" s="423"/>
    </row>
    <row r="21" spans="1:28" s="424" customFormat="1" ht="28.5" customHeight="1" hidden="1">
      <c r="A21" s="397"/>
      <c r="B21" s="245"/>
      <c r="C21" s="282"/>
      <c r="D21" s="282"/>
      <c r="E21" s="312"/>
      <c r="F21" s="399"/>
      <c r="G21" s="399"/>
      <c r="H21" s="399"/>
      <c r="I21" s="404"/>
      <c r="J21" s="403"/>
      <c r="K21" s="403"/>
      <c r="L21" s="399"/>
      <c r="M21" s="402"/>
      <c r="N21" s="403"/>
      <c r="O21" s="403"/>
      <c r="P21" s="403"/>
      <c r="Q21" s="403"/>
      <c r="R21" s="403"/>
      <c r="S21" s="403"/>
      <c r="T21" s="403"/>
      <c r="U21" s="280"/>
      <c r="V21" s="421" t="str">
        <f>'Основні дані'!$B$1</f>
        <v>120142Мон.xls</v>
      </c>
      <c r="W21" s="423"/>
      <c r="X21" s="423"/>
      <c r="Y21" s="423"/>
      <c r="Z21" s="423"/>
      <c r="AA21" s="423"/>
      <c r="AB21" s="423"/>
    </row>
    <row r="22" spans="1:28" s="424" customFormat="1" ht="28.5" customHeight="1" hidden="1">
      <c r="A22" s="397"/>
      <c r="B22" s="245"/>
      <c r="C22" s="282"/>
      <c r="D22" s="282"/>
      <c r="E22" s="312"/>
      <c r="F22" s="399"/>
      <c r="G22" s="399"/>
      <c r="H22" s="399"/>
      <c r="I22" s="404"/>
      <c r="J22" s="403"/>
      <c r="K22" s="403"/>
      <c r="L22" s="399"/>
      <c r="M22" s="402"/>
      <c r="N22" s="403"/>
      <c r="O22" s="403"/>
      <c r="P22" s="403"/>
      <c r="Q22" s="403"/>
      <c r="R22" s="403"/>
      <c r="S22" s="403"/>
      <c r="T22" s="403"/>
      <c r="U22" s="280"/>
      <c r="V22" s="421" t="str">
        <f>'Основні дані'!$B$1</f>
        <v>120142Мон.xls</v>
      </c>
      <c r="W22" s="423"/>
      <c r="X22" s="423"/>
      <c r="Y22" s="423"/>
      <c r="Z22" s="423"/>
      <c r="AA22" s="423"/>
      <c r="AB22" s="423"/>
    </row>
    <row r="23" spans="1:28" s="424" customFormat="1" ht="28.5" customHeight="1" hidden="1">
      <c r="A23" s="397"/>
      <c r="B23" s="245"/>
      <c r="C23" s="282"/>
      <c r="D23" s="282"/>
      <c r="E23" s="312"/>
      <c r="F23" s="399"/>
      <c r="G23" s="399"/>
      <c r="H23" s="399"/>
      <c r="I23" s="404"/>
      <c r="J23" s="403"/>
      <c r="K23" s="403"/>
      <c r="L23" s="399"/>
      <c r="M23" s="402"/>
      <c r="N23" s="403"/>
      <c r="O23" s="403"/>
      <c r="P23" s="403"/>
      <c r="Q23" s="403"/>
      <c r="R23" s="403"/>
      <c r="S23" s="403"/>
      <c r="T23" s="403"/>
      <c r="U23" s="280"/>
      <c r="V23" s="421" t="str">
        <f>'Основні дані'!$B$1</f>
        <v>120142Мон.xls</v>
      </c>
      <c r="W23" s="423"/>
      <c r="X23" s="423"/>
      <c r="Y23" s="423"/>
      <c r="Z23" s="423"/>
      <c r="AA23" s="423"/>
      <c r="AB23" s="423"/>
    </row>
    <row r="24" spans="1:28" s="424" customFormat="1" ht="28.5" customHeight="1" hidden="1">
      <c r="A24" s="397"/>
      <c r="B24" s="245"/>
      <c r="C24" s="282"/>
      <c r="D24" s="282"/>
      <c r="E24" s="312"/>
      <c r="F24" s="399"/>
      <c r="G24" s="399"/>
      <c r="H24" s="399"/>
      <c r="I24" s="404"/>
      <c r="J24" s="403"/>
      <c r="K24" s="403"/>
      <c r="L24" s="399"/>
      <c r="M24" s="402"/>
      <c r="N24" s="403"/>
      <c r="O24" s="403"/>
      <c r="P24" s="403"/>
      <c r="Q24" s="403"/>
      <c r="R24" s="403"/>
      <c r="S24" s="403"/>
      <c r="T24" s="403"/>
      <c r="U24" s="280"/>
      <c r="V24" s="421" t="str">
        <f>'Основні дані'!$B$1</f>
        <v>120142Мон.xls</v>
      </c>
      <c r="W24" s="423"/>
      <c r="X24" s="423"/>
      <c r="Y24" s="423"/>
      <c r="Z24" s="423"/>
      <c r="AA24" s="423"/>
      <c r="AB24" s="423"/>
    </row>
    <row r="25" spans="1:28" s="424" customFormat="1" ht="28.5" customHeight="1" hidden="1">
      <c r="A25" s="397"/>
      <c r="B25" s="245"/>
      <c r="C25" s="282"/>
      <c r="D25" s="282"/>
      <c r="E25" s="312"/>
      <c r="F25" s="399"/>
      <c r="G25" s="399"/>
      <c r="H25" s="399"/>
      <c r="I25" s="404"/>
      <c r="J25" s="403"/>
      <c r="K25" s="403"/>
      <c r="L25" s="399"/>
      <c r="M25" s="402"/>
      <c r="N25" s="403"/>
      <c r="O25" s="403"/>
      <c r="P25" s="403"/>
      <c r="Q25" s="403"/>
      <c r="R25" s="403"/>
      <c r="S25" s="403"/>
      <c r="T25" s="403"/>
      <c r="U25" s="280"/>
      <c r="V25" s="421" t="str">
        <f>'Основні дані'!$B$1</f>
        <v>120142Мон.xls</v>
      </c>
      <c r="W25" s="423"/>
      <c r="X25" s="423"/>
      <c r="Y25" s="423"/>
      <c r="Z25" s="423"/>
      <c r="AA25" s="423"/>
      <c r="AB25" s="423"/>
    </row>
    <row r="26" spans="1:28" s="424" customFormat="1" ht="28.5" customHeight="1" hidden="1">
      <c r="A26" s="397"/>
      <c r="B26" s="245"/>
      <c r="C26" s="282"/>
      <c r="D26" s="282"/>
      <c r="E26" s="312"/>
      <c r="F26" s="399"/>
      <c r="G26" s="399"/>
      <c r="H26" s="399"/>
      <c r="I26" s="404"/>
      <c r="J26" s="403"/>
      <c r="K26" s="403"/>
      <c r="L26" s="399"/>
      <c r="M26" s="402"/>
      <c r="N26" s="403"/>
      <c r="O26" s="403"/>
      <c r="P26" s="403"/>
      <c r="Q26" s="403"/>
      <c r="R26" s="403"/>
      <c r="S26" s="403"/>
      <c r="T26" s="403"/>
      <c r="U26" s="280"/>
      <c r="V26" s="421" t="str">
        <f>'Основні дані'!$B$1</f>
        <v>120142Мон.xls</v>
      </c>
      <c r="W26" s="423"/>
      <c r="X26" s="423"/>
      <c r="Y26" s="423"/>
      <c r="Z26" s="423"/>
      <c r="AA26" s="423"/>
      <c r="AB26" s="423"/>
    </row>
    <row r="27" spans="1:28" s="424" customFormat="1" ht="28.5" customHeight="1" hidden="1">
      <c r="A27" s="397"/>
      <c r="B27" s="245"/>
      <c r="C27" s="282"/>
      <c r="D27" s="282"/>
      <c r="E27" s="312"/>
      <c r="F27" s="399"/>
      <c r="G27" s="399"/>
      <c r="H27" s="399"/>
      <c r="I27" s="404"/>
      <c r="J27" s="403"/>
      <c r="K27" s="403"/>
      <c r="L27" s="399"/>
      <c r="M27" s="402"/>
      <c r="N27" s="403"/>
      <c r="O27" s="403"/>
      <c r="P27" s="403"/>
      <c r="Q27" s="403"/>
      <c r="R27" s="403"/>
      <c r="S27" s="403"/>
      <c r="T27" s="403"/>
      <c r="U27" s="280"/>
      <c r="V27" s="421" t="str">
        <f>'Основні дані'!$B$1</f>
        <v>120142Мон.xls</v>
      </c>
      <c r="W27" s="423"/>
      <c r="X27" s="423"/>
      <c r="Y27" s="423"/>
      <c r="Z27" s="423"/>
      <c r="AA27" s="423"/>
      <c r="AB27" s="423"/>
    </row>
    <row r="28" spans="1:28" s="424" customFormat="1" ht="28.5" customHeight="1" hidden="1">
      <c r="A28" s="397"/>
      <c r="B28" s="245"/>
      <c r="C28" s="282"/>
      <c r="D28" s="282"/>
      <c r="E28" s="312"/>
      <c r="F28" s="399"/>
      <c r="G28" s="399"/>
      <c r="H28" s="399"/>
      <c r="I28" s="404"/>
      <c r="J28" s="403"/>
      <c r="K28" s="403"/>
      <c r="L28" s="399"/>
      <c r="M28" s="402"/>
      <c r="N28" s="403"/>
      <c r="O28" s="403"/>
      <c r="P28" s="403"/>
      <c r="Q28" s="403"/>
      <c r="R28" s="403"/>
      <c r="S28" s="403"/>
      <c r="T28" s="403"/>
      <c r="U28" s="280"/>
      <c r="V28" s="421" t="str">
        <f>'Основні дані'!$B$1</f>
        <v>120142Мон.xls</v>
      </c>
      <c r="W28" s="423"/>
      <c r="X28" s="423"/>
      <c r="Y28" s="423"/>
      <c r="Z28" s="423"/>
      <c r="AA28" s="423"/>
      <c r="AB28" s="423"/>
    </row>
    <row r="29" spans="1:28" s="424" customFormat="1" ht="28.5" customHeight="1" hidden="1">
      <c r="A29" s="628"/>
      <c r="B29" s="525"/>
      <c r="C29" s="629"/>
      <c r="D29" s="629"/>
      <c r="E29" s="630"/>
      <c r="F29" s="514"/>
      <c r="G29" s="514"/>
      <c r="H29" s="514"/>
      <c r="I29" s="515"/>
      <c r="J29" s="516"/>
      <c r="K29" s="516"/>
      <c r="L29" s="514"/>
      <c r="M29" s="517"/>
      <c r="N29" s="516"/>
      <c r="O29" s="516"/>
      <c r="P29" s="516"/>
      <c r="Q29" s="516"/>
      <c r="R29" s="516"/>
      <c r="S29" s="516"/>
      <c r="T29" s="516"/>
      <c r="U29" s="631"/>
      <c r="V29" s="421" t="str">
        <f>'Основні дані'!$B$1</f>
        <v>120142Мон.xls</v>
      </c>
      <c r="W29" s="423"/>
      <c r="X29" s="423"/>
      <c r="Y29" s="423"/>
      <c r="Z29" s="423"/>
      <c r="AA29" s="423"/>
      <c r="AB29" s="423"/>
    </row>
    <row r="30" spans="1:28" s="424" customFormat="1" ht="63" customHeight="1" thickBot="1">
      <c r="A30" s="387"/>
      <c r="B30" s="392" t="s">
        <v>194</v>
      </c>
      <c r="C30" s="393"/>
      <c r="D30" s="393"/>
      <c r="E30" s="392"/>
      <c r="F30" s="632"/>
      <c r="G30" s="490"/>
      <c r="H30" s="490"/>
      <c r="I30" s="490"/>
      <c r="J30" s="490"/>
      <c r="K30" s="490"/>
      <c r="L30" s="490"/>
      <c r="M30" s="490"/>
      <c r="N30" s="490"/>
      <c r="O30" s="490"/>
      <c r="P30" s="490"/>
      <c r="Q30" s="490"/>
      <c r="R30" s="490"/>
      <c r="S30" s="490"/>
      <c r="T30" s="490"/>
      <c r="U30" s="305"/>
      <c r="V30" s="421" t="str">
        <f>'Основні дані'!$B$1</f>
        <v>120142Мон.xls</v>
      </c>
      <c r="W30" s="423"/>
      <c r="X30" s="423"/>
      <c r="Y30" s="423"/>
      <c r="Z30" s="423"/>
      <c r="AA30" s="423"/>
      <c r="AB30" s="423"/>
    </row>
    <row r="31" spans="1:28" s="424" customFormat="1" ht="135" customHeight="1">
      <c r="A31" s="397"/>
      <c r="B31" s="902" t="s">
        <v>553</v>
      </c>
      <c r="C31" s="903"/>
      <c r="D31" s="903"/>
      <c r="E31" s="903"/>
      <c r="F31" s="903"/>
      <c r="G31" s="903"/>
      <c r="H31" s="903"/>
      <c r="I31" s="903"/>
      <c r="J31" s="903"/>
      <c r="K31" s="903"/>
      <c r="L31" s="903"/>
      <c r="M31" s="903"/>
      <c r="N31" s="903"/>
      <c r="O31" s="903"/>
      <c r="P31" s="903"/>
      <c r="Q31" s="903"/>
      <c r="R31" s="903"/>
      <c r="S31" s="903"/>
      <c r="T31" s="904"/>
      <c r="U31" s="279"/>
      <c r="V31" s="421" t="str">
        <f>'Основні дані'!$B$1</f>
        <v>120142Мон.xls</v>
      </c>
      <c r="W31" s="423"/>
      <c r="X31" s="423"/>
      <c r="Y31" s="423"/>
      <c r="Z31" s="423"/>
      <c r="AA31" s="423"/>
      <c r="AB31" s="423"/>
    </row>
  </sheetData>
  <sheetProtection password="CC79" sheet="1" formatCells="0" formatColumns="0" formatRows="0" insertRows="0" insertHyperlinks="0" deleteRows="0" sort="0" autoFilter="0" pivotTables="0"/>
  <autoFilter ref="A11:V30"/>
  <mergeCells count="34">
    <mergeCell ref="O9:P9"/>
    <mergeCell ref="S9:T9"/>
    <mergeCell ref="E5:E10"/>
    <mergeCell ref="G4:L4"/>
    <mergeCell ref="M4:T4"/>
    <mergeCell ref="B4:B10"/>
    <mergeCell ref="C5:C10"/>
    <mergeCell ref="S7:T7"/>
    <mergeCell ref="A4:A10"/>
    <mergeCell ref="I8:I10"/>
    <mergeCell ref="Q5:T5"/>
    <mergeCell ref="H5:K5"/>
    <mergeCell ref="M8:T8"/>
    <mergeCell ref="D5:D10"/>
    <mergeCell ref="Q6:T6"/>
    <mergeCell ref="M6:P6"/>
    <mergeCell ref="Q7:R7"/>
    <mergeCell ref="M5:P5"/>
    <mergeCell ref="P1:U1"/>
    <mergeCell ref="U4:U10"/>
    <mergeCell ref="Q9:R9"/>
    <mergeCell ref="A2:U2"/>
    <mergeCell ref="F4:F10"/>
    <mergeCell ref="J8:J10"/>
    <mergeCell ref="G5:G10"/>
    <mergeCell ref="K8:K10"/>
    <mergeCell ref="O7:P7"/>
    <mergeCell ref="H6:H10"/>
    <mergeCell ref="C4:E4"/>
    <mergeCell ref="B31:T31"/>
    <mergeCell ref="M7:N7"/>
    <mergeCell ref="M9:N9"/>
    <mergeCell ref="I6:K7"/>
    <mergeCell ref="L5:L10"/>
  </mergeCells>
  <printOptions/>
  <pageMargins left="0.3937007874015748" right="0.1968503937007874" top="0.35433070866141736" bottom="0.7480314960629921" header="0" footer="0"/>
  <pageSetup fitToHeight="2" horizontalDpi="600" verticalDpi="600" orientation="landscape" paperSize="9" scale="3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P242"/>
  <sheetViews>
    <sheetView showZeros="0" tabSelected="1" view="pageBreakPreview" zoomScale="75" zoomScaleNormal="50" zoomScaleSheetLayoutView="75" zoomScalePageLayoutView="0" workbookViewId="0" topLeftCell="A1">
      <pane ySplit="12" topLeftCell="A13" activePane="bottomLeft" state="frozen"/>
      <selection pane="topLeft" activeCell="A1" sqref="A1"/>
      <selection pane="bottomLeft" activeCell="C9" sqref="C9:N9"/>
    </sheetView>
  </sheetViews>
  <sheetFormatPr defaultColWidth="9.00390625" defaultRowHeight="12.75"/>
  <cols>
    <col min="1" max="1" width="10.375" style="136" bestFit="1" customWidth="1"/>
    <col min="2" max="2" width="99.25390625" style="136" customWidth="1"/>
    <col min="3" max="4" width="13.25390625" style="136" customWidth="1"/>
    <col min="5" max="12" width="0" style="136" hidden="1" customWidth="1"/>
    <col min="13" max="13" width="9.125" style="136" customWidth="1"/>
    <col min="14" max="14" width="10.375" style="136" customWidth="1"/>
    <col min="15" max="15" width="17.375" style="136" bestFit="1" customWidth="1"/>
    <col min="16" max="16" width="9.125" style="190" customWidth="1"/>
    <col min="17" max="16384" width="9.125" style="136" customWidth="1"/>
  </cols>
  <sheetData>
    <row r="4" spans="1:15" ht="15.75">
      <c r="A4" s="937"/>
      <c r="B4" s="938"/>
      <c r="C4" s="932" t="str">
        <f>'Основні дані'!B1</f>
        <v>120142Мон.xls</v>
      </c>
      <c r="D4" s="932"/>
      <c r="E4" s="932"/>
      <c r="F4" s="932"/>
      <c r="G4" s="932"/>
      <c r="H4" s="932"/>
      <c r="I4" s="932"/>
      <c r="J4" s="932"/>
      <c r="K4" s="932"/>
      <c r="L4" s="932"/>
      <c r="M4" s="932"/>
      <c r="N4" s="932"/>
      <c r="O4" s="932"/>
    </row>
    <row r="5" spans="1:15" ht="25.5" customHeight="1">
      <c r="A5" s="447" t="str">
        <f>CONCATENATE('Основні дані'!A21,"_(",'Основні дані'!B21,")")</f>
        <v>Форма Мон1-18_(1,9)</v>
      </c>
      <c r="B5" s="159" t="s">
        <v>89</v>
      </c>
      <c r="C5" s="942"/>
      <c r="D5" s="943"/>
      <c r="E5" s="943"/>
      <c r="F5" s="943"/>
      <c r="G5" s="943"/>
      <c r="H5" s="943"/>
      <c r="I5" s="943"/>
      <c r="J5" s="943"/>
      <c r="K5" s="943"/>
      <c r="L5" s="943"/>
      <c r="M5" s="943"/>
      <c r="N5" s="943"/>
      <c r="O5" s="943"/>
    </row>
    <row r="6" spans="1:15" ht="19.5" customHeight="1">
      <c r="A6" s="155"/>
      <c r="B6" s="173" t="s">
        <v>138</v>
      </c>
      <c r="C6" s="934"/>
      <c r="D6" s="935"/>
      <c r="E6" s="174"/>
      <c r="F6" s="174"/>
      <c r="G6" s="174"/>
      <c r="H6" s="174"/>
      <c r="I6" s="174"/>
      <c r="J6" s="174"/>
      <c r="K6" s="174"/>
      <c r="L6" s="174"/>
      <c r="M6" s="933"/>
      <c r="N6" s="933"/>
      <c r="O6" s="933"/>
    </row>
    <row r="7" spans="1:15" ht="18.75" customHeight="1">
      <c r="A7" s="464"/>
      <c r="B7" s="465" t="s">
        <v>162</v>
      </c>
      <c r="C7" s="953" t="str">
        <f>Титул!Y9</f>
        <v>142</v>
      </c>
      <c r="D7" s="954"/>
      <c r="E7" s="466"/>
      <c r="F7" s="466"/>
      <c r="G7" s="466"/>
      <c r="H7" s="466"/>
      <c r="I7" s="466"/>
      <c r="J7" s="466"/>
      <c r="K7" s="466"/>
      <c r="L7" s="466"/>
      <c r="M7" s="934" t="str">
        <f>Титул!AC9</f>
        <v>Енергетичне машинобудування</v>
      </c>
      <c r="N7" s="936"/>
      <c r="O7" s="936"/>
    </row>
    <row r="8" spans="1:15" ht="8.25" customHeight="1" thickBot="1">
      <c r="A8" s="464"/>
      <c r="B8" s="465"/>
      <c r="C8" s="931">
        <f>Титул!Y10</f>
        <v>0</v>
      </c>
      <c r="D8" s="931"/>
      <c r="E8" s="529"/>
      <c r="F8" s="529"/>
      <c r="G8" s="529"/>
      <c r="H8" s="529"/>
      <c r="I8" s="529"/>
      <c r="J8" s="529"/>
      <c r="K8" s="529"/>
      <c r="L8" s="529"/>
      <c r="M8" s="931">
        <f>Титул!AC10</f>
        <v>0</v>
      </c>
      <c r="N8" s="939"/>
      <c r="O8" s="939"/>
    </row>
    <row r="9" spans="1:15" ht="15.75" thickBot="1">
      <c r="A9" s="944" t="s">
        <v>121</v>
      </c>
      <c r="B9" s="947" t="s">
        <v>90</v>
      </c>
      <c r="C9" s="955" t="s">
        <v>91</v>
      </c>
      <c r="D9" s="956"/>
      <c r="E9" s="956"/>
      <c r="F9" s="956"/>
      <c r="G9" s="956"/>
      <c r="H9" s="956"/>
      <c r="I9" s="956"/>
      <c r="J9" s="956"/>
      <c r="K9" s="956"/>
      <c r="L9" s="956"/>
      <c r="M9" s="956"/>
      <c r="N9" s="957"/>
      <c r="O9" s="950" t="s">
        <v>92</v>
      </c>
    </row>
    <row r="10" spans="1:15" ht="15" customHeight="1" thickBot="1">
      <c r="A10" s="945"/>
      <c r="B10" s="948"/>
      <c r="C10" s="958" t="s">
        <v>94</v>
      </c>
      <c r="D10" s="929" t="s">
        <v>93</v>
      </c>
      <c r="E10" s="295"/>
      <c r="F10" s="296"/>
      <c r="G10" s="296"/>
      <c r="H10" s="296"/>
      <c r="I10" s="296"/>
      <c r="J10" s="296"/>
      <c r="K10" s="296"/>
      <c r="L10" s="296"/>
      <c r="M10" s="940" t="s">
        <v>95</v>
      </c>
      <c r="N10" s="941"/>
      <c r="O10" s="951"/>
    </row>
    <row r="11" spans="1:15" ht="14.25" customHeight="1" thickBot="1">
      <c r="A11" s="946"/>
      <c r="B11" s="949"/>
      <c r="C11" s="959"/>
      <c r="D11" s="930"/>
      <c r="E11" s="297"/>
      <c r="F11" s="298"/>
      <c r="G11" s="298"/>
      <c r="H11" s="298"/>
      <c r="I11" s="298"/>
      <c r="J11" s="298"/>
      <c r="K11" s="298"/>
      <c r="L11" s="299"/>
      <c r="M11" s="294" t="s">
        <v>96</v>
      </c>
      <c r="N11" s="300" t="s">
        <v>97</v>
      </c>
      <c r="O11" s="952"/>
    </row>
    <row r="12" spans="1:15" ht="16.5" thickBot="1">
      <c r="A12" s="239">
        <v>1</v>
      </c>
      <c r="B12" s="240">
        <v>2</v>
      </c>
      <c r="C12" s="240">
        <v>3</v>
      </c>
      <c r="D12" s="240">
        <v>4</v>
      </c>
      <c r="E12" s="241">
        <v>8</v>
      </c>
      <c r="F12" s="242"/>
      <c r="G12" s="243">
        <v>9</v>
      </c>
      <c r="H12" s="242"/>
      <c r="I12" s="243">
        <v>10</v>
      </c>
      <c r="J12" s="242"/>
      <c r="K12" s="243">
        <v>11</v>
      </c>
      <c r="L12" s="241"/>
      <c r="M12" s="240">
        <v>5</v>
      </c>
      <c r="N12" s="240">
        <v>6</v>
      </c>
      <c r="O12" s="156">
        <v>7</v>
      </c>
    </row>
    <row r="13" spans="1:16" s="157" customFormat="1" ht="19.5" thickBot="1">
      <c r="A13" s="285">
        <f>'План НП'!A12</f>
        <v>1</v>
      </c>
      <c r="B13" s="285" t="str">
        <f>'План НП'!B12</f>
        <v>Загальна підготовка</v>
      </c>
      <c r="C13" s="320">
        <f>'План НП'!F12</f>
        <v>16</v>
      </c>
      <c r="D13" s="320">
        <f>'План НП'!G12</f>
        <v>480</v>
      </c>
      <c r="E13" s="286"/>
      <c r="F13" s="287"/>
      <c r="G13" s="287"/>
      <c r="H13" s="287"/>
      <c r="I13" s="287"/>
      <c r="J13" s="287"/>
      <c r="K13" s="287"/>
      <c r="L13" s="288"/>
      <c r="M13" s="317"/>
      <c r="N13" s="318"/>
      <c r="O13" s="626" t="str">
        <f>IF(C13=0,0%,CONCATENATE(ROUND(C13*100/IF('Основні дані'!B21=1.9,120,IF('Основні дані'!B21=1.4,90)),1),"%"))</f>
        <v>13,3%</v>
      </c>
      <c r="P13" s="281" t="str">
        <f>'Основні дані'!$B$1</f>
        <v>120142Мон.xls</v>
      </c>
    </row>
    <row r="14" spans="1:16" s="158" customFormat="1" ht="15.75">
      <c r="A14" s="289" t="str">
        <f>'План НП'!A13</f>
        <v>ЗП 1</v>
      </c>
      <c r="B14" s="316" t="str">
        <f>'План НП'!B13</f>
        <v>Безпека праці та професійної діяльності</v>
      </c>
      <c r="C14" s="321">
        <f>'План НП'!F13</f>
        <v>3</v>
      </c>
      <c r="D14" s="321">
        <f>'План НП'!G13</f>
        <v>90</v>
      </c>
      <c r="E14" s="290"/>
      <c r="F14" s="291"/>
      <c r="G14" s="291"/>
      <c r="H14" s="291"/>
      <c r="I14" s="291"/>
      <c r="J14" s="291"/>
      <c r="K14" s="291"/>
      <c r="L14" s="292"/>
      <c r="M14" s="319">
        <f>'План НП'!C13</f>
        <v>0</v>
      </c>
      <c r="N14" s="319" t="str">
        <f>'План НП'!D13</f>
        <v>9</v>
      </c>
      <c r="O14" s="293">
        <f>'План НП'!U13</f>
        <v>144</v>
      </c>
      <c r="P14" s="281" t="str">
        <f>'Основні дані'!$B$1</f>
        <v>120142Мон.xls</v>
      </c>
    </row>
    <row r="15" spans="1:16" s="158" customFormat="1" ht="15.75">
      <c r="A15" s="289" t="str">
        <f>'План НП'!A14</f>
        <v>ЗП 2</v>
      </c>
      <c r="B15" s="316" t="str">
        <f>'План НП'!B14</f>
        <v>Організація виробництва і маркетинг</v>
      </c>
      <c r="C15" s="321">
        <f>'План НП'!F14</f>
        <v>3</v>
      </c>
      <c r="D15" s="321">
        <f>'План НП'!G14</f>
        <v>90</v>
      </c>
      <c r="E15" s="290"/>
      <c r="F15" s="291"/>
      <c r="G15" s="291"/>
      <c r="H15" s="291"/>
      <c r="I15" s="291"/>
      <c r="J15" s="291"/>
      <c r="K15" s="291"/>
      <c r="L15" s="292"/>
      <c r="M15" s="319">
        <f>'План НП'!C14</f>
        <v>0</v>
      </c>
      <c r="N15" s="319" t="str">
        <f>'План НП'!D14</f>
        <v>10</v>
      </c>
      <c r="O15" s="293">
        <f>'План НП'!U14</f>
        <v>201</v>
      </c>
      <c r="P15" s="281" t="str">
        <f>'Основні дані'!$B$1</f>
        <v>120142Мон.xls</v>
      </c>
    </row>
    <row r="16" spans="1:16" s="158" customFormat="1" ht="15.75">
      <c r="A16" s="289" t="str">
        <f>'План НП'!A15</f>
        <v>ЗП 3</v>
      </c>
      <c r="B16" s="316" t="str">
        <f>'План НП'!B15</f>
        <v>Інтелектуальна власність</v>
      </c>
      <c r="C16" s="321">
        <f>'План НП'!F15</f>
        <v>3</v>
      </c>
      <c r="D16" s="321">
        <f>'План НП'!G15</f>
        <v>90</v>
      </c>
      <c r="E16" s="290"/>
      <c r="F16" s="291"/>
      <c r="G16" s="291"/>
      <c r="H16" s="291"/>
      <c r="I16" s="291"/>
      <c r="J16" s="291"/>
      <c r="K16" s="291"/>
      <c r="L16" s="292"/>
      <c r="M16" s="319">
        <f>'План НП'!C15</f>
        <v>0</v>
      </c>
      <c r="N16" s="319" t="str">
        <f>'План НП'!D15</f>
        <v>10</v>
      </c>
      <c r="O16" s="293">
        <f>'План НП'!U15</f>
        <v>325</v>
      </c>
      <c r="P16" s="281" t="str">
        <f>'Основні дані'!$B$1</f>
        <v>120142Мон.xls</v>
      </c>
    </row>
    <row r="17" spans="1:16" s="158" customFormat="1" ht="15.75">
      <c r="A17" s="289" t="str">
        <f>'План НП'!A16</f>
        <v>ЗП 4</v>
      </c>
      <c r="B17" s="316" t="str">
        <f>'План НП'!B16</f>
        <v>Іноземна мова за професійним спрямуванням</v>
      </c>
      <c r="C17" s="321">
        <f>'План НП'!F16</f>
        <v>4</v>
      </c>
      <c r="D17" s="321">
        <f>'План НП'!G16</f>
        <v>120</v>
      </c>
      <c r="E17" s="290"/>
      <c r="F17" s="291"/>
      <c r="G17" s="291"/>
      <c r="H17" s="291"/>
      <c r="I17" s="291"/>
      <c r="J17" s="291"/>
      <c r="K17" s="291"/>
      <c r="L17" s="292"/>
      <c r="M17" s="319">
        <f>'План НП'!C16</f>
        <v>0</v>
      </c>
      <c r="N17" s="319" t="str">
        <f>'План НП'!D16</f>
        <v>11</v>
      </c>
      <c r="O17" s="293">
        <f>'План НП'!U16</f>
        <v>275</v>
      </c>
      <c r="P17" s="281" t="str">
        <f>'Основні дані'!$B$1</f>
        <v>120142Мон.xls</v>
      </c>
    </row>
    <row r="18" spans="1:16" s="158" customFormat="1" ht="16.5" thickBot="1">
      <c r="A18" s="289" t="str">
        <f>'План НП'!A17</f>
        <v>ЗП 5</v>
      </c>
      <c r="B18" s="316" t="str">
        <f>'План НП'!B17</f>
        <v>Філософські проблеми сучасного наукового пізнання</v>
      </c>
      <c r="C18" s="321">
        <f>'План НП'!F17</f>
        <v>3</v>
      </c>
      <c r="D18" s="321">
        <f>'План НП'!G17</f>
        <v>90</v>
      </c>
      <c r="E18" s="290"/>
      <c r="F18" s="291"/>
      <c r="G18" s="291"/>
      <c r="H18" s="291"/>
      <c r="I18" s="291"/>
      <c r="J18" s="291"/>
      <c r="K18" s="291"/>
      <c r="L18" s="292"/>
      <c r="M18" s="319">
        <f>'План НП'!C17</f>
        <v>0</v>
      </c>
      <c r="N18" s="319" t="str">
        <f>'План НП'!D17</f>
        <v>11</v>
      </c>
      <c r="O18" s="293">
        <f>'План НП'!U17</f>
        <v>307</v>
      </c>
      <c r="P18" s="281" t="str">
        <f>'Основні дані'!$B$1</f>
        <v>120142Мон.xls</v>
      </c>
    </row>
    <row r="19" spans="1:16" s="158" customFormat="1" ht="16.5" hidden="1" thickBot="1">
      <c r="A19" s="289" t="str">
        <f>'План НП'!A18</f>
        <v>ЗП 6</v>
      </c>
      <c r="B19" s="316">
        <f>'План НП'!B18</f>
        <v>0</v>
      </c>
      <c r="C19" s="321">
        <f>'План НП'!F18</f>
        <v>0</v>
      </c>
      <c r="D19" s="321">
        <f>'План НП'!G18</f>
        <v>0</v>
      </c>
      <c r="E19" s="290"/>
      <c r="F19" s="291"/>
      <c r="G19" s="291"/>
      <c r="H19" s="291"/>
      <c r="I19" s="291"/>
      <c r="J19" s="291"/>
      <c r="K19" s="291"/>
      <c r="L19" s="292"/>
      <c r="M19" s="319">
        <f>'План НП'!C18</f>
        <v>0</v>
      </c>
      <c r="N19" s="319">
        <f>'План НП'!D18</f>
        <v>0</v>
      </c>
      <c r="O19" s="293">
        <f>'План НП'!U18</f>
        <v>0</v>
      </c>
      <c r="P19" s="281" t="str">
        <f>'Основні дані'!$B$1</f>
        <v>120142Мон.xls</v>
      </c>
    </row>
    <row r="20" spans="1:16" s="157" customFormat="1" ht="19.5" thickBot="1">
      <c r="A20" s="285">
        <f>'План НП'!A19</f>
        <v>2</v>
      </c>
      <c r="B20" s="285" t="str">
        <f>'План НП'!B19</f>
        <v>Професійна підготовка</v>
      </c>
      <c r="C20" s="320">
        <f>'План НП'!F19</f>
        <v>27</v>
      </c>
      <c r="D20" s="320">
        <f>'План НП'!G19</f>
        <v>810</v>
      </c>
      <c r="E20" s="286"/>
      <c r="F20" s="287"/>
      <c r="G20" s="287"/>
      <c r="H20" s="287"/>
      <c r="I20" s="287"/>
      <c r="J20" s="287"/>
      <c r="K20" s="287"/>
      <c r="L20" s="288"/>
      <c r="M20" s="317">
        <f>'План НП'!C19</f>
        <v>0</v>
      </c>
      <c r="N20" s="318">
        <f>'План НП'!D19</f>
        <v>0</v>
      </c>
      <c r="O20" s="626" t="str">
        <f>IF(C20=0,0%,CONCATENATE(ROUND(C20*100/IF('Основні дані'!B21=1.9,120,IF('Основні дані'!B21=1.4,90)),1),"%"))</f>
        <v>22,5%</v>
      </c>
      <c r="P20" s="281" t="str">
        <f>'Основні дані'!$B$1</f>
        <v>120142Мон.xls</v>
      </c>
    </row>
    <row r="21" spans="1:16" s="158" customFormat="1" ht="15.75">
      <c r="A21" s="289" t="str">
        <f>'План НП'!A20</f>
        <v>ПП1</v>
      </c>
      <c r="B21" s="316" t="str">
        <f>'План НП'!B20</f>
        <v>Спеціальні розділи теорії розрахунків енергетичного устаткування</v>
      </c>
      <c r="C21" s="321">
        <f>'План НП'!F20</f>
        <v>6</v>
      </c>
      <c r="D21" s="321">
        <f>'План НП'!G20</f>
        <v>180</v>
      </c>
      <c r="E21" s="290"/>
      <c r="F21" s="291"/>
      <c r="G21" s="291"/>
      <c r="H21" s="291"/>
      <c r="I21" s="291"/>
      <c r="J21" s="291"/>
      <c r="K21" s="291"/>
      <c r="L21" s="292"/>
      <c r="M21" s="319" t="str">
        <f>'План НП'!C20</f>
        <v>9</v>
      </c>
      <c r="N21" s="319">
        <f>'План НП'!D20</f>
        <v>0</v>
      </c>
      <c r="O21" s="293">
        <f>'План НП'!U20</f>
        <v>120</v>
      </c>
      <c r="P21" s="281" t="str">
        <f>'Основні дані'!$B$1</f>
        <v>120142Мон.xls</v>
      </c>
    </row>
    <row r="22" spans="1:16" s="158" customFormat="1" ht="15.75">
      <c r="A22" s="289" t="str">
        <f>'План НП'!A21</f>
        <v>ПП2</v>
      </c>
      <c r="B22" s="316" t="str">
        <f>'План НП'!B21</f>
        <v>Конструкційні особливості енергетичних установок</v>
      </c>
      <c r="C22" s="321">
        <f>'План НП'!F21</f>
        <v>5</v>
      </c>
      <c r="D22" s="321">
        <f>'План НП'!G21</f>
        <v>150</v>
      </c>
      <c r="E22" s="290"/>
      <c r="F22" s="291"/>
      <c r="G22" s="291"/>
      <c r="H22" s="291"/>
      <c r="I22" s="291"/>
      <c r="J22" s="291"/>
      <c r="K22" s="291"/>
      <c r="L22" s="292"/>
      <c r="M22" s="319" t="str">
        <f>'План НП'!C21</f>
        <v>9</v>
      </c>
      <c r="N22" s="319">
        <f>'План НП'!D21</f>
        <v>0</v>
      </c>
      <c r="O22" s="293">
        <f>'План НП'!U21</f>
        <v>120</v>
      </c>
      <c r="P22" s="281" t="str">
        <f>'Основні дані'!$B$1</f>
        <v>120142Мон.xls</v>
      </c>
    </row>
    <row r="23" spans="1:16" s="158" customFormat="1" ht="15.75">
      <c r="A23" s="289" t="str">
        <f>'План НП'!A22</f>
        <v>ПП3</v>
      </c>
      <c r="B23" s="316" t="str">
        <f>'План НП'!B22</f>
        <v>Енергозаощаджуючі технології в енергетиці</v>
      </c>
      <c r="C23" s="321">
        <f>'План НП'!F22</f>
        <v>4</v>
      </c>
      <c r="D23" s="321">
        <f>'План НП'!G22</f>
        <v>120</v>
      </c>
      <c r="E23" s="290"/>
      <c r="F23" s="291"/>
      <c r="G23" s="291"/>
      <c r="H23" s="291"/>
      <c r="I23" s="291"/>
      <c r="J23" s="291"/>
      <c r="K23" s="291"/>
      <c r="L23" s="292"/>
      <c r="M23" s="319" t="str">
        <f>'План НП'!C22</f>
        <v>10</v>
      </c>
      <c r="N23" s="319">
        <f>'План НП'!D22</f>
        <v>0</v>
      </c>
      <c r="O23" s="293">
        <f>'План НП'!U22</f>
        <v>120</v>
      </c>
      <c r="P23" s="281" t="str">
        <f>'Основні дані'!$B$1</f>
        <v>120142Мон.xls</v>
      </c>
    </row>
    <row r="24" spans="1:16" s="158" customFormat="1" ht="15.75">
      <c r="A24" s="289" t="str">
        <f>'План НП'!A23</f>
        <v>ПП4</v>
      </c>
      <c r="B24" s="316" t="str">
        <f>'План НП'!B23</f>
        <v>Основи надійності енергетичного устаткування</v>
      </c>
      <c r="C24" s="321">
        <f>'План НП'!F23</f>
        <v>4</v>
      </c>
      <c r="D24" s="321">
        <f>'План НП'!G23</f>
        <v>120</v>
      </c>
      <c r="E24" s="290"/>
      <c r="F24" s="291"/>
      <c r="G24" s="291"/>
      <c r="H24" s="291"/>
      <c r="I24" s="291"/>
      <c r="J24" s="291"/>
      <c r="K24" s="291"/>
      <c r="L24" s="292"/>
      <c r="M24" s="319" t="str">
        <f>'План НП'!C23</f>
        <v>10</v>
      </c>
      <c r="N24" s="319">
        <f>'План НП'!D23</f>
        <v>0</v>
      </c>
      <c r="O24" s="293">
        <f>'План НП'!U23</f>
        <v>120</v>
      </c>
      <c r="P24" s="281" t="str">
        <f>'Основні дані'!$B$1</f>
        <v>120142Мон.xls</v>
      </c>
    </row>
    <row r="25" spans="1:16" s="158" customFormat="1" ht="15.75">
      <c r="A25" s="289" t="str">
        <f>'План НП'!A24</f>
        <v>ПП5</v>
      </c>
      <c r="B25" s="316" t="str">
        <f>'План НП'!B24</f>
        <v>Основи наукових досліджень</v>
      </c>
      <c r="C25" s="321">
        <f>'План НП'!F24</f>
        <v>3</v>
      </c>
      <c r="D25" s="321">
        <f>'План НП'!G24</f>
        <v>90</v>
      </c>
      <c r="E25" s="290"/>
      <c r="F25" s="291"/>
      <c r="G25" s="291"/>
      <c r="H25" s="291"/>
      <c r="I25" s="291"/>
      <c r="J25" s="291"/>
      <c r="K25" s="291"/>
      <c r="L25" s="292"/>
      <c r="M25" s="319">
        <f>'План НП'!C24</f>
        <v>0</v>
      </c>
      <c r="N25" s="319" t="str">
        <f>'План НП'!D24</f>
        <v>10</v>
      </c>
      <c r="O25" s="293">
        <f>'План НП'!U24</f>
        <v>120</v>
      </c>
      <c r="P25" s="281" t="str">
        <f>'Основні дані'!$B$1</f>
        <v>120142Мон.xls</v>
      </c>
    </row>
    <row r="26" spans="1:16" s="158" customFormat="1" ht="16.5" thickBot="1">
      <c r="A26" s="289" t="str">
        <f>'План НП'!A25</f>
        <v>ПП6</v>
      </c>
      <c r="B26" s="316" t="str">
        <f>'План НП'!B25</f>
        <v>Сучасні напрямки наукових досліджень кафедри</v>
      </c>
      <c r="C26" s="321">
        <f>'План НП'!F25</f>
        <v>5</v>
      </c>
      <c r="D26" s="321">
        <f>'План НП'!G25</f>
        <v>150</v>
      </c>
      <c r="E26" s="290"/>
      <c r="F26" s="291"/>
      <c r="G26" s="291"/>
      <c r="H26" s="291"/>
      <c r="I26" s="291"/>
      <c r="J26" s="291"/>
      <c r="K26" s="291"/>
      <c r="L26" s="292"/>
      <c r="M26" s="319" t="str">
        <f>'План НП'!C25</f>
        <v>11</v>
      </c>
      <c r="N26" s="319">
        <f>'План НП'!D25</f>
        <v>0</v>
      </c>
      <c r="O26" s="293">
        <f>'План НП'!U25</f>
        <v>0</v>
      </c>
      <c r="P26" s="281" t="str">
        <f>'Основні дані'!$B$1</f>
        <v>120142Мон.xls</v>
      </c>
    </row>
    <row r="27" spans="1:16" s="158" customFormat="1" ht="15.75" hidden="1">
      <c r="A27" s="289" t="str">
        <f>'План НП'!A26</f>
        <v>ПП7</v>
      </c>
      <c r="B27" s="316">
        <f>'План НП'!B26</f>
        <v>0</v>
      </c>
      <c r="C27" s="321">
        <f>'План НП'!F26</f>
        <v>0</v>
      </c>
      <c r="D27" s="321">
        <f>'План НП'!G26</f>
        <v>0</v>
      </c>
      <c r="E27" s="290"/>
      <c r="F27" s="291"/>
      <c r="G27" s="291"/>
      <c r="H27" s="291"/>
      <c r="I27" s="291"/>
      <c r="J27" s="291"/>
      <c r="K27" s="291"/>
      <c r="L27" s="292"/>
      <c r="M27" s="319">
        <f>'План НП'!C26</f>
        <v>0</v>
      </c>
      <c r="N27" s="319">
        <f>'План НП'!D26</f>
        <v>0</v>
      </c>
      <c r="O27" s="293">
        <f>'План НП'!U26</f>
        <v>0</v>
      </c>
      <c r="P27" s="281" t="str">
        <f>'Основні дані'!$B$1</f>
        <v>120142Мон.xls</v>
      </c>
    </row>
    <row r="28" spans="1:16" s="158" customFormat="1" ht="15.75" hidden="1">
      <c r="A28" s="289" t="str">
        <f>'План НП'!A27</f>
        <v>ПП8</v>
      </c>
      <c r="B28" s="316">
        <f>'План НП'!B27</f>
        <v>0</v>
      </c>
      <c r="C28" s="321">
        <f>'План НП'!F27</f>
        <v>0</v>
      </c>
      <c r="D28" s="321">
        <f>'План НП'!G27</f>
        <v>0</v>
      </c>
      <c r="E28" s="290"/>
      <c r="F28" s="291"/>
      <c r="G28" s="291"/>
      <c r="H28" s="291"/>
      <c r="I28" s="291"/>
      <c r="J28" s="291"/>
      <c r="K28" s="291"/>
      <c r="L28" s="292"/>
      <c r="M28" s="319">
        <f>'План НП'!C27</f>
        <v>0</v>
      </c>
      <c r="N28" s="319">
        <f>'План НП'!D27</f>
        <v>0</v>
      </c>
      <c r="O28" s="293">
        <f>'План НП'!U27</f>
        <v>0</v>
      </c>
      <c r="P28" s="281" t="str">
        <f>'Основні дані'!$B$1</f>
        <v>120142Мон.xls</v>
      </c>
    </row>
    <row r="29" spans="1:16" s="158" customFormat="1" ht="15.75" hidden="1">
      <c r="A29" s="289" t="str">
        <f>'План НП'!A28</f>
        <v>ПП9</v>
      </c>
      <c r="B29" s="316">
        <f>'План НП'!B28</f>
        <v>0</v>
      </c>
      <c r="C29" s="321">
        <f>'План НП'!F28</f>
        <v>0</v>
      </c>
      <c r="D29" s="321">
        <f>'План НП'!G28</f>
        <v>0</v>
      </c>
      <c r="E29" s="290"/>
      <c r="F29" s="291"/>
      <c r="G29" s="291"/>
      <c r="H29" s="291"/>
      <c r="I29" s="291"/>
      <c r="J29" s="291"/>
      <c r="K29" s="291"/>
      <c r="L29" s="292"/>
      <c r="M29" s="319">
        <f>'План НП'!C28</f>
        <v>0</v>
      </c>
      <c r="N29" s="319">
        <f>'План НП'!D28</f>
        <v>0</v>
      </c>
      <c r="O29" s="293">
        <f>'План НП'!U28</f>
        <v>0</v>
      </c>
      <c r="P29" s="281" t="str">
        <f>'Основні дані'!$B$1</f>
        <v>120142Мон.xls</v>
      </c>
    </row>
    <row r="30" spans="1:16" s="157" customFormat="1" ht="19.5" hidden="1" thickBot="1">
      <c r="A30" s="289" t="str">
        <f>'План НП'!A29</f>
        <v>ПП10</v>
      </c>
      <c r="B30" s="316">
        <f>'План НП'!B29</f>
        <v>0</v>
      </c>
      <c r="C30" s="321">
        <f>'План НП'!F29</f>
        <v>0</v>
      </c>
      <c r="D30" s="321">
        <f>'План НП'!G29</f>
        <v>0</v>
      </c>
      <c r="E30" s="290"/>
      <c r="F30" s="291"/>
      <c r="G30" s="291"/>
      <c r="H30" s="291"/>
      <c r="I30" s="291"/>
      <c r="J30" s="291"/>
      <c r="K30" s="291"/>
      <c r="L30" s="292"/>
      <c r="M30" s="319">
        <f>'План НП'!C29</f>
        <v>0</v>
      </c>
      <c r="N30" s="319">
        <f>'План НП'!D29</f>
        <v>0</v>
      </c>
      <c r="O30" s="293">
        <f>'План НП'!U29</f>
        <v>0</v>
      </c>
      <c r="P30" s="281" t="str">
        <f>'Основні дані'!$B$1</f>
        <v>120142Мон.xls</v>
      </c>
    </row>
    <row r="31" spans="1:16" s="157" customFormat="1" ht="22.5" customHeight="1" thickBot="1">
      <c r="A31" s="285" t="str">
        <f>'План НП'!A30</f>
        <v>3</v>
      </c>
      <c r="B31" s="285" t="str">
        <f>'План НП'!B30</f>
        <v>Дисципліни вільного вибору</v>
      </c>
      <c r="C31" s="320">
        <f>'План НП'!F30</f>
        <v>77</v>
      </c>
      <c r="D31" s="320">
        <f>'План НП'!G30</f>
        <v>2310</v>
      </c>
      <c r="E31" s="286"/>
      <c r="F31" s="287"/>
      <c r="G31" s="287"/>
      <c r="H31" s="287"/>
      <c r="I31" s="287"/>
      <c r="J31" s="287"/>
      <c r="K31" s="287"/>
      <c r="L31" s="288"/>
      <c r="M31" s="317">
        <f>'План НП'!C30</f>
        <v>0</v>
      </c>
      <c r="N31" s="318">
        <f>'План НП'!D30</f>
        <v>0</v>
      </c>
      <c r="O31" s="626" t="str">
        <f>IF(C31=0,0%,CONCATENATE(ROUND(C31*100/IF('Основні дані'!B21=1.9,120,IF('Основні дані'!B21=1.4,90)),1),"%"))</f>
        <v>64,2%</v>
      </c>
      <c r="P31" s="281" t="str">
        <f>'Основні дані'!$B$1</f>
        <v>120142Мон.xls</v>
      </c>
    </row>
    <row r="32" spans="1:16" s="158" customFormat="1" ht="15.75">
      <c r="A32" s="562" t="str">
        <f>'План НП'!A31</f>
        <v>3.1</v>
      </c>
      <c r="B32" s="563" t="str">
        <f>'План НП'!B31</f>
        <v>Дисципліни вільного вибору професійної підготовки за блоками</v>
      </c>
      <c r="C32" s="564">
        <f>'План НП'!F31</f>
        <v>59</v>
      </c>
      <c r="D32" s="564">
        <f>'План НП'!G31</f>
        <v>1770</v>
      </c>
      <c r="E32" s="565"/>
      <c r="F32" s="566"/>
      <c r="G32" s="566"/>
      <c r="H32" s="566"/>
      <c r="I32" s="566"/>
      <c r="J32" s="566"/>
      <c r="K32" s="566"/>
      <c r="L32" s="567"/>
      <c r="M32" s="568">
        <f>'План НП'!C31</f>
        <v>0</v>
      </c>
      <c r="N32" s="568">
        <f>'План НП'!D31</f>
        <v>0</v>
      </c>
      <c r="O32" s="569">
        <f>'План НП'!U31</f>
        <v>0</v>
      </c>
      <c r="P32" s="281" t="str">
        <f>'Основні дані'!$B$1</f>
        <v>120142Мон.xls</v>
      </c>
    </row>
    <row r="33" spans="1:16" s="158" customFormat="1" ht="15.75">
      <c r="A33" s="570" t="str">
        <f>'План НП'!A32</f>
        <v>3.1.1</v>
      </c>
      <c r="B33" s="572" t="str">
        <f>'План НП'!B32</f>
        <v>Блок дисциплін 01 "Енергогенеруючі технології та установки"</v>
      </c>
      <c r="C33" s="573">
        <f>'План НП'!F32</f>
        <v>59</v>
      </c>
      <c r="D33" s="573">
        <f>'План НП'!G32</f>
        <v>1770</v>
      </c>
      <c r="E33" s="574"/>
      <c r="F33" s="575"/>
      <c r="G33" s="575"/>
      <c r="H33" s="575"/>
      <c r="I33" s="575"/>
      <c r="J33" s="575"/>
      <c r="K33" s="575"/>
      <c r="L33" s="576"/>
      <c r="M33" s="577">
        <f>'План НП'!C32</f>
        <v>0</v>
      </c>
      <c r="N33" s="577">
        <f>'План НП'!D32</f>
        <v>0</v>
      </c>
      <c r="O33" s="571">
        <f>'План НП'!U32</f>
        <v>0</v>
      </c>
      <c r="P33" s="281" t="str">
        <f>'Основні дані'!$B$1</f>
        <v>120142Мон.xls</v>
      </c>
    </row>
    <row r="34" spans="1:16" s="158" customFormat="1" ht="15.75">
      <c r="A34" s="289" t="str">
        <f>'План НП'!A33</f>
        <v>ВБ1.1</v>
      </c>
      <c r="B34" s="316" t="str">
        <f>'План НП'!B33</f>
        <v>Автоматизація процесів в котлах і реакторах</v>
      </c>
      <c r="C34" s="321">
        <f>'План НП'!F33</f>
        <v>4</v>
      </c>
      <c r="D34" s="321">
        <f>'План НП'!G33</f>
        <v>120</v>
      </c>
      <c r="E34" s="290"/>
      <c r="F34" s="291"/>
      <c r="G34" s="291"/>
      <c r="H34" s="291"/>
      <c r="I34" s="291"/>
      <c r="J34" s="291"/>
      <c r="K34" s="291"/>
      <c r="L34" s="292"/>
      <c r="M34" s="319" t="str">
        <f>'План НП'!C33</f>
        <v>9</v>
      </c>
      <c r="N34" s="319">
        <f>'План НП'!D33</f>
        <v>0</v>
      </c>
      <c r="O34" s="293">
        <f>'План НП'!U33</f>
        <v>121</v>
      </c>
      <c r="P34" s="281" t="str">
        <f>'Основні дані'!$B$1</f>
        <v>120142Мон.xls</v>
      </c>
    </row>
    <row r="35" spans="1:16" s="158" customFormat="1" ht="20.25" customHeight="1">
      <c r="A35" s="289" t="str">
        <f>'План НП'!A34</f>
        <v>ВБ1.2</v>
      </c>
      <c r="B35" s="316" t="str">
        <f>'План НП'!B34</f>
        <v>Захист довкілля на теплових електричних станціях і атомних електричних станціях</v>
      </c>
      <c r="C35" s="321">
        <f>'План НП'!F34</f>
        <v>4</v>
      </c>
      <c r="D35" s="321">
        <f>'План НП'!G34</f>
        <v>120</v>
      </c>
      <c r="E35" s="290"/>
      <c r="F35" s="291"/>
      <c r="G35" s="291"/>
      <c r="H35" s="291"/>
      <c r="I35" s="291"/>
      <c r="J35" s="291"/>
      <c r="K35" s="291"/>
      <c r="L35" s="292"/>
      <c r="M35" s="319" t="str">
        <f>'План НП'!C34</f>
        <v>9</v>
      </c>
      <c r="N35" s="319">
        <f>'План НП'!D34</f>
        <v>0</v>
      </c>
      <c r="O35" s="293">
        <f>'План НП'!U34</f>
        <v>121</v>
      </c>
      <c r="P35" s="281" t="str">
        <f>'Основні дані'!$B$1</f>
        <v>120142Мон.xls</v>
      </c>
    </row>
    <row r="36" spans="1:16" s="158" customFormat="1" ht="15.75">
      <c r="A36" s="289" t="str">
        <f>'План НП'!A35</f>
        <v>ВБ1.3</v>
      </c>
      <c r="B36" s="316" t="str">
        <f>'План НП'!B35</f>
        <v>Енерготехнологічні та утилізаційні котли</v>
      </c>
      <c r="C36" s="321">
        <f>'План НП'!F35</f>
        <v>5</v>
      </c>
      <c r="D36" s="321">
        <f>'План НП'!G35</f>
        <v>150</v>
      </c>
      <c r="E36" s="290"/>
      <c r="F36" s="291"/>
      <c r="G36" s="291"/>
      <c r="H36" s="291"/>
      <c r="I36" s="291"/>
      <c r="J36" s="291"/>
      <c r="K36" s="291"/>
      <c r="L36" s="292"/>
      <c r="M36" s="319" t="str">
        <f>'План НП'!C35</f>
        <v>9</v>
      </c>
      <c r="N36" s="319">
        <f>'План НП'!D35</f>
        <v>0</v>
      </c>
      <c r="O36" s="293">
        <f>'План НП'!U35</f>
        <v>121</v>
      </c>
      <c r="P36" s="281" t="str">
        <f>'Основні дані'!$B$1</f>
        <v>120142Мон.xls</v>
      </c>
    </row>
    <row r="37" spans="1:16" s="158" customFormat="1" ht="15.75">
      <c r="A37" s="289" t="str">
        <f>'План НП'!A36</f>
        <v>ВБ1.4</v>
      </c>
      <c r="B37" s="316" t="str">
        <f>'План НП'!B36</f>
        <v>Сучасний стан та перспективи розвитку котло- і реакторобудування</v>
      </c>
      <c r="C37" s="321">
        <f>'План НП'!F36</f>
        <v>3</v>
      </c>
      <c r="D37" s="321">
        <f>'План НП'!G36</f>
        <v>90</v>
      </c>
      <c r="E37" s="290"/>
      <c r="F37" s="291"/>
      <c r="G37" s="291"/>
      <c r="H37" s="291"/>
      <c r="I37" s="291"/>
      <c r="J37" s="291"/>
      <c r="K37" s="291"/>
      <c r="L37" s="292"/>
      <c r="M37" s="319">
        <f>'План НП'!C36</f>
        <v>0</v>
      </c>
      <c r="N37" s="319" t="str">
        <f>'План НП'!D36</f>
        <v>9</v>
      </c>
      <c r="O37" s="293">
        <f>'План НП'!U36</f>
        <v>121</v>
      </c>
      <c r="P37" s="281" t="str">
        <f>'Основні дані'!$B$1</f>
        <v>120142Мон.xls</v>
      </c>
    </row>
    <row r="38" spans="1:16" s="158" customFormat="1" ht="15.75">
      <c r="A38" s="289" t="str">
        <f>'План НП'!A37</f>
        <v>ВБ1.5</v>
      </c>
      <c r="B38" s="316" t="str">
        <f>'План НП'!B37</f>
        <v>Допоміжні системи котлів і реакторів</v>
      </c>
      <c r="C38" s="321">
        <f>'План НП'!F37</f>
        <v>4</v>
      </c>
      <c r="D38" s="321">
        <f>'План НП'!G37</f>
        <v>120</v>
      </c>
      <c r="E38" s="290"/>
      <c r="F38" s="291"/>
      <c r="G38" s="291"/>
      <c r="H38" s="291"/>
      <c r="I38" s="291"/>
      <c r="J38" s="291"/>
      <c r="K38" s="291"/>
      <c r="L38" s="292"/>
      <c r="M38" s="319" t="str">
        <f>'План НП'!C37</f>
        <v>10</v>
      </c>
      <c r="N38" s="319">
        <f>'План НП'!D37</f>
        <v>0</v>
      </c>
      <c r="O38" s="293">
        <f>'План НП'!U37</f>
        <v>121</v>
      </c>
      <c r="P38" s="281" t="str">
        <f>'Основні дані'!$B$1</f>
        <v>120142Мон.xls</v>
      </c>
    </row>
    <row r="39" spans="1:16" s="158" customFormat="1" ht="15.75">
      <c r="A39" s="289" t="str">
        <f>'План НП'!A38</f>
        <v>ВБ1.6</v>
      </c>
      <c r="B39" s="316" t="str">
        <f>'План НП'!B38</f>
        <v>Енергетичні та промислові котли</v>
      </c>
      <c r="C39" s="321">
        <f>'План НП'!F38</f>
        <v>5</v>
      </c>
      <c r="D39" s="321">
        <f>'План НП'!G38</f>
        <v>150</v>
      </c>
      <c r="E39" s="290"/>
      <c r="F39" s="291"/>
      <c r="G39" s="291"/>
      <c r="H39" s="291"/>
      <c r="I39" s="291"/>
      <c r="J39" s="291"/>
      <c r="K39" s="291"/>
      <c r="L39" s="292"/>
      <c r="M39" s="319" t="str">
        <f>'План НП'!C38</f>
        <v>10</v>
      </c>
      <c r="N39" s="319">
        <f>'План НП'!D38</f>
        <v>0</v>
      </c>
      <c r="O39" s="293">
        <f>'План НП'!U38</f>
        <v>121</v>
      </c>
      <c r="P39" s="281" t="str">
        <f>'Основні дані'!$B$1</f>
        <v>120142Мон.xls</v>
      </c>
    </row>
    <row r="40" spans="1:16" s="158" customFormat="1" ht="15.75">
      <c r="A40" s="289" t="str">
        <f>'План НП'!A39</f>
        <v>ВБ1.7</v>
      </c>
      <c r="B40" s="316" t="str">
        <f>'План НП'!B39</f>
        <v>Експлуатація котлів і реакторів</v>
      </c>
      <c r="C40" s="321">
        <f>'План НП'!F39</f>
        <v>4</v>
      </c>
      <c r="D40" s="321">
        <f>'План НП'!G39</f>
        <v>120</v>
      </c>
      <c r="E40" s="290"/>
      <c r="F40" s="291"/>
      <c r="G40" s="291"/>
      <c r="H40" s="291"/>
      <c r="I40" s="291"/>
      <c r="J40" s="291"/>
      <c r="K40" s="291"/>
      <c r="L40" s="292"/>
      <c r="M40" s="319" t="str">
        <f>'План НП'!C39</f>
        <v>10</v>
      </c>
      <c r="N40" s="319">
        <f>'План НП'!D39</f>
        <v>0</v>
      </c>
      <c r="O40" s="293">
        <f>'План НП'!U39</f>
        <v>121</v>
      </c>
      <c r="P40" s="281" t="str">
        <f>'Основні дані'!$B$1</f>
        <v>120142Мон.xls</v>
      </c>
    </row>
    <row r="41" spans="1:16" s="158" customFormat="1" ht="15.75" hidden="1">
      <c r="A41" s="289" t="str">
        <f>'План НП'!A40</f>
        <v>ВБ1.8</v>
      </c>
      <c r="B41" s="316">
        <f>'План НП'!B40</f>
        <v>0</v>
      </c>
      <c r="C41" s="321">
        <f>'План НП'!F40</f>
        <v>0</v>
      </c>
      <c r="D41" s="321">
        <f>'План НП'!G40</f>
        <v>0</v>
      </c>
      <c r="E41" s="290"/>
      <c r="F41" s="291"/>
      <c r="G41" s="291"/>
      <c r="H41" s="291"/>
      <c r="I41" s="291"/>
      <c r="J41" s="291"/>
      <c r="K41" s="291"/>
      <c r="L41" s="292"/>
      <c r="M41" s="319">
        <f>'План НП'!C40</f>
        <v>0</v>
      </c>
      <c r="N41" s="319">
        <f>'План НП'!D40</f>
        <v>0</v>
      </c>
      <c r="O41" s="293">
        <f>'План НП'!U40</f>
        <v>0</v>
      </c>
      <c r="P41" s="281" t="str">
        <f>'Основні дані'!$B$1</f>
        <v>120142Мон.xls</v>
      </c>
    </row>
    <row r="42" spans="1:16" s="158" customFormat="1" ht="15.75" hidden="1">
      <c r="A42" s="289" t="str">
        <f>'План НП'!A41</f>
        <v>ВБ1.9</v>
      </c>
      <c r="B42" s="316">
        <f>'План НП'!B41</f>
        <v>0</v>
      </c>
      <c r="C42" s="321">
        <f>'План НП'!F41</f>
        <v>0</v>
      </c>
      <c r="D42" s="321">
        <f>'План НП'!G41</f>
        <v>0</v>
      </c>
      <c r="E42" s="290"/>
      <c r="F42" s="291"/>
      <c r="G42" s="291"/>
      <c r="H42" s="291"/>
      <c r="I42" s="291"/>
      <c r="J42" s="291"/>
      <c r="K42" s="291"/>
      <c r="L42" s="292"/>
      <c r="M42" s="319">
        <f>'План НП'!C41</f>
        <v>0</v>
      </c>
      <c r="N42" s="319">
        <f>'План НП'!D41</f>
        <v>0</v>
      </c>
      <c r="O42" s="293">
        <f>'План НП'!U41</f>
        <v>0</v>
      </c>
      <c r="P42" s="281" t="str">
        <f>'Основні дані'!$B$1</f>
        <v>120142Мон.xls</v>
      </c>
    </row>
    <row r="43" spans="1:16" s="158" customFormat="1" ht="15.75" hidden="1">
      <c r="A43" s="289" t="str">
        <f>'План НП'!A42</f>
        <v>ВБ1.10</v>
      </c>
      <c r="B43" s="316">
        <f>'План НП'!B42</f>
        <v>0</v>
      </c>
      <c r="C43" s="321">
        <f>'План НП'!F42</f>
        <v>0</v>
      </c>
      <c r="D43" s="321">
        <f>'План НП'!G42</f>
        <v>0</v>
      </c>
      <c r="E43" s="290"/>
      <c r="F43" s="291"/>
      <c r="G43" s="291"/>
      <c r="H43" s="291"/>
      <c r="I43" s="291"/>
      <c r="J43" s="291"/>
      <c r="K43" s="291"/>
      <c r="L43" s="292"/>
      <c r="M43" s="319">
        <f>'План НП'!C42</f>
        <v>0</v>
      </c>
      <c r="N43" s="319">
        <f>'План НП'!D42</f>
        <v>0</v>
      </c>
      <c r="O43" s="293">
        <f>'План НП'!U42</f>
        <v>0</v>
      </c>
      <c r="P43" s="281" t="str">
        <f>'Основні дані'!$B$1</f>
        <v>120142Мон.xls</v>
      </c>
    </row>
    <row r="44" spans="1:16" s="157" customFormat="1" ht="12.75" customHeight="1">
      <c r="A44" s="611"/>
      <c r="B44" s="609" t="str">
        <f>'План НП'!B43</f>
        <v>Практика</v>
      </c>
      <c r="C44" s="598">
        <f>'План НП'!F43</f>
        <v>11</v>
      </c>
      <c r="D44" s="598">
        <f>'План НП'!G43</f>
        <v>330</v>
      </c>
      <c r="E44" s="598"/>
      <c r="F44" s="598"/>
      <c r="G44" s="598"/>
      <c r="H44" s="598"/>
      <c r="I44" s="598"/>
      <c r="J44" s="598"/>
      <c r="K44" s="598"/>
      <c r="L44" s="598"/>
      <c r="M44" s="598">
        <f>'План НП'!C43</f>
        <v>0</v>
      </c>
      <c r="N44" s="598">
        <f>'План НП'!D43</f>
        <v>12</v>
      </c>
      <c r="O44" s="293">
        <f>'План НП'!U43</f>
        <v>0</v>
      </c>
      <c r="P44" s="281" t="str">
        <f>'Основні дані'!$B$1</f>
        <v>120142Мон.xls</v>
      </c>
    </row>
    <row r="45" spans="1:16" ht="12" customHeight="1">
      <c r="A45" s="612"/>
      <c r="B45" s="614" t="str">
        <f>'План НП'!B44</f>
        <v>Атестація</v>
      </c>
      <c r="C45" s="615">
        <f>'План НП'!F44</f>
        <v>19</v>
      </c>
      <c r="D45" s="615">
        <f>'План НП'!G44</f>
        <v>570</v>
      </c>
      <c r="E45" s="615"/>
      <c r="F45" s="615"/>
      <c r="G45" s="615"/>
      <c r="H45" s="615"/>
      <c r="I45" s="615"/>
      <c r="J45" s="615"/>
      <c r="K45" s="615"/>
      <c r="L45" s="615"/>
      <c r="M45" s="615">
        <f>'План НП'!C44</f>
        <v>0</v>
      </c>
      <c r="N45" s="615">
        <f>'План НП'!D44</f>
        <v>12</v>
      </c>
      <c r="O45" s="616">
        <f>'План НП'!U44</f>
        <v>0</v>
      </c>
      <c r="P45" s="281" t="str">
        <f>'Основні дані'!$B$1</f>
        <v>120142Мон.xls</v>
      </c>
    </row>
    <row r="46" spans="1:16" s="158" customFormat="1" ht="15.75">
      <c r="A46" s="570" t="str">
        <f>'План НП'!A45</f>
        <v>3.1.2</v>
      </c>
      <c r="B46" s="572" t="str">
        <f>'План НП'!B45</f>
        <v>Блок дисциплін 02 "Турбіни"</v>
      </c>
      <c r="C46" s="573">
        <f>'План НП'!F45</f>
        <v>59</v>
      </c>
      <c r="D46" s="573">
        <f>'План НП'!G45</f>
        <v>1770</v>
      </c>
      <c r="E46" s="574"/>
      <c r="F46" s="575"/>
      <c r="G46" s="575"/>
      <c r="H46" s="575"/>
      <c r="I46" s="575"/>
      <c r="J46" s="575"/>
      <c r="K46" s="575"/>
      <c r="L46" s="576"/>
      <c r="M46" s="577">
        <f>'План НП'!C45</f>
        <v>0</v>
      </c>
      <c r="N46" s="577">
        <f>'План НП'!D45</f>
        <v>0</v>
      </c>
      <c r="O46" s="571">
        <f>'План НП'!U45</f>
        <v>0</v>
      </c>
      <c r="P46" s="281" t="str">
        <f>'Основні дані'!$B$1</f>
        <v>120142Мон.xls</v>
      </c>
    </row>
    <row r="47" spans="1:16" s="158" customFormat="1" ht="15.75">
      <c r="A47" s="289" t="str">
        <f>'План НП'!A46</f>
        <v>ВБ2.1</v>
      </c>
      <c r="B47" s="316" t="str">
        <f>'План НП'!B46</f>
        <v>Експлуатація енергетичного устаткування</v>
      </c>
      <c r="C47" s="321">
        <f>'План НП'!F46</f>
        <v>3</v>
      </c>
      <c r="D47" s="321">
        <f>'План НП'!G46</f>
        <v>90</v>
      </c>
      <c r="E47" s="290"/>
      <c r="F47" s="291"/>
      <c r="G47" s="291"/>
      <c r="H47" s="291"/>
      <c r="I47" s="291"/>
      <c r="J47" s="291"/>
      <c r="K47" s="291"/>
      <c r="L47" s="292"/>
      <c r="M47" s="319">
        <f>'План НП'!C46</f>
        <v>0</v>
      </c>
      <c r="N47" s="319" t="str">
        <f>'План НП'!D46</f>
        <v>9</v>
      </c>
      <c r="O47" s="293">
        <f>'План НП'!U46</f>
        <v>122</v>
      </c>
      <c r="P47" s="281" t="str">
        <f>'Основні дані'!$B$1</f>
        <v>120142Мон.xls</v>
      </c>
    </row>
    <row r="48" spans="1:16" s="158" customFormat="1" ht="15.75">
      <c r="A48" s="289" t="str">
        <f>'План НП'!A47</f>
        <v>ВБ2.2</v>
      </c>
      <c r="B48" s="316" t="str">
        <f>'План НП'!B47</f>
        <v>Теплообмінні апарати</v>
      </c>
      <c r="C48" s="321">
        <f>'План НП'!F47</f>
        <v>4</v>
      </c>
      <c r="D48" s="321">
        <f>'План НП'!G47</f>
        <v>120</v>
      </c>
      <c r="E48" s="290"/>
      <c r="F48" s="291"/>
      <c r="G48" s="291"/>
      <c r="H48" s="291"/>
      <c r="I48" s="291"/>
      <c r="J48" s="291"/>
      <c r="K48" s="291"/>
      <c r="L48" s="292"/>
      <c r="M48" s="319" t="str">
        <f>'План НП'!C47</f>
        <v>9</v>
      </c>
      <c r="N48" s="319">
        <f>'План НП'!D47</f>
        <v>0</v>
      </c>
      <c r="O48" s="293">
        <f>'План НП'!U47</f>
        <v>122</v>
      </c>
      <c r="P48" s="281" t="str">
        <f>'Основні дані'!$B$1</f>
        <v>120142Мон.xls</v>
      </c>
    </row>
    <row r="49" spans="1:16" s="158" customFormat="1" ht="15.75">
      <c r="A49" s="289" t="str">
        <f>'План НП'!A48</f>
        <v>ВБ2.3</v>
      </c>
      <c r="B49" s="316" t="str">
        <f>'План НП'!B48</f>
        <v>Регулювання парових і газових турбін</v>
      </c>
      <c r="C49" s="321">
        <f>'План НП'!F48</f>
        <v>4</v>
      </c>
      <c r="D49" s="321">
        <f>'План НП'!G48</f>
        <v>120</v>
      </c>
      <c r="E49" s="290"/>
      <c r="F49" s="291"/>
      <c r="G49" s="291"/>
      <c r="H49" s="291"/>
      <c r="I49" s="291"/>
      <c r="J49" s="291"/>
      <c r="K49" s="291"/>
      <c r="L49" s="292"/>
      <c r="M49" s="319" t="str">
        <f>'План НП'!C48</f>
        <v>10</v>
      </c>
      <c r="N49" s="319">
        <f>'План НП'!D48</f>
        <v>0</v>
      </c>
      <c r="O49" s="293">
        <f>'План НП'!U48</f>
        <v>122</v>
      </c>
      <c r="P49" s="281" t="str">
        <f>'Основні дані'!$B$1</f>
        <v>120142Мон.xls</v>
      </c>
    </row>
    <row r="50" spans="1:16" s="158" customFormat="1" ht="15.75">
      <c r="A50" s="289" t="str">
        <f>'План НП'!A49</f>
        <v>ВБ2.4</v>
      </c>
      <c r="B50" s="316" t="str">
        <f>'План НП'!B49</f>
        <v>Конструкції і технології виробництва газових турбін</v>
      </c>
      <c r="C50" s="321">
        <f>'План НП'!F49</f>
        <v>4</v>
      </c>
      <c r="D50" s="321">
        <f>'План НП'!G49</f>
        <v>120</v>
      </c>
      <c r="E50" s="290"/>
      <c r="F50" s="291"/>
      <c r="G50" s="291"/>
      <c r="H50" s="291"/>
      <c r="I50" s="291"/>
      <c r="J50" s="291"/>
      <c r="K50" s="291"/>
      <c r="L50" s="292"/>
      <c r="M50" s="319" t="str">
        <f>'План НП'!C49</f>
        <v>9</v>
      </c>
      <c r="N50" s="319">
        <f>'План НП'!D49</f>
        <v>0</v>
      </c>
      <c r="O50" s="293">
        <f>'План НП'!U49</f>
        <v>122</v>
      </c>
      <c r="P50" s="281" t="str">
        <f>'Основні дані'!$B$1</f>
        <v>120142Мон.xls</v>
      </c>
    </row>
    <row r="51" spans="1:16" s="158" customFormat="1" ht="15.75">
      <c r="A51" s="289" t="str">
        <f>'План НП'!A50</f>
        <v>ВБ2.5</v>
      </c>
      <c r="B51" s="316" t="str">
        <f>'План НП'!B50</f>
        <v>Розрахунок та проектування решіток турбомашин</v>
      </c>
      <c r="C51" s="321">
        <f>'План НП'!F50</f>
        <v>5</v>
      </c>
      <c r="D51" s="321">
        <f>'План НП'!G50</f>
        <v>150</v>
      </c>
      <c r="E51" s="290"/>
      <c r="F51" s="291"/>
      <c r="G51" s="291"/>
      <c r="H51" s="291"/>
      <c r="I51" s="291"/>
      <c r="J51" s="291"/>
      <c r="K51" s="291"/>
      <c r="L51" s="292"/>
      <c r="M51" s="319" t="str">
        <f>'План НП'!C50</f>
        <v>10</v>
      </c>
      <c r="N51" s="319">
        <f>'План НП'!D50</f>
        <v>0</v>
      </c>
      <c r="O51" s="293">
        <f>'План НП'!U50</f>
        <v>122</v>
      </c>
      <c r="P51" s="281" t="str">
        <f>'Основні дані'!$B$1</f>
        <v>120142Мон.xls</v>
      </c>
    </row>
    <row r="52" spans="1:16" s="158" customFormat="1" ht="15.75">
      <c r="A52" s="289" t="str">
        <f>'План НП'!A51</f>
        <v>ВБ2.6</v>
      </c>
      <c r="B52" s="316" t="str">
        <f>'План НП'!B51</f>
        <v>Монтаж і ремонт теплоенергетичного устаткування</v>
      </c>
      <c r="C52" s="321">
        <f>'План НП'!F51</f>
        <v>5</v>
      </c>
      <c r="D52" s="321">
        <f>'План НП'!G51</f>
        <v>150</v>
      </c>
      <c r="E52" s="290"/>
      <c r="F52" s="291"/>
      <c r="G52" s="291"/>
      <c r="H52" s="291"/>
      <c r="I52" s="291"/>
      <c r="J52" s="291"/>
      <c r="K52" s="291"/>
      <c r="L52" s="292"/>
      <c r="M52" s="319" t="str">
        <f>'План НП'!C51</f>
        <v>9</v>
      </c>
      <c r="N52" s="319">
        <f>'План НП'!D51</f>
        <v>0</v>
      </c>
      <c r="O52" s="293">
        <f>'План НП'!U51</f>
        <v>122</v>
      </c>
      <c r="P52" s="281" t="str">
        <f>'Основні дані'!$B$1</f>
        <v>120142Мон.xls</v>
      </c>
    </row>
    <row r="53" spans="1:16" s="158" customFormat="1" ht="15.75">
      <c r="A53" s="289" t="str">
        <f>'План НП'!A52</f>
        <v>ВБ2.7</v>
      </c>
      <c r="B53" s="316" t="str">
        <f>'План НП'!B52</f>
        <v>Газоперекачувальні станції та газові мережі</v>
      </c>
      <c r="C53" s="321">
        <f>'План НП'!F52</f>
        <v>4</v>
      </c>
      <c r="D53" s="321">
        <f>'План НП'!G52</f>
        <v>120</v>
      </c>
      <c r="E53" s="290"/>
      <c r="F53" s="291"/>
      <c r="G53" s="291"/>
      <c r="H53" s="291"/>
      <c r="I53" s="291"/>
      <c r="J53" s="291"/>
      <c r="K53" s="291"/>
      <c r="L53" s="292"/>
      <c r="M53" s="319" t="str">
        <f>'План НП'!C52</f>
        <v>10</v>
      </c>
      <c r="N53" s="319">
        <f>'План НП'!D52</f>
        <v>0</v>
      </c>
      <c r="O53" s="293">
        <f>'План НП'!U52</f>
        <v>122</v>
      </c>
      <c r="P53" s="281" t="str">
        <f>'Основні дані'!$B$1</f>
        <v>120142Мон.xls</v>
      </c>
    </row>
    <row r="54" spans="1:16" s="158" customFormat="1" ht="15.75" hidden="1">
      <c r="A54" s="289" t="str">
        <f>'План НП'!A53</f>
        <v>ВБ2.8</v>
      </c>
      <c r="B54" s="316">
        <f>'План НП'!B53</f>
        <v>0</v>
      </c>
      <c r="C54" s="321">
        <f>'План НП'!F53</f>
        <v>0</v>
      </c>
      <c r="D54" s="321">
        <f>'План НП'!G53</f>
        <v>0</v>
      </c>
      <c r="E54" s="290"/>
      <c r="F54" s="291"/>
      <c r="G54" s="291"/>
      <c r="H54" s="291"/>
      <c r="I54" s="291"/>
      <c r="J54" s="291"/>
      <c r="K54" s="291"/>
      <c r="L54" s="292"/>
      <c r="M54" s="319">
        <f>'План НП'!C53</f>
        <v>0</v>
      </c>
      <c r="N54" s="319">
        <f>'План НП'!D53</f>
        <v>0</v>
      </c>
      <c r="O54" s="293">
        <f>'План НП'!U53</f>
        <v>0</v>
      </c>
      <c r="P54" s="281" t="str">
        <f>'Основні дані'!$B$1</f>
        <v>120142Мон.xls</v>
      </c>
    </row>
    <row r="55" spans="1:16" s="158" customFormat="1" ht="15.75" hidden="1">
      <c r="A55" s="289" t="str">
        <f>'План НП'!A54</f>
        <v>ВБ2.9</v>
      </c>
      <c r="B55" s="316">
        <f>'План НП'!B54</f>
        <v>0</v>
      </c>
      <c r="C55" s="321">
        <f>'План НП'!F54</f>
        <v>0</v>
      </c>
      <c r="D55" s="321">
        <f>'План НП'!G54</f>
        <v>0</v>
      </c>
      <c r="E55" s="290"/>
      <c r="F55" s="291"/>
      <c r="G55" s="291"/>
      <c r="H55" s="291"/>
      <c r="I55" s="291"/>
      <c r="J55" s="291"/>
      <c r="K55" s="291"/>
      <c r="L55" s="292"/>
      <c r="M55" s="319">
        <f>'План НП'!C54</f>
        <v>0</v>
      </c>
      <c r="N55" s="319">
        <f>'План НП'!D54</f>
        <v>0</v>
      </c>
      <c r="O55" s="293">
        <f>'План НП'!U54</f>
        <v>0</v>
      </c>
      <c r="P55" s="281" t="str">
        <f>'Основні дані'!$B$1</f>
        <v>120142Мон.xls</v>
      </c>
    </row>
    <row r="56" spans="1:16" s="158" customFormat="1" ht="15.75" hidden="1">
      <c r="A56" s="289" t="str">
        <f>'План НП'!A55</f>
        <v>ВБ2.10</v>
      </c>
      <c r="B56" s="316">
        <f>'План НП'!B55</f>
        <v>0</v>
      </c>
      <c r="C56" s="321">
        <f>'План НП'!F55</f>
        <v>0</v>
      </c>
      <c r="D56" s="321">
        <f>'План НП'!G55</f>
        <v>0</v>
      </c>
      <c r="E56" s="290"/>
      <c r="F56" s="291"/>
      <c r="G56" s="291"/>
      <c r="H56" s="291"/>
      <c r="I56" s="291"/>
      <c r="J56" s="291"/>
      <c r="K56" s="291"/>
      <c r="L56" s="292"/>
      <c r="M56" s="319">
        <f>'План НП'!C55</f>
        <v>0</v>
      </c>
      <c r="N56" s="319">
        <f>'План НП'!D55</f>
        <v>0</v>
      </c>
      <c r="O56" s="293">
        <f>'План НП'!U55</f>
        <v>0</v>
      </c>
      <c r="P56" s="281" t="str">
        <f>'Основні дані'!$B$1</f>
        <v>120142Мон.xls</v>
      </c>
    </row>
    <row r="57" spans="1:16" s="157" customFormat="1" ht="15" customHeight="1">
      <c r="A57" s="611"/>
      <c r="B57" s="609" t="str">
        <f>'План НП'!B56</f>
        <v>Практика</v>
      </c>
      <c r="C57" s="598">
        <f>'План НП'!F56</f>
        <v>11</v>
      </c>
      <c r="D57" s="598">
        <f>'План НП'!G56</f>
        <v>330</v>
      </c>
      <c r="E57" s="598"/>
      <c r="F57" s="598"/>
      <c r="G57" s="598"/>
      <c r="H57" s="598"/>
      <c r="I57" s="598"/>
      <c r="J57" s="598"/>
      <c r="K57" s="598"/>
      <c r="L57" s="598"/>
      <c r="M57" s="598">
        <f>'План НП'!C56</f>
        <v>0</v>
      </c>
      <c r="N57" s="598">
        <f>'План НП'!D56</f>
        <v>12</v>
      </c>
      <c r="O57" s="293">
        <f>'План НП'!U56</f>
        <v>0</v>
      </c>
      <c r="P57" s="281" t="str">
        <f>'Основні дані'!$B$1</f>
        <v>120142Мон.xls</v>
      </c>
    </row>
    <row r="58" spans="1:16" ht="15.75">
      <c r="A58" s="612"/>
      <c r="B58" s="614" t="str">
        <f>'План НП'!B57</f>
        <v>Атестація</v>
      </c>
      <c r="C58" s="615">
        <f>'План НП'!F57</f>
        <v>19</v>
      </c>
      <c r="D58" s="615">
        <f>'План НП'!G57</f>
        <v>570</v>
      </c>
      <c r="E58" s="615"/>
      <c r="F58" s="615"/>
      <c r="G58" s="615"/>
      <c r="H58" s="615"/>
      <c r="I58" s="615"/>
      <c r="J58" s="615"/>
      <c r="K58" s="615"/>
      <c r="L58" s="615"/>
      <c r="M58" s="615">
        <f>'План НП'!C57</f>
        <v>0</v>
      </c>
      <c r="N58" s="615">
        <f>'План НП'!D57</f>
        <v>12</v>
      </c>
      <c r="O58" s="616">
        <f>'План НП'!U57</f>
        <v>0</v>
      </c>
      <c r="P58" s="281" t="str">
        <f>'Основні дані'!$B$1</f>
        <v>120142Мон.xls</v>
      </c>
    </row>
    <row r="59" spans="1:16" s="158" customFormat="1" ht="15.75">
      <c r="A59" s="570" t="str">
        <f>'План НП'!A58</f>
        <v>3.1.3</v>
      </c>
      <c r="B59" s="572" t="str">
        <f>'План НП'!B58</f>
        <v>Блок дисциплін 03 "Газотурбінні установки і компресорні станції"</v>
      </c>
      <c r="C59" s="573">
        <f>'План НП'!F58</f>
        <v>59</v>
      </c>
      <c r="D59" s="573">
        <f>'План НП'!G58</f>
        <v>1770</v>
      </c>
      <c r="E59" s="574"/>
      <c r="F59" s="575"/>
      <c r="G59" s="575"/>
      <c r="H59" s="575"/>
      <c r="I59" s="575"/>
      <c r="J59" s="575"/>
      <c r="K59" s="575"/>
      <c r="L59" s="576"/>
      <c r="M59" s="577">
        <f>'План НП'!C58</f>
        <v>0</v>
      </c>
      <c r="N59" s="577">
        <f>'План НП'!D58</f>
        <v>0</v>
      </c>
      <c r="O59" s="571">
        <f>'План НП'!U58</f>
        <v>0</v>
      </c>
      <c r="P59" s="281" t="str">
        <f>'Основні дані'!$B$1</f>
        <v>120142Мон.xls</v>
      </c>
    </row>
    <row r="60" spans="1:16" s="158" customFormat="1" ht="15.75">
      <c r="A60" s="289" t="str">
        <f>'План НП'!A59</f>
        <v>ВБ3.1</v>
      </c>
      <c r="B60" s="316" t="str">
        <f>'План НП'!B59</f>
        <v>Експлуатація енергетичного устаткування</v>
      </c>
      <c r="C60" s="321">
        <f>'План НП'!F59</f>
        <v>3</v>
      </c>
      <c r="D60" s="321">
        <f>'План НП'!G59</f>
        <v>90</v>
      </c>
      <c r="E60" s="290"/>
      <c r="F60" s="291"/>
      <c r="G60" s="291"/>
      <c r="H60" s="291"/>
      <c r="I60" s="291"/>
      <c r="J60" s="291"/>
      <c r="K60" s="291"/>
      <c r="L60" s="292"/>
      <c r="M60" s="319">
        <f>'План НП'!C59</f>
        <v>0</v>
      </c>
      <c r="N60" s="319" t="str">
        <f>'План НП'!D59</f>
        <v>9</v>
      </c>
      <c r="O60" s="293">
        <f>'План НП'!U59</f>
        <v>122</v>
      </c>
      <c r="P60" s="281" t="str">
        <f>'Основні дані'!$B$1</f>
        <v>120142Мон.xls</v>
      </c>
    </row>
    <row r="61" spans="1:16" s="158" customFormat="1" ht="15.75">
      <c r="A61" s="289" t="str">
        <f>'План НП'!A60</f>
        <v>ВБ3.2</v>
      </c>
      <c r="B61" s="316" t="str">
        <f>'План НП'!B60</f>
        <v>Теплообмінні апарати</v>
      </c>
      <c r="C61" s="321">
        <f>'План НП'!F60</f>
        <v>4</v>
      </c>
      <c r="D61" s="321">
        <f>'План НП'!G60</f>
        <v>120</v>
      </c>
      <c r="E61" s="290"/>
      <c r="F61" s="291"/>
      <c r="G61" s="291"/>
      <c r="H61" s="291"/>
      <c r="I61" s="291"/>
      <c r="J61" s="291"/>
      <c r="K61" s="291"/>
      <c r="L61" s="292"/>
      <c r="M61" s="319" t="str">
        <f>'План НП'!C60</f>
        <v>9</v>
      </c>
      <c r="N61" s="319">
        <f>'План НП'!D60</f>
        <v>0</v>
      </c>
      <c r="O61" s="293">
        <f>'План НП'!U60</f>
        <v>122</v>
      </c>
      <c r="P61" s="281" t="str">
        <f>'Основні дані'!$B$1</f>
        <v>120142Мон.xls</v>
      </c>
    </row>
    <row r="62" spans="1:16" s="158" customFormat="1" ht="15.75">
      <c r="A62" s="289" t="str">
        <f>'План НП'!A61</f>
        <v>ВБ3.3</v>
      </c>
      <c r="B62" s="316" t="str">
        <f>'План НП'!B61</f>
        <v>Регулювання парових і газових турбін</v>
      </c>
      <c r="C62" s="321">
        <f>'План НП'!F61</f>
        <v>4</v>
      </c>
      <c r="D62" s="321">
        <f>'План НП'!G61</f>
        <v>120</v>
      </c>
      <c r="E62" s="290"/>
      <c r="F62" s="291"/>
      <c r="G62" s="291"/>
      <c r="H62" s="291"/>
      <c r="I62" s="291"/>
      <c r="J62" s="291"/>
      <c r="K62" s="291"/>
      <c r="L62" s="292"/>
      <c r="M62" s="319" t="str">
        <f>'План НП'!C61</f>
        <v>10</v>
      </c>
      <c r="N62" s="319">
        <f>'План НП'!D61</f>
        <v>0</v>
      </c>
      <c r="O62" s="293">
        <f>'План НП'!U61</f>
        <v>122</v>
      </c>
      <c r="P62" s="281" t="str">
        <f>'Основні дані'!$B$1</f>
        <v>120142Мон.xls</v>
      </c>
    </row>
    <row r="63" spans="1:16" s="158" customFormat="1" ht="15.75">
      <c r="A63" s="289" t="str">
        <f>'План НП'!A62</f>
        <v>ВБ3.4</v>
      </c>
      <c r="B63" s="316" t="str">
        <f>'План НП'!B62</f>
        <v>Системи охолодження газотурбінних установок</v>
      </c>
      <c r="C63" s="321">
        <f>'План НП'!F62</f>
        <v>4</v>
      </c>
      <c r="D63" s="321">
        <f>'План НП'!G62</f>
        <v>120</v>
      </c>
      <c r="E63" s="290"/>
      <c r="F63" s="291"/>
      <c r="G63" s="291"/>
      <c r="H63" s="291"/>
      <c r="I63" s="291"/>
      <c r="J63" s="291"/>
      <c r="K63" s="291"/>
      <c r="L63" s="292"/>
      <c r="M63" s="319" t="str">
        <f>'План НП'!C62</f>
        <v>9</v>
      </c>
      <c r="N63" s="319">
        <f>'План НП'!D62</f>
        <v>0</v>
      </c>
      <c r="O63" s="293">
        <f>'План НП'!U62</f>
        <v>122</v>
      </c>
      <c r="P63" s="281" t="str">
        <f>'Основні дані'!$B$1</f>
        <v>120142Мон.xls</v>
      </c>
    </row>
    <row r="64" spans="1:16" s="158" customFormat="1" ht="15.75">
      <c r="A64" s="289" t="str">
        <f>'План НП'!A63</f>
        <v>ВБ3.5</v>
      </c>
      <c r="B64" s="316" t="str">
        <f>'План НП'!B63</f>
        <v>Розрахунок та проектування решіток турбомашин</v>
      </c>
      <c r="C64" s="321">
        <f>'План НП'!F63</f>
        <v>5</v>
      </c>
      <c r="D64" s="321">
        <f>'План НП'!G63</f>
        <v>150</v>
      </c>
      <c r="E64" s="290"/>
      <c r="F64" s="291"/>
      <c r="G64" s="291"/>
      <c r="H64" s="291"/>
      <c r="I64" s="291"/>
      <c r="J64" s="291"/>
      <c r="K64" s="291"/>
      <c r="L64" s="292"/>
      <c r="M64" s="319" t="str">
        <f>'План НП'!C63</f>
        <v>10</v>
      </c>
      <c r="N64" s="319">
        <f>'План НП'!D63</f>
        <v>0</v>
      </c>
      <c r="O64" s="293">
        <f>'План НП'!U63</f>
        <v>122</v>
      </c>
      <c r="P64" s="281" t="str">
        <f>'Основні дані'!$B$1</f>
        <v>120142Мон.xls</v>
      </c>
    </row>
    <row r="65" spans="1:16" s="158" customFormat="1" ht="15.75">
      <c r="A65" s="289" t="str">
        <f>'План НП'!A64</f>
        <v>ВБ3.6</v>
      </c>
      <c r="B65" s="316" t="str">
        <f>'План НП'!B64</f>
        <v>Основи технології видобування газу</v>
      </c>
      <c r="C65" s="321">
        <f>'План НП'!F64</f>
        <v>5</v>
      </c>
      <c r="D65" s="321">
        <f>'План НП'!G64</f>
        <v>150</v>
      </c>
      <c r="E65" s="290"/>
      <c r="F65" s="291"/>
      <c r="G65" s="291"/>
      <c r="H65" s="291"/>
      <c r="I65" s="291"/>
      <c r="J65" s="291"/>
      <c r="K65" s="291"/>
      <c r="L65" s="292"/>
      <c r="M65" s="319" t="str">
        <f>'План НП'!C64</f>
        <v>9</v>
      </c>
      <c r="N65" s="319">
        <f>'План НП'!D64</f>
        <v>0</v>
      </c>
      <c r="O65" s="293">
        <f>'План НП'!U64</f>
        <v>122</v>
      </c>
      <c r="P65" s="281" t="str">
        <f>'Основні дані'!$B$1</f>
        <v>120142Мон.xls</v>
      </c>
    </row>
    <row r="66" spans="1:16" s="158" customFormat="1" ht="15.75">
      <c r="A66" s="289" t="str">
        <f>'План НП'!A65</f>
        <v>ВБ3.7</v>
      </c>
      <c r="B66" s="316" t="str">
        <f>'План НП'!B65</f>
        <v>Діагностика газоперекачувального устаткування</v>
      </c>
      <c r="C66" s="321">
        <f>'План НП'!F65</f>
        <v>4</v>
      </c>
      <c r="D66" s="321">
        <f>'План НП'!G65</f>
        <v>120</v>
      </c>
      <c r="E66" s="290"/>
      <c r="F66" s="291"/>
      <c r="G66" s="291"/>
      <c r="H66" s="291"/>
      <c r="I66" s="291"/>
      <c r="J66" s="291"/>
      <c r="K66" s="291"/>
      <c r="L66" s="292"/>
      <c r="M66" s="319" t="str">
        <f>'План НП'!C65</f>
        <v>10</v>
      </c>
      <c r="N66" s="319">
        <f>'План НП'!D65</f>
        <v>0</v>
      </c>
      <c r="O66" s="293">
        <f>'План НП'!U65</f>
        <v>122</v>
      </c>
      <c r="P66" s="281" t="str">
        <f>'Основні дані'!$B$1</f>
        <v>120142Мон.xls</v>
      </c>
    </row>
    <row r="67" spans="1:16" s="158" customFormat="1" ht="15.75" hidden="1">
      <c r="A67" s="289" t="str">
        <f>'План НП'!A66</f>
        <v>ВБ3.8</v>
      </c>
      <c r="B67" s="316">
        <f>'План НП'!B66</f>
        <v>0</v>
      </c>
      <c r="C67" s="321">
        <f>'План НП'!F66</f>
        <v>0</v>
      </c>
      <c r="D67" s="321">
        <f>'План НП'!G66</f>
        <v>0</v>
      </c>
      <c r="E67" s="290"/>
      <c r="F67" s="291"/>
      <c r="G67" s="291"/>
      <c r="H67" s="291"/>
      <c r="I67" s="291"/>
      <c r="J67" s="291"/>
      <c r="K67" s="291"/>
      <c r="L67" s="292"/>
      <c r="M67" s="319">
        <f>'План НП'!C66</f>
        <v>0</v>
      </c>
      <c r="N67" s="319">
        <f>'План НП'!D66</f>
        <v>0</v>
      </c>
      <c r="O67" s="293">
        <f>'План НП'!U66</f>
        <v>0</v>
      </c>
      <c r="P67" s="281" t="str">
        <f>'Основні дані'!$B$1</f>
        <v>120142Мон.xls</v>
      </c>
    </row>
    <row r="68" spans="1:16" s="158" customFormat="1" ht="15.75" hidden="1">
      <c r="A68" s="289" t="str">
        <f>'План НП'!A67</f>
        <v>ВБ3.9</v>
      </c>
      <c r="B68" s="316">
        <f>'План НП'!B67</f>
        <v>0</v>
      </c>
      <c r="C68" s="321">
        <f>'План НП'!F67</f>
        <v>0</v>
      </c>
      <c r="D68" s="321">
        <f>'План НП'!G67</f>
        <v>0</v>
      </c>
      <c r="E68" s="290"/>
      <c r="F68" s="291"/>
      <c r="G68" s="291"/>
      <c r="H68" s="291"/>
      <c r="I68" s="291"/>
      <c r="J68" s="291"/>
      <c r="K68" s="291"/>
      <c r="L68" s="292"/>
      <c r="M68" s="319">
        <f>'План НП'!C67</f>
        <v>0</v>
      </c>
      <c r="N68" s="319">
        <f>'План НП'!D67</f>
        <v>0</v>
      </c>
      <c r="O68" s="293">
        <f>'План НП'!U67</f>
        <v>0</v>
      </c>
      <c r="P68" s="281" t="str">
        <f>'Основні дані'!$B$1</f>
        <v>120142Мон.xls</v>
      </c>
    </row>
    <row r="69" spans="1:16" s="158" customFormat="1" ht="15.75" hidden="1">
      <c r="A69" s="289" t="str">
        <f>'План НП'!A68</f>
        <v>ВБ3.10</v>
      </c>
      <c r="B69" s="316">
        <f>'План НП'!B68</f>
        <v>0</v>
      </c>
      <c r="C69" s="321">
        <f>'План НП'!F68</f>
        <v>0</v>
      </c>
      <c r="D69" s="321">
        <f>'План НП'!G68</f>
        <v>0</v>
      </c>
      <c r="E69" s="290"/>
      <c r="F69" s="291"/>
      <c r="G69" s="291"/>
      <c r="H69" s="291"/>
      <c r="I69" s="291"/>
      <c r="J69" s="291"/>
      <c r="K69" s="291"/>
      <c r="L69" s="292"/>
      <c r="M69" s="319">
        <f>'План НП'!C68</f>
        <v>0</v>
      </c>
      <c r="N69" s="319">
        <f>'План НП'!D68</f>
        <v>0</v>
      </c>
      <c r="O69" s="293">
        <f>'План НП'!U68</f>
        <v>0</v>
      </c>
      <c r="P69" s="281" t="str">
        <f>'Основні дані'!$B$1</f>
        <v>120142Мон.xls</v>
      </c>
    </row>
    <row r="70" spans="1:16" s="157" customFormat="1" ht="13.5" customHeight="1">
      <c r="A70" s="611"/>
      <c r="B70" s="609" t="str">
        <f>'План НП'!B69</f>
        <v>Практика</v>
      </c>
      <c r="C70" s="598">
        <f>'План НП'!F69</f>
        <v>11</v>
      </c>
      <c r="D70" s="598">
        <f>'План НП'!G69</f>
        <v>330</v>
      </c>
      <c r="E70" s="598"/>
      <c r="F70" s="598"/>
      <c r="G70" s="598"/>
      <c r="H70" s="598"/>
      <c r="I70" s="598"/>
      <c r="J70" s="598"/>
      <c r="K70" s="598"/>
      <c r="L70" s="598"/>
      <c r="M70" s="598">
        <f>'План НП'!C69</f>
        <v>0</v>
      </c>
      <c r="N70" s="598">
        <f>'План НП'!D69</f>
        <v>12</v>
      </c>
      <c r="O70" s="293">
        <f>'План НП'!U69</f>
        <v>0</v>
      </c>
      <c r="P70" s="281" t="str">
        <f>'Основні дані'!$B$1</f>
        <v>120142Мон.xls</v>
      </c>
    </row>
    <row r="71" spans="1:16" ht="15.75">
      <c r="A71" s="612"/>
      <c r="B71" s="614" t="str">
        <f>'План НП'!B70</f>
        <v>Атестація</v>
      </c>
      <c r="C71" s="615">
        <f>'План НП'!F70</f>
        <v>19</v>
      </c>
      <c r="D71" s="615">
        <f>'План НП'!G70</f>
        <v>570</v>
      </c>
      <c r="E71" s="615"/>
      <c r="F71" s="615"/>
      <c r="G71" s="615"/>
      <c r="H71" s="615"/>
      <c r="I71" s="615"/>
      <c r="J71" s="615"/>
      <c r="K71" s="615"/>
      <c r="L71" s="615"/>
      <c r="M71" s="615">
        <f>'План НП'!C70</f>
        <v>0</v>
      </c>
      <c r="N71" s="615">
        <f>'План НП'!D70</f>
        <v>12</v>
      </c>
      <c r="O71" s="616">
        <f>'План НП'!U70</f>
        <v>0</v>
      </c>
      <c r="P71" s="281" t="str">
        <f>'Основні дані'!$B$1</f>
        <v>120142Мон.xls</v>
      </c>
    </row>
    <row r="72" spans="1:16" s="158" customFormat="1" ht="15.75">
      <c r="A72" s="570" t="str">
        <f>'План НП'!A71</f>
        <v>3.1.4</v>
      </c>
      <c r="B72" s="572" t="str">
        <f>'План НП'!B71</f>
        <v>Блок дисциплін 04 "Двигуни внутрішнього згоряння"</v>
      </c>
      <c r="C72" s="573">
        <f>'План НП'!F71</f>
        <v>59</v>
      </c>
      <c r="D72" s="573">
        <f>'План НП'!G71</f>
        <v>1770</v>
      </c>
      <c r="E72" s="574"/>
      <c r="F72" s="575"/>
      <c r="G72" s="575"/>
      <c r="H72" s="575"/>
      <c r="I72" s="575"/>
      <c r="J72" s="575"/>
      <c r="K72" s="575"/>
      <c r="L72" s="576"/>
      <c r="M72" s="577">
        <f>'План НП'!C71</f>
        <v>0</v>
      </c>
      <c r="N72" s="577">
        <f>'План НП'!D71</f>
        <v>0</v>
      </c>
      <c r="O72" s="571">
        <f>'План НП'!U71</f>
        <v>0</v>
      </c>
      <c r="P72" s="281" t="str">
        <f>'Основні дані'!$B$1</f>
        <v>120142Мон.xls</v>
      </c>
    </row>
    <row r="73" spans="1:16" s="158" customFormat="1" ht="15.75">
      <c r="A73" s="289" t="str">
        <f>'План НП'!A72</f>
        <v>ВБ4.1</v>
      </c>
      <c r="B73" s="316" t="str">
        <f>'План НП'!B72</f>
        <v>Параметрична оптимізація в двигунах внутрішнього згоряння</v>
      </c>
      <c r="C73" s="321">
        <f>'План НП'!F72</f>
        <v>4</v>
      </c>
      <c r="D73" s="321">
        <f>'План НП'!G72</f>
        <v>120</v>
      </c>
      <c r="E73" s="290"/>
      <c r="F73" s="291"/>
      <c r="G73" s="291"/>
      <c r="H73" s="291"/>
      <c r="I73" s="291"/>
      <c r="J73" s="291"/>
      <c r="K73" s="291"/>
      <c r="L73" s="292"/>
      <c r="M73" s="319" t="str">
        <f>'План НП'!C72</f>
        <v>9</v>
      </c>
      <c r="N73" s="319">
        <f>'План НП'!D72</f>
        <v>0</v>
      </c>
      <c r="O73" s="293">
        <f>'План НП'!U72</f>
        <v>124</v>
      </c>
      <c r="P73" s="281" t="str">
        <f>'Основні дані'!$B$1</f>
        <v>120142Мон.xls</v>
      </c>
    </row>
    <row r="74" spans="1:16" s="158" customFormat="1" ht="15.75">
      <c r="A74" s="289" t="str">
        <f>'План НП'!A73</f>
        <v>ВБ4.2</v>
      </c>
      <c r="B74" s="316" t="str">
        <f>'План НП'!B73</f>
        <v>Прогресивні технології виготовлення двигунів внутрішнього згоряння</v>
      </c>
      <c r="C74" s="321">
        <f>'План НП'!F73</f>
        <v>5</v>
      </c>
      <c r="D74" s="321">
        <f>'План НП'!G73</f>
        <v>150</v>
      </c>
      <c r="E74" s="290"/>
      <c r="F74" s="291"/>
      <c r="G74" s="291"/>
      <c r="H74" s="291"/>
      <c r="I74" s="291"/>
      <c r="J74" s="291"/>
      <c r="K74" s="291"/>
      <c r="L74" s="292"/>
      <c r="M74" s="319" t="str">
        <f>'План НП'!C73</f>
        <v>9</v>
      </c>
      <c r="N74" s="319">
        <f>'План НП'!D73</f>
        <v>0</v>
      </c>
      <c r="O74" s="293">
        <f>'План НП'!U73</f>
        <v>124</v>
      </c>
      <c r="P74" s="281" t="str">
        <f>'Основні дані'!$B$1</f>
        <v>120142Мон.xls</v>
      </c>
    </row>
    <row r="75" spans="1:16" s="158" customFormat="1" ht="15.75">
      <c r="A75" s="289" t="str">
        <f>'План НП'!A74</f>
        <v>ВБ4.3</v>
      </c>
      <c r="B75" s="316" t="str">
        <f>'План НП'!B74</f>
        <v>Екологізація двигунів внутрішнього згоряння</v>
      </c>
      <c r="C75" s="321">
        <f>'План НП'!F74</f>
        <v>3</v>
      </c>
      <c r="D75" s="321">
        <f>'План НП'!G74</f>
        <v>90</v>
      </c>
      <c r="E75" s="290"/>
      <c r="F75" s="291"/>
      <c r="G75" s="291"/>
      <c r="H75" s="291"/>
      <c r="I75" s="291"/>
      <c r="J75" s="291"/>
      <c r="K75" s="291"/>
      <c r="L75" s="292"/>
      <c r="M75" s="319">
        <f>'План НП'!C74</f>
        <v>0</v>
      </c>
      <c r="N75" s="319" t="str">
        <f>'План НП'!D74</f>
        <v>9</v>
      </c>
      <c r="O75" s="293">
        <f>'План НП'!U74</f>
        <v>124</v>
      </c>
      <c r="P75" s="281" t="str">
        <f>'Основні дані'!$B$1</f>
        <v>120142Мон.xls</v>
      </c>
    </row>
    <row r="76" spans="1:16" s="158" customFormat="1" ht="15.75">
      <c r="A76" s="289" t="str">
        <f>'План НП'!A75</f>
        <v>ВБ4.4</v>
      </c>
      <c r="B76" s="316" t="str">
        <f>'План НП'!B75</f>
        <v>Системи та керування двигунів внутрішнього згоряння</v>
      </c>
      <c r="C76" s="321">
        <f>'План НП'!F75</f>
        <v>4</v>
      </c>
      <c r="D76" s="321">
        <f>'План НП'!G75</f>
        <v>120</v>
      </c>
      <c r="E76" s="290"/>
      <c r="F76" s="291"/>
      <c r="G76" s="291"/>
      <c r="H76" s="291"/>
      <c r="I76" s="291"/>
      <c r="J76" s="291"/>
      <c r="K76" s="291"/>
      <c r="L76" s="292"/>
      <c r="M76" s="319" t="str">
        <f>'План НП'!C75</f>
        <v>9</v>
      </c>
      <c r="N76" s="319">
        <f>'План НП'!D75</f>
        <v>0</v>
      </c>
      <c r="O76" s="293">
        <f>'План НП'!U75</f>
        <v>124</v>
      </c>
      <c r="P76" s="281" t="str">
        <f>'Основні дані'!$B$1</f>
        <v>120142Мон.xls</v>
      </c>
    </row>
    <row r="77" spans="1:16" s="158" customFormat="1" ht="15.75">
      <c r="A77" s="289" t="str">
        <f>'План НП'!A76</f>
        <v>ВБ4.5</v>
      </c>
      <c r="B77" s="316" t="str">
        <f>'План НП'!B76</f>
        <v>Перспективні конструкції двигунів внутрішнього згоряння</v>
      </c>
      <c r="C77" s="321">
        <f>'План НП'!F76</f>
        <v>5</v>
      </c>
      <c r="D77" s="321">
        <f>'План НП'!G76</f>
        <v>150</v>
      </c>
      <c r="E77" s="290"/>
      <c r="F77" s="291"/>
      <c r="G77" s="291"/>
      <c r="H77" s="291"/>
      <c r="I77" s="291"/>
      <c r="J77" s="291"/>
      <c r="K77" s="291"/>
      <c r="L77" s="292"/>
      <c r="M77" s="319" t="str">
        <f>'План НП'!C76</f>
        <v>10</v>
      </c>
      <c r="N77" s="319">
        <f>'План НП'!D76</f>
        <v>0</v>
      </c>
      <c r="O77" s="293">
        <f>'План НП'!U76</f>
        <v>124</v>
      </c>
      <c r="P77" s="281" t="str">
        <f>'Основні дані'!$B$1</f>
        <v>120142Мон.xls</v>
      </c>
    </row>
    <row r="78" spans="1:16" s="158" customFormat="1" ht="15.75">
      <c r="A78" s="289" t="str">
        <f>'План НП'!A77</f>
        <v>ВБ4.6</v>
      </c>
      <c r="B78" s="316" t="str">
        <f>'План НП'!B77</f>
        <v>Спеціальні розділи динаміки двигунів внутрішнього згоряння</v>
      </c>
      <c r="C78" s="321">
        <f>'План НП'!F77</f>
        <v>4</v>
      </c>
      <c r="D78" s="321">
        <f>'План НП'!G77</f>
        <v>120</v>
      </c>
      <c r="E78" s="290"/>
      <c r="F78" s="291"/>
      <c r="G78" s="291"/>
      <c r="H78" s="291"/>
      <c r="I78" s="291"/>
      <c r="J78" s="291"/>
      <c r="K78" s="291"/>
      <c r="L78" s="292"/>
      <c r="M78" s="319" t="str">
        <f>'План НП'!C77</f>
        <v>10</v>
      </c>
      <c r="N78" s="319">
        <f>'План НП'!D77</f>
        <v>0</v>
      </c>
      <c r="O78" s="293">
        <f>'План НП'!U77</f>
        <v>124</v>
      </c>
      <c r="P78" s="281" t="str">
        <f>'Основні дані'!$B$1</f>
        <v>120142Мон.xls</v>
      </c>
    </row>
    <row r="79" spans="1:16" s="158" customFormat="1" ht="15.75">
      <c r="A79" s="289" t="str">
        <f>'План НП'!A78</f>
        <v>ВБ4.7</v>
      </c>
      <c r="B79" s="316" t="str">
        <f>'План НП'!B78</f>
        <v>Теплообмін в двигунах внутрішнього згоряння</v>
      </c>
      <c r="C79" s="321">
        <f>'План НП'!F78</f>
        <v>4</v>
      </c>
      <c r="D79" s="321">
        <f>'План НП'!G78</f>
        <v>120</v>
      </c>
      <c r="E79" s="290"/>
      <c r="F79" s="291"/>
      <c r="G79" s="291"/>
      <c r="H79" s="291"/>
      <c r="I79" s="291"/>
      <c r="J79" s="291"/>
      <c r="K79" s="291"/>
      <c r="L79" s="292"/>
      <c r="M79" s="319" t="str">
        <f>'План НП'!C78</f>
        <v>10</v>
      </c>
      <c r="N79" s="319">
        <f>'План НП'!D78</f>
        <v>0</v>
      </c>
      <c r="O79" s="293">
        <f>'План НП'!U78</f>
        <v>124</v>
      </c>
      <c r="P79" s="281" t="str">
        <f>'Основні дані'!$B$1</f>
        <v>120142Мон.xls</v>
      </c>
    </row>
    <row r="80" spans="1:16" s="158" customFormat="1" ht="15.75" hidden="1">
      <c r="A80" s="289" t="str">
        <f>'План НП'!A79</f>
        <v>ВБ4.8</v>
      </c>
      <c r="B80" s="316">
        <f>'План НП'!B79</f>
        <v>0</v>
      </c>
      <c r="C80" s="321">
        <f>'План НП'!F79</f>
        <v>0</v>
      </c>
      <c r="D80" s="321">
        <f>'План НП'!G79</f>
        <v>0</v>
      </c>
      <c r="E80" s="290"/>
      <c r="F80" s="291"/>
      <c r="G80" s="291"/>
      <c r="H80" s="291"/>
      <c r="I80" s="291"/>
      <c r="J80" s="291"/>
      <c r="K80" s="291"/>
      <c r="L80" s="292"/>
      <c r="M80" s="319">
        <f>'План НП'!C79</f>
        <v>0</v>
      </c>
      <c r="N80" s="319">
        <f>'План НП'!D79</f>
        <v>0</v>
      </c>
      <c r="O80" s="293">
        <f>'План НП'!U79</f>
        <v>0</v>
      </c>
      <c r="P80" s="281" t="str">
        <f>'Основні дані'!$B$1</f>
        <v>120142Мон.xls</v>
      </c>
    </row>
    <row r="81" spans="1:16" s="158" customFormat="1" ht="15.75" hidden="1">
      <c r="A81" s="289" t="str">
        <f>'План НП'!A80</f>
        <v>ВБ4.9</v>
      </c>
      <c r="B81" s="316">
        <f>'План НП'!B80</f>
        <v>0</v>
      </c>
      <c r="C81" s="321">
        <f>'План НП'!F80</f>
        <v>0</v>
      </c>
      <c r="D81" s="321">
        <f>'План НП'!G80</f>
        <v>0</v>
      </c>
      <c r="E81" s="290"/>
      <c r="F81" s="291"/>
      <c r="G81" s="291"/>
      <c r="H81" s="291"/>
      <c r="I81" s="291"/>
      <c r="J81" s="291"/>
      <c r="K81" s="291"/>
      <c r="L81" s="292"/>
      <c r="M81" s="319">
        <f>'План НП'!C80</f>
        <v>0</v>
      </c>
      <c r="N81" s="319">
        <f>'План НП'!D80</f>
        <v>0</v>
      </c>
      <c r="O81" s="293">
        <f>'План НП'!U80</f>
        <v>0</v>
      </c>
      <c r="P81" s="281" t="str">
        <f>'Основні дані'!$B$1</f>
        <v>120142Мон.xls</v>
      </c>
    </row>
    <row r="82" spans="1:16" s="158" customFormat="1" ht="15.75" hidden="1">
      <c r="A82" s="289" t="str">
        <f>'План НП'!A81</f>
        <v>ВБ4.10</v>
      </c>
      <c r="B82" s="316">
        <f>'План НП'!B81</f>
        <v>0</v>
      </c>
      <c r="C82" s="321">
        <f>'План НП'!F81</f>
        <v>0</v>
      </c>
      <c r="D82" s="321">
        <f>'План НП'!G81</f>
        <v>0</v>
      </c>
      <c r="E82" s="290"/>
      <c r="F82" s="291"/>
      <c r="G82" s="291"/>
      <c r="H82" s="291"/>
      <c r="I82" s="291"/>
      <c r="J82" s="291"/>
      <c r="K82" s="291"/>
      <c r="L82" s="292"/>
      <c r="M82" s="319">
        <f>'План НП'!C81</f>
        <v>0</v>
      </c>
      <c r="N82" s="319">
        <f>'План НП'!D81</f>
        <v>0</v>
      </c>
      <c r="O82" s="293">
        <f>'План НП'!U81</f>
        <v>0</v>
      </c>
      <c r="P82" s="281" t="str">
        <f>'Основні дані'!$B$1</f>
        <v>120142Мон.xls</v>
      </c>
    </row>
    <row r="83" spans="1:16" s="157" customFormat="1" ht="12.75" customHeight="1">
      <c r="A83" s="611"/>
      <c r="B83" s="609" t="str">
        <f>'План НП'!B82</f>
        <v>Практика</v>
      </c>
      <c r="C83" s="598">
        <f>'План НП'!F82</f>
        <v>11</v>
      </c>
      <c r="D83" s="598">
        <f>'План НП'!G82</f>
        <v>330</v>
      </c>
      <c r="E83" s="598"/>
      <c r="F83" s="598"/>
      <c r="G83" s="598"/>
      <c r="H83" s="598"/>
      <c r="I83" s="598"/>
      <c r="J83" s="598"/>
      <c r="K83" s="598"/>
      <c r="L83" s="598"/>
      <c r="M83" s="598">
        <f>'План НП'!C82</f>
        <v>0</v>
      </c>
      <c r="N83" s="598">
        <f>'План НП'!D82</f>
        <v>12</v>
      </c>
      <c r="O83" s="293">
        <f>'План НП'!U82</f>
        <v>0</v>
      </c>
      <c r="P83" s="281" t="str">
        <f>'Основні дані'!$B$1</f>
        <v>120142Мон.xls</v>
      </c>
    </row>
    <row r="84" spans="1:16" ht="15.75">
      <c r="A84" s="612"/>
      <c r="B84" s="614" t="str">
        <f>'План НП'!B83</f>
        <v>Атестація</v>
      </c>
      <c r="C84" s="615">
        <f>'План НП'!F83</f>
        <v>19</v>
      </c>
      <c r="D84" s="615">
        <f>'План НП'!G83</f>
        <v>570</v>
      </c>
      <c r="E84" s="615"/>
      <c r="F84" s="615"/>
      <c r="G84" s="615"/>
      <c r="H84" s="615"/>
      <c r="I84" s="615"/>
      <c r="J84" s="615"/>
      <c r="K84" s="615"/>
      <c r="L84" s="615"/>
      <c r="M84" s="615">
        <f>'План НП'!C83</f>
        <v>0</v>
      </c>
      <c r="N84" s="615">
        <f>'План НП'!D83</f>
        <v>12</v>
      </c>
      <c r="O84" s="616">
        <f>'План НП'!U83</f>
        <v>0</v>
      </c>
      <c r="P84" s="281" t="str">
        <f>'Основні дані'!$B$1</f>
        <v>120142Мон.xls</v>
      </c>
    </row>
    <row r="85" spans="1:16" s="158" customFormat="1" ht="31.5">
      <c r="A85" s="570" t="str">
        <f>'План НП'!A84</f>
        <v>3.1.5</v>
      </c>
      <c r="B85" s="572" t="str">
        <f>'План НП'!B84</f>
        <v>Блок дисциплін 05 "Експлуатація, діагностування та організація ремонту двигунів внутрішнього згоряння"</v>
      </c>
      <c r="C85" s="573">
        <f>'План НП'!F84</f>
        <v>59</v>
      </c>
      <c r="D85" s="573">
        <f>'План НП'!G84</f>
        <v>1770</v>
      </c>
      <c r="E85" s="574"/>
      <c r="F85" s="575"/>
      <c r="G85" s="575"/>
      <c r="H85" s="575"/>
      <c r="I85" s="575"/>
      <c r="J85" s="575"/>
      <c r="K85" s="575"/>
      <c r="L85" s="576"/>
      <c r="M85" s="577">
        <f>'План НП'!C84</f>
        <v>0</v>
      </c>
      <c r="N85" s="577">
        <f>'План НП'!D84</f>
        <v>0</v>
      </c>
      <c r="O85" s="571">
        <f>'План НП'!U84</f>
        <v>0</v>
      </c>
      <c r="P85" s="281" t="str">
        <f>'Основні дані'!$B$1</f>
        <v>120142Мон.xls</v>
      </c>
    </row>
    <row r="86" spans="1:16" s="158" customFormat="1" ht="18" customHeight="1">
      <c r="A86" s="289" t="str">
        <f>'План НП'!A85</f>
        <v>ВБ5.1</v>
      </c>
      <c r="B86" s="316" t="str">
        <f>'План НП'!B85</f>
        <v>Сучасні системи керування та засоби діагностування двигунів внутрішнього згоряння</v>
      </c>
      <c r="C86" s="321">
        <f>'План НП'!F85</f>
        <v>5</v>
      </c>
      <c r="D86" s="321">
        <f>'План НП'!G85</f>
        <v>150</v>
      </c>
      <c r="E86" s="290"/>
      <c r="F86" s="291"/>
      <c r="G86" s="291"/>
      <c r="H86" s="291"/>
      <c r="I86" s="291"/>
      <c r="J86" s="291"/>
      <c r="K86" s="291"/>
      <c r="L86" s="292"/>
      <c r="M86" s="319" t="str">
        <f>'План НП'!C85</f>
        <v>9</v>
      </c>
      <c r="N86" s="319">
        <f>'План НП'!D85</f>
        <v>0</v>
      </c>
      <c r="O86" s="293">
        <f>'План НП'!U85</f>
        <v>124</v>
      </c>
      <c r="P86" s="281" t="str">
        <f>'Основні дані'!$B$1</f>
        <v>120142Мон.xls</v>
      </c>
    </row>
    <row r="87" spans="1:16" s="158" customFormat="1" ht="23.25" customHeight="1">
      <c r="A87" s="289" t="str">
        <f>'План НП'!A86</f>
        <v>ВБ5.2</v>
      </c>
      <c r="B87" s="316" t="str">
        <f>'План НП'!B86</f>
        <v>Методи та системи нейтралізації відпрацьованих газів двигунів внутрішнього згоряння</v>
      </c>
      <c r="C87" s="321">
        <f>'План НП'!F86</f>
        <v>3</v>
      </c>
      <c r="D87" s="321">
        <f>'План НП'!G86</f>
        <v>90</v>
      </c>
      <c r="E87" s="290"/>
      <c r="F87" s="291"/>
      <c r="G87" s="291"/>
      <c r="H87" s="291"/>
      <c r="I87" s="291"/>
      <c r="J87" s="291"/>
      <c r="K87" s="291"/>
      <c r="L87" s="292"/>
      <c r="M87" s="319">
        <f>'План НП'!C86</f>
        <v>0</v>
      </c>
      <c r="N87" s="319" t="str">
        <f>'План НП'!D86</f>
        <v>9</v>
      </c>
      <c r="O87" s="293">
        <f>'План НП'!U86</f>
        <v>124</v>
      </c>
      <c r="P87" s="281" t="str">
        <f>'Основні дані'!$B$1</f>
        <v>120142Мон.xls</v>
      </c>
    </row>
    <row r="88" spans="1:16" s="158" customFormat="1" ht="15.75">
      <c r="A88" s="289" t="str">
        <f>'План НП'!A87</f>
        <v>ВБ5.3</v>
      </c>
      <c r="B88" s="316" t="str">
        <f>'План НП'!B87</f>
        <v>Прогресивні технології ремонту та відновлення двигунів внутрішнього згоряння</v>
      </c>
      <c r="C88" s="321">
        <f>'План НП'!F87</f>
        <v>5</v>
      </c>
      <c r="D88" s="321">
        <f>'План НП'!G87</f>
        <v>150</v>
      </c>
      <c r="E88" s="290"/>
      <c r="F88" s="291"/>
      <c r="G88" s="291"/>
      <c r="H88" s="291"/>
      <c r="I88" s="291"/>
      <c r="J88" s="291"/>
      <c r="K88" s="291"/>
      <c r="L88" s="292"/>
      <c r="M88" s="319" t="str">
        <f>'План НП'!C87</f>
        <v>9</v>
      </c>
      <c r="N88" s="319">
        <f>'План НП'!D87</f>
        <v>0</v>
      </c>
      <c r="O88" s="293">
        <f>'План НП'!U87</f>
        <v>124</v>
      </c>
      <c r="P88" s="281" t="str">
        <f>'Основні дані'!$B$1</f>
        <v>120142Мон.xls</v>
      </c>
    </row>
    <row r="89" spans="1:16" s="158" customFormat="1" ht="21.75" customHeight="1">
      <c r="A89" s="289" t="str">
        <f>'План НП'!A88</f>
        <v>ВБ5.4</v>
      </c>
      <c r="B89" s="316" t="str">
        <f>'План НП'!B88</f>
        <v>Менеджмент організацій з експлуатації та ремонту двигунів внутрішнього згоряння</v>
      </c>
      <c r="C89" s="321">
        <f>'План НП'!F88</f>
        <v>3</v>
      </c>
      <c r="D89" s="321">
        <f>'План НП'!G88</f>
        <v>90</v>
      </c>
      <c r="E89" s="290"/>
      <c r="F89" s="291"/>
      <c r="G89" s="291"/>
      <c r="H89" s="291"/>
      <c r="I89" s="291"/>
      <c r="J89" s="291"/>
      <c r="K89" s="291"/>
      <c r="L89" s="292"/>
      <c r="M89" s="319" t="str">
        <f>'План НП'!C88</f>
        <v>9</v>
      </c>
      <c r="N89" s="319">
        <f>'План НП'!D88</f>
        <v>0</v>
      </c>
      <c r="O89" s="293">
        <f>'План НП'!U88</f>
        <v>124</v>
      </c>
      <c r="P89" s="281" t="str">
        <f>'Основні дані'!$B$1</f>
        <v>120142Мон.xls</v>
      </c>
    </row>
    <row r="90" spans="1:16" s="158" customFormat="1" ht="15.75">
      <c r="A90" s="289" t="str">
        <f>'План НП'!A89</f>
        <v>ВБ5.5</v>
      </c>
      <c r="B90" s="316" t="str">
        <f>'План НП'!B89</f>
        <v>Динамічні процеси в механізмах двигунів внутрішнього згоряння</v>
      </c>
      <c r="C90" s="321">
        <f>'План НП'!F89</f>
        <v>4</v>
      </c>
      <c r="D90" s="321">
        <f>'План НП'!G89</f>
        <v>120</v>
      </c>
      <c r="E90" s="290"/>
      <c r="F90" s="291"/>
      <c r="G90" s="291"/>
      <c r="H90" s="291"/>
      <c r="I90" s="291"/>
      <c r="J90" s="291"/>
      <c r="K90" s="291"/>
      <c r="L90" s="292"/>
      <c r="M90" s="319" t="str">
        <f>'План НП'!C89</f>
        <v>10</v>
      </c>
      <c r="N90" s="319">
        <f>'План НП'!D89</f>
        <v>0</v>
      </c>
      <c r="O90" s="293">
        <f>'План НП'!U89</f>
        <v>124</v>
      </c>
      <c r="P90" s="281" t="str">
        <f>'Основні дані'!$B$1</f>
        <v>120142Мон.xls</v>
      </c>
    </row>
    <row r="91" spans="1:16" s="158" customFormat="1" ht="15.75">
      <c r="A91" s="289" t="str">
        <f>'План НП'!A90</f>
        <v>ВБ5.6</v>
      </c>
      <c r="B91" s="316" t="str">
        <f>'План НП'!B90</f>
        <v>Модернізація конструкцій двигунів внутрішнього згоряння</v>
      </c>
      <c r="C91" s="321">
        <f>'План НП'!F90</f>
        <v>5</v>
      </c>
      <c r="D91" s="321">
        <f>'План НП'!G90</f>
        <v>150</v>
      </c>
      <c r="E91" s="290"/>
      <c r="F91" s="291"/>
      <c r="G91" s="291"/>
      <c r="H91" s="291"/>
      <c r="I91" s="291"/>
      <c r="J91" s="291"/>
      <c r="K91" s="291"/>
      <c r="L91" s="292"/>
      <c r="M91" s="319" t="str">
        <f>'План НП'!C90</f>
        <v>10</v>
      </c>
      <c r="N91" s="319">
        <f>'План НП'!D90</f>
        <v>0</v>
      </c>
      <c r="O91" s="293">
        <f>'План НП'!U90</f>
        <v>124</v>
      </c>
      <c r="P91" s="281" t="str">
        <f>'Основні дані'!$B$1</f>
        <v>120142Мон.xls</v>
      </c>
    </row>
    <row r="92" spans="1:16" s="158" customFormat="1" ht="15.75">
      <c r="A92" s="289" t="str">
        <f>'План НП'!A91</f>
        <v>ВБ5.7</v>
      </c>
      <c r="B92" s="316" t="str">
        <f>'План НП'!B91</f>
        <v>Особливості експлуатації сучасних двигунів внутрішнього згоряння</v>
      </c>
      <c r="C92" s="321">
        <f>'План НП'!F91</f>
        <v>4</v>
      </c>
      <c r="D92" s="321">
        <f>'План НП'!G91</f>
        <v>120</v>
      </c>
      <c r="E92" s="290"/>
      <c r="F92" s="291"/>
      <c r="G92" s="291"/>
      <c r="H92" s="291"/>
      <c r="I92" s="291"/>
      <c r="J92" s="291"/>
      <c r="K92" s="291"/>
      <c r="L92" s="292"/>
      <c r="M92" s="319" t="str">
        <f>'План НП'!C91</f>
        <v>10</v>
      </c>
      <c r="N92" s="319">
        <f>'План НП'!D91</f>
        <v>0</v>
      </c>
      <c r="O92" s="293">
        <f>'План НП'!U91</f>
        <v>124</v>
      </c>
      <c r="P92" s="281" t="str">
        <f>'Основні дані'!$B$1</f>
        <v>120142Мон.xls</v>
      </c>
    </row>
    <row r="93" spans="1:16" s="158" customFormat="1" ht="15.75" hidden="1">
      <c r="A93" s="289" t="str">
        <f>'План НП'!A92</f>
        <v>ВБ5.8</v>
      </c>
      <c r="B93" s="316">
        <f>'План НП'!B92</f>
        <v>0</v>
      </c>
      <c r="C93" s="321">
        <f>'План НП'!F92</f>
        <v>0</v>
      </c>
      <c r="D93" s="321">
        <f>'План НП'!G92</f>
        <v>0</v>
      </c>
      <c r="E93" s="290"/>
      <c r="F93" s="291"/>
      <c r="G93" s="291"/>
      <c r="H93" s="291"/>
      <c r="I93" s="291"/>
      <c r="J93" s="291"/>
      <c r="K93" s="291"/>
      <c r="L93" s="292"/>
      <c r="M93" s="319">
        <f>'План НП'!C92</f>
        <v>0</v>
      </c>
      <c r="N93" s="319">
        <f>'План НП'!D92</f>
        <v>0</v>
      </c>
      <c r="O93" s="293">
        <f>'План НП'!U92</f>
        <v>0</v>
      </c>
      <c r="P93" s="281" t="str">
        <f>'Основні дані'!$B$1</f>
        <v>120142Мон.xls</v>
      </c>
    </row>
    <row r="94" spans="1:16" s="158" customFormat="1" ht="15.75" hidden="1">
      <c r="A94" s="289" t="str">
        <f>'План НП'!A93</f>
        <v>ВБ5.9</v>
      </c>
      <c r="B94" s="316">
        <f>'План НП'!B93</f>
        <v>0</v>
      </c>
      <c r="C94" s="321">
        <f>'План НП'!F93</f>
        <v>0</v>
      </c>
      <c r="D94" s="321">
        <f>'План НП'!G93</f>
        <v>0</v>
      </c>
      <c r="E94" s="290"/>
      <c r="F94" s="291"/>
      <c r="G94" s="291"/>
      <c r="H94" s="291"/>
      <c r="I94" s="291"/>
      <c r="J94" s="291"/>
      <c r="K94" s="291"/>
      <c r="L94" s="292"/>
      <c r="M94" s="319">
        <f>'План НП'!C93</f>
        <v>0</v>
      </c>
      <c r="N94" s="319">
        <f>'План НП'!D93</f>
        <v>0</v>
      </c>
      <c r="O94" s="293">
        <f>'План НП'!U93</f>
        <v>0</v>
      </c>
      <c r="P94" s="281" t="str">
        <f>'Основні дані'!$B$1</f>
        <v>120142Мон.xls</v>
      </c>
    </row>
    <row r="95" spans="1:16" s="158" customFormat="1" ht="15.75" hidden="1">
      <c r="A95" s="289" t="str">
        <f>'План НП'!A94</f>
        <v>ВБ5.10</v>
      </c>
      <c r="B95" s="316">
        <f>'План НП'!B94</f>
        <v>0</v>
      </c>
      <c r="C95" s="321">
        <f>'План НП'!F94</f>
        <v>0</v>
      </c>
      <c r="D95" s="321">
        <f>'План НП'!G94</f>
        <v>0</v>
      </c>
      <c r="E95" s="290"/>
      <c r="F95" s="291"/>
      <c r="G95" s="291"/>
      <c r="H95" s="291"/>
      <c r="I95" s="291"/>
      <c r="J95" s="291"/>
      <c r="K95" s="291"/>
      <c r="L95" s="292"/>
      <c r="M95" s="319">
        <f>'План НП'!C94</f>
        <v>0</v>
      </c>
      <c r="N95" s="319">
        <f>'План НП'!D94</f>
        <v>0</v>
      </c>
      <c r="O95" s="293">
        <f>'План НП'!U94</f>
        <v>0</v>
      </c>
      <c r="P95" s="281" t="str">
        <f>'Основні дані'!$B$1</f>
        <v>120142Мон.xls</v>
      </c>
    </row>
    <row r="96" spans="1:16" s="157" customFormat="1" ht="13.5" customHeight="1">
      <c r="A96" s="611"/>
      <c r="B96" s="609" t="str">
        <f>'План НП'!B95</f>
        <v>Практика</v>
      </c>
      <c r="C96" s="598">
        <f>'План НП'!F95</f>
        <v>11</v>
      </c>
      <c r="D96" s="598">
        <f>'План НП'!G95</f>
        <v>330</v>
      </c>
      <c r="E96" s="598"/>
      <c r="F96" s="598"/>
      <c r="G96" s="598"/>
      <c r="H96" s="598"/>
      <c r="I96" s="598"/>
      <c r="J96" s="598"/>
      <c r="K96" s="598"/>
      <c r="L96" s="598"/>
      <c r="M96" s="598">
        <f>'План НП'!C95</f>
        <v>0</v>
      </c>
      <c r="N96" s="598">
        <f>'План НП'!D95</f>
        <v>12</v>
      </c>
      <c r="O96" s="293">
        <f>'План НП'!U95</f>
        <v>0</v>
      </c>
      <c r="P96" s="281" t="str">
        <f>'Основні дані'!$B$1</f>
        <v>120142Мон.xls</v>
      </c>
    </row>
    <row r="97" spans="1:16" ht="15.75">
      <c r="A97" s="612"/>
      <c r="B97" s="614" t="str">
        <f>'План НП'!B96</f>
        <v> Атестація</v>
      </c>
      <c r="C97" s="615">
        <f>'План НП'!F96</f>
        <v>19</v>
      </c>
      <c r="D97" s="615">
        <f>'План НП'!G96</f>
        <v>570</v>
      </c>
      <c r="E97" s="615"/>
      <c r="F97" s="615"/>
      <c r="G97" s="615"/>
      <c r="H97" s="615"/>
      <c r="I97" s="615"/>
      <c r="J97" s="615"/>
      <c r="K97" s="615"/>
      <c r="L97" s="615"/>
      <c r="M97" s="615">
        <f>'План НП'!C96</f>
        <v>0</v>
      </c>
      <c r="N97" s="615">
        <f>'План НП'!D96</f>
        <v>12</v>
      </c>
      <c r="O97" s="616">
        <f>'План НП'!U96</f>
        <v>0</v>
      </c>
      <c r="P97" s="281" t="str">
        <f>'Основні дані'!$B$1</f>
        <v>120142Мон.xls</v>
      </c>
    </row>
    <row r="98" spans="1:16" s="158" customFormat="1" ht="15.75">
      <c r="A98" s="570" t="str">
        <f>'План НП'!A97</f>
        <v>3.1.6</v>
      </c>
      <c r="B98" s="572" t="str">
        <f>'План НП'!B97</f>
        <v>Блок дисциплін 06 "Кріогенна та холодильна техніка"</v>
      </c>
      <c r="C98" s="573">
        <f>'План НП'!F97</f>
        <v>59</v>
      </c>
      <c r="D98" s="573">
        <f>'План НП'!G97</f>
        <v>1770</v>
      </c>
      <c r="E98" s="574"/>
      <c r="F98" s="575"/>
      <c r="G98" s="575"/>
      <c r="H98" s="575"/>
      <c r="I98" s="575"/>
      <c r="J98" s="575"/>
      <c r="K98" s="575"/>
      <c r="L98" s="576"/>
      <c r="M98" s="577">
        <f>'План НП'!C97</f>
        <v>0</v>
      </c>
      <c r="N98" s="577">
        <f>'План НП'!D97</f>
        <v>0</v>
      </c>
      <c r="O98" s="571">
        <f>'План НП'!U97</f>
        <v>0</v>
      </c>
      <c r="P98" s="281" t="str">
        <f>'Основні дані'!$B$1</f>
        <v>120142Мон.xls</v>
      </c>
    </row>
    <row r="99" spans="1:16" s="158" customFormat="1" ht="15.75">
      <c r="A99" s="289" t="str">
        <f>'План НП'!A98</f>
        <v>ВБ6.1</v>
      </c>
      <c r="B99" s="316" t="str">
        <f>'План НП'!B98</f>
        <v>Низькотемпературний магнетизм</v>
      </c>
      <c r="C99" s="321">
        <f>'План НП'!F98</f>
        <v>5</v>
      </c>
      <c r="D99" s="321">
        <f>'План НП'!G98</f>
        <v>150</v>
      </c>
      <c r="E99" s="290"/>
      <c r="F99" s="291"/>
      <c r="G99" s="291"/>
      <c r="H99" s="291"/>
      <c r="I99" s="291"/>
      <c r="J99" s="291"/>
      <c r="K99" s="291"/>
      <c r="L99" s="292"/>
      <c r="M99" s="319">
        <f>'План НП'!C98</f>
        <v>9</v>
      </c>
      <c r="N99" s="319">
        <f>'План НП'!D98</f>
        <v>0</v>
      </c>
      <c r="O99" s="293">
        <f>'План НП'!U98</f>
        <v>134</v>
      </c>
      <c r="P99" s="281" t="str">
        <f>'Основні дані'!$B$1</f>
        <v>120142Мон.xls</v>
      </c>
    </row>
    <row r="100" spans="1:16" s="158" customFormat="1" ht="15.75">
      <c r="A100" s="289" t="str">
        <f>'План НП'!A99</f>
        <v>ВБ6.2</v>
      </c>
      <c r="B100" s="316" t="str">
        <f>'План НП'!B99</f>
        <v>Кріобіологічні технології та обладнання</v>
      </c>
      <c r="C100" s="321">
        <f>'План НП'!F99</f>
        <v>4</v>
      </c>
      <c r="D100" s="321">
        <f>'План НП'!G99</f>
        <v>120</v>
      </c>
      <c r="E100" s="290"/>
      <c r="F100" s="291"/>
      <c r="G100" s="291"/>
      <c r="H100" s="291"/>
      <c r="I100" s="291"/>
      <c r="J100" s="291"/>
      <c r="K100" s="291"/>
      <c r="L100" s="292"/>
      <c r="M100" s="319">
        <f>'План НП'!C99</f>
        <v>10</v>
      </c>
      <c r="N100" s="319">
        <f>'План НП'!D99</f>
        <v>0</v>
      </c>
      <c r="O100" s="293">
        <f>'План НП'!U99</f>
        <v>134</v>
      </c>
      <c r="P100" s="281" t="str">
        <f>'Основні дані'!$B$1</f>
        <v>120142Мон.xls</v>
      </c>
    </row>
    <row r="101" spans="1:16" s="158" customFormat="1" ht="15.75">
      <c r="A101" s="289" t="str">
        <f>'План НП'!A100</f>
        <v>ВБ6.3</v>
      </c>
      <c r="B101" s="316" t="str">
        <f>'План НП'!B100</f>
        <v>Розрахунок та проектування холодильного обладнання</v>
      </c>
      <c r="C101" s="321">
        <f>'План НП'!F100</f>
        <v>3</v>
      </c>
      <c r="D101" s="321">
        <f>'План НП'!G100</f>
        <v>90</v>
      </c>
      <c r="E101" s="290"/>
      <c r="F101" s="291"/>
      <c r="G101" s="291"/>
      <c r="H101" s="291"/>
      <c r="I101" s="291"/>
      <c r="J101" s="291"/>
      <c r="K101" s="291"/>
      <c r="L101" s="292"/>
      <c r="M101" s="319" t="str">
        <f>'План НП'!C100</f>
        <v>9</v>
      </c>
      <c r="N101" s="319">
        <f>'План НП'!D100</f>
        <v>0</v>
      </c>
      <c r="O101" s="293">
        <f>'План НП'!U100</f>
        <v>134</v>
      </c>
      <c r="P101" s="281" t="str">
        <f>'Основні дані'!$B$1</f>
        <v>120142Мон.xls</v>
      </c>
    </row>
    <row r="102" spans="1:16" s="158" customFormat="1" ht="15.75">
      <c r="A102" s="289" t="str">
        <f>'План НП'!A101</f>
        <v>ВБ6.4</v>
      </c>
      <c r="B102" s="316" t="str">
        <f>'План НП'!B101</f>
        <v>Системи кондиціонування та життєзабеспечення</v>
      </c>
      <c r="C102" s="321">
        <f>'План НП'!F101</f>
        <v>4</v>
      </c>
      <c r="D102" s="321">
        <f>'План НП'!G101</f>
        <v>120</v>
      </c>
      <c r="E102" s="290"/>
      <c r="F102" s="291"/>
      <c r="G102" s="291"/>
      <c r="H102" s="291"/>
      <c r="I102" s="291"/>
      <c r="J102" s="291"/>
      <c r="K102" s="291"/>
      <c r="L102" s="292"/>
      <c r="M102" s="319">
        <f>'План НП'!C101</f>
        <v>0</v>
      </c>
      <c r="N102" s="319">
        <f>'План НП'!D101</f>
        <v>9</v>
      </c>
      <c r="O102" s="293">
        <f>'План НП'!U101</f>
        <v>134</v>
      </c>
      <c r="P102" s="281" t="str">
        <f>'Основні дані'!$B$1</f>
        <v>120142Мон.xls</v>
      </c>
    </row>
    <row r="103" spans="1:16" s="158" customFormat="1" ht="15.75">
      <c r="A103" s="289" t="str">
        <f>'План НП'!A102</f>
        <v>ВБ6.5</v>
      </c>
      <c r="B103" s="316" t="str">
        <f>'План НП'!B102</f>
        <v>Спеціальні низькотемпературні технології і системи</v>
      </c>
      <c r="C103" s="321">
        <f>'План НП'!F102</f>
        <v>5</v>
      </c>
      <c r="D103" s="321">
        <f>'План НП'!G102</f>
        <v>150</v>
      </c>
      <c r="E103" s="290"/>
      <c r="F103" s="291"/>
      <c r="G103" s="291"/>
      <c r="H103" s="291"/>
      <c r="I103" s="291"/>
      <c r="J103" s="291"/>
      <c r="K103" s="291"/>
      <c r="L103" s="292"/>
      <c r="M103" s="319">
        <f>'План НП'!C102</f>
        <v>10</v>
      </c>
      <c r="N103" s="319">
        <f>'План НП'!D102</f>
        <v>0</v>
      </c>
      <c r="O103" s="293">
        <f>'План НП'!U102</f>
        <v>134</v>
      </c>
      <c r="P103" s="281" t="str">
        <f>'Основні дані'!$B$1</f>
        <v>120142Мон.xls</v>
      </c>
    </row>
    <row r="104" spans="1:16" s="158" customFormat="1" ht="15.75">
      <c r="A104" s="289" t="str">
        <f>'План НП'!A103</f>
        <v>ВБ6.6</v>
      </c>
      <c r="B104" s="316" t="str">
        <f>'План НП'!B103</f>
        <v>Нанотехнології в низькотемпературній техніці</v>
      </c>
      <c r="C104" s="321">
        <f>'План НП'!F103</f>
        <v>4</v>
      </c>
      <c r="D104" s="321">
        <f>'План НП'!G103</f>
        <v>120</v>
      </c>
      <c r="E104" s="290"/>
      <c r="F104" s="291"/>
      <c r="G104" s="291"/>
      <c r="H104" s="291"/>
      <c r="I104" s="291"/>
      <c r="J104" s="291"/>
      <c r="K104" s="291"/>
      <c r="L104" s="292"/>
      <c r="M104" s="319">
        <f>'План НП'!C103</f>
        <v>10</v>
      </c>
      <c r="N104" s="319">
        <f>'План НП'!D103</f>
        <v>0</v>
      </c>
      <c r="O104" s="293">
        <f>'План НП'!U103</f>
        <v>134</v>
      </c>
      <c r="P104" s="281" t="str">
        <f>'Основні дані'!$B$1</f>
        <v>120142Мон.xls</v>
      </c>
    </row>
    <row r="105" spans="1:16" s="158" customFormat="1" ht="15.75">
      <c r="A105" s="289" t="str">
        <f>'План НП'!A104</f>
        <v>ВБ6.7</v>
      </c>
      <c r="B105" s="316" t="str">
        <f>'План НП'!B104</f>
        <v>Надпровідникові та кріогенні системи</v>
      </c>
      <c r="C105" s="321">
        <f>'План НП'!F104</f>
        <v>4</v>
      </c>
      <c r="D105" s="321">
        <f>'План НП'!G104</f>
        <v>120</v>
      </c>
      <c r="E105" s="290"/>
      <c r="F105" s="291"/>
      <c r="G105" s="291"/>
      <c r="H105" s="291"/>
      <c r="I105" s="291"/>
      <c r="J105" s="291"/>
      <c r="K105" s="291"/>
      <c r="L105" s="292"/>
      <c r="M105" s="319">
        <f>'План НП'!C104</f>
        <v>9</v>
      </c>
      <c r="N105" s="319">
        <f>'План НП'!D104</f>
        <v>0</v>
      </c>
      <c r="O105" s="293">
        <f>'План НП'!U104</f>
        <v>134</v>
      </c>
      <c r="P105" s="281" t="str">
        <f>'Основні дані'!$B$1</f>
        <v>120142Мон.xls</v>
      </c>
    </row>
    <row r="106" spans="1:16" s="158" customFormat="1" ht="15.75" hidden="1">
      <c r="A106" s="289" t="str">
        <f>'План НП'!A105</f>
        <v>ВБ6.8</v>
      </c>
      <c r="B106" s="316">
        <f>'План НП'!B105</f>
        <v>0</v>
      </c>
      <c r="C106" s="321">
        <f>'План НП'!F105</f>
        <v>0</v>
      </c>
      <c r="D106" s="321">
        <f>'План НП'!G105</f>
        <v>0</v>
      </c>
      <c r="E106" s="290"/>
      <c r="F106" s="291"/>
      <c r="G106" s="291"/>
      <c r="H106" s="291"/>
      <c r="I106" s="291"/>
      <c r="J106" s="291"/>
      <c r="K106" s="291"/>
      <c r="L106" s="292"/>
      <c r="M106" s="319">
        <f>'План НП'!C105</f>
        <v>0</v>
      </c>
      <c r="N106" s="319">
        <f>'План НП'!D105</f>
        <v>0</v>
      </c>
      <c r="O106" s="293">
        <f>'План НП'!U105</f>
        <v>0</v>
      </c>
      <c r="P106" s="281" t="str">
        <f>'Основні дані'!$B$1</f>
        <v>120142Мон.xls</v>
      </c>
    </row>
    <row r="107" spans="1:16" s="158" customFormat="1" ht="15.75" hidden="1">
      <c r="A107" s="289" t="str">
        <f>'План НП'!A106</f>
        <v>ВБ6.9</v>
      </c>
      <c r="B107" s="316">
        <f>'План НП'!B106</f>
        <v>0</v>
      </c>
      <c r="C107" s="321">
        <f>'План НП'!F106</f>
        <v>0</v>
      </c>
      <c r="D107" s="321">
        <f>'План НП'!G106</f>
        <v>0</v>
      </c>
      <c r="E107" s="290"/>
      <c r="F107" s="291"/>
      <c r="G107" s="291"/>
      <c r="H107" s="291"/>
      <c r="I107" s="291"/>
      <c r="J107" s="291"/>
      <c r="K107" s="291"/>
      <c r="L107" s="292"/>
      <c r="M107" s="319">
        <f>'План НП'!C106</f>
        <v>0</v>
      </c>
      <c r="N107" s="319">
        <f>'План НП'!D106</f>
        <v>0</v>
      </c>
      <c r="O107" s="293">
        <f>'План НП'!U106</f>
        <v>0</v>
      </c>
      <c r="P107" s="281" t="str">
        <f>'Основні дані'!$B$1</f>
        <v>120142Мон.xls</v>
      </c>
    </row>
    <row r="108" spans="1:16" s="158" customFormat="1" ht="15.75" hidden="1">
      <c r="A108" s="289" t="str">
        <f>'План НП'!A107</f>
        <v>ВБ6.10</v>
      </c>
      <c r="B108" s="316">
        <f>'План НП'!B107</f>
        <v>0</v>
      </c>
      <c r="C108" s="321">
        <f>'План НП'!F107</f>
        <v>0</v>
      </c>
      <c r="D108" s="321">
        <f>'План НП'!G107</f>
        <v>0</v>
      </c>
      <c r="E108" s="290"/>
      <c r="F108" s="291"/>
      <c r="G108" s="291"/>
      <c r="H108" s="291"/>
      <c r="I108" s="291"/>
      <c r="J108" s="291"/>
      <c r="K108" s="291"/>
      <c r="L108" s="292"/>
      <c r="M108" s="319">
        <f>'План НП'!C107</f>
        <v>0</v>
      </c>
      <c r="N108" s="319">
        <f>'План НП'!D107</f>
        <v>0</v>
      </c>
      <c r="O108" s="293">
        <f>'План НП'!U107</f>
        <v>0</v>
      </c>
      <c r="P108" s="281" t="str">
        <f>'Основні дані'!$B$1</f>
        <v>120142Мон.xls</v>
      </c>
    </row>
    <row r="109" spans="1:16" s="157" customFormat="1" ht="18.75">
      <c r="A109" s="611"/>
      <c r="B109" s="609" t="str">
        <f>'План НП'!B108</f>
        <v>Практика</v>
      </c>
      <c r="C109" s="598">
        <f>'План НП'!F108</f>
        <v>11</v>
      </c>
      <c r="D109" s="598">
        <f>'План НП'!G108</f>
        <v>330</v>
      </c>
      <c r="E109" s="598"/>
      <c r="F109" s="598"/>
      <c r="G109" s="598"/>
      <c r="H109" s="598"/>
      <c r="I109" s="598"/>
      <c r="J109" s="598"/>
      <c r="K109" s="598"/>
      <c r="L109" s="598"/>
      <c r="M109" s="598">
        <f>'План НП'!C108</f>
        <v>0</v>
      </c>
      <c r="N109" s="598">
        <f>'План НП'!D108</f>
        <v>12</v>
      </c>
      <c r="O109" s="293">
        <f>'План НП'!U108</f>
        <v>0</v>
      </c>
      <c r="P109" s="281" t="str">
        <f>'Основні дані'!$B$1</f>
        <v>120142Мон.xls</v>
      </c>
    </row>
    <row r="110" spans="1:16" ht="16.5" thickBot="1">
      <c r="A110" s="612"/>
      <c r="B110" s="614" t="str">
        <f>'План НП'!B109</f>
        <v>Атестація</v>
      </c>
      <c r="C110" s="615">
        <f>'План НП'!F109</f>
        <v>19</v>
      </c>
      <c r="D110" s="615">
        <f>'План НП'!G109</f>
        <v>570</v>
      </c>
      <c r="E110" s="615"/>
      <c r="F110" s="615"/>
      <c r="G110" s="615"/>
      <c r="H110" s="615"/>
      <c r="I110" s="615"/>
      <c r="J110" s="615"/>
      <c r="K110" s="615"/>
      <c r="L110" s="615"/>
      <c r="M110" s="615">
        <f>'План НП'!C109</f>
        <v>0</v>
      </c>
      <c r="N110" s="615">
        <f>'План НП'!D109</f>
        <v>12</v>
      </c>
      <c r="O110" s="616">
        <f>'План НП'!U109</f>
        <v>0</v>
      </c>
      <c r="P110" s="281" t="str">
        <f>'Основні дані'!$B$1</f>
        <v>120142Мон.xls</v>
      </c>
    </row>
    <row r="111" spans="1:16" s="158" customFormat="1" ht="15.75" hidden="1">
      <c r="A111" s="570" t="str">
        <f>'План НП'!A110</f>
        <v>3.1.7</v>
      </c>
      <c r="B111" s="572" t="str">
        <f>'План НП'!B110</f>
        <v>Блок дисциплін 07 "Назва блоку"</v>
      </c>
      <c r="C111" s="573" t="str">
        <f>'План НП'!F110</f>
        <v>ОШИБКА</v>
      </c>
      <c r="D111" s="573" t="str">
        <f>'План НП'!G110</f>
        <v>ОШИБКА</v>
      </c>
      <c r="E111" s="574"/>
      <c r="F111" s="575"/>
      <c r="G111" s="575"/>
      <c r="H111" s="575"/>
      <c r="I111" s="575"/>
      <c r="J111" s="575"/>
      <c r="K111" s="575"/>
      <c r="L111" s="576"/>
      <c r="M111" s="577">
        <f>'План НП'!C110</f>
        <v>0</v>
      </c>
      <c r="N111" s="577">
        <f>'План НП'!D110</f>
        <v>0</v>
      </c>
      <c r="O111" s="571">
        <f>'План НП'!U110</f>
        <v>0</v>
      </c>
      <c r="P111" s="281" t="str">
        <f>'Основні дані'!$B$1</f>
        <v>120142Мон.xls</v>
      </c>
    </row>
    <row r="112" spans="1:16" s="158" customFormat="1" ht="15.75" hidden="1">
      <c r="A112" s="289" t="str">
        <f>'План НП'!A111</f>
        <v>ВБ7.1</v>
      </c>
      <c r="B112" s="316">
        <f>'План НП'!B111</f>
        <v>0</v>
      </c>
      <c r="C112" s="321">
        <f>'План НП'!F111</f>
        <v>0</v>
      </c>
      <c r="D112" s="321">
        <f>'План НП'!G111</f>
        <v>0</v>
      </c>
      <c r="E112" s="290"/>
      <c r="F112" s="291"/>
      <c r="G112" s="291"/>
      <c r="H112" s="291"/>
      <c r="I112" s="291"/>
      <c r="J112" s="291"/>
      <c r="K112" s="291"/>
      <c r="L112" s="292"/>
      <c r="M112" s="319">
        <f>'План НП'!C111</f>
        <v>0</v>
      </c>
      <c r="N112" s="319">
        <f>'План НП'!D111</f>
        <v>0</v>
      </c>
      <c r="O112" s="293">
        <f>'План НП'!U111</f>
        <v>0</v>
      </c>
      <c r="P112" s="281" t="str">
        <f>'Основні дані'!$B$1</f>
        <v>120142Мон.xls</v>
      </c>
    </row>
    <row r="113" spans="1:16" s="158" customFormat="1" ht="15.75" hidden="1">
      <c r="A113" s="289" t="str">
        <f>'План НП'!A112</f>
        <v>ВБ7.2</v>
      </c>
      <c r="B113" s="316">
        <f>'План НП'!B112</f>
        <v>0</v>
      </c>
      <c r="C113" s="321">
        <f>'План НП'!F112</f>
        <v>0</v>
      </c>
      <c r="D113" s="321">
        <f>'План НП'!G112</f>
        <v>0</v>
      </c>
      <c r="E113" s="290"/>
      <c r="F113" s="291"/>
      <c r="G113" s="291"/>
      <c r="H113" s="291"/>
      <c r="I113" s="291"/>
      <c r="J113" s="291"/>
      <c r="K113" s="291"/>
      <c r="L113" s="292"/>
      <c r="M113" s="319">
        <f>'План НП'!C112</f>
        <v>0</v>
      </c>
      <c r="N113" s="319">
        <f>'План НП'!D112</f>
        <v>0</v>
      </c>
      <c r="O113" s="293">
        <f>'План НП'!U112</f>
        <v>0</v>
      </c>
      <c r="P113" s="281" t="str">
        <f>'Основні дані'!$B$1</f>
        <v>120142Мон.xls</v>
      </c>
    </row>
    <row r="114" spans="1:16" s="158" customFormat="1" ht="15.75" hidden="1">
      <c r="A114" s="289" t="str">
        <f>'План НП'!A113</f>
        <v>ВБ7.3</v>
      </c>
      <c r="B114" s="316">
        <f>'План НП'!B113</f>
        <v>0</v>
      </c>
      <c r="C114" s="321">
        <f>'План НП'!F113</f>
        <v>0</v>
      </c>
      <c r="D114" s="321">
        <f>'План НП'!G113</f>
        <v>0</v>
      </c>
      <c r="E114" s="290"/>
      <c r="F114" s="291"/>
      <c r="G114" s="291"/>
      <c r="H114" s="291"/>
      <c r="I114" s="291"/>
      <c r="J114" s="291"/>
      <c r="K114" s="291"/>
      <c r="L114" s="292"/>
      <c r="M114" s="319">
        <f>'План НП'!C113</f>
        <v>0</v>
      </c>
      <c r="N114" s="319">
        <f>'План НП'!D113</f>
        <v>0</v>
      </c>
      <c r="O114" s="293">
        <f>'План НП'!U113</f>
        <v>0</v>
      </c>
      <c r="P114" s="281" t="str">
        <f>'Основні дані'!$B$1</f>
        <v>120142Мон.xls</v>
      </c>
    </row>
    <row r="115" spans="1:16" s="158" customFormat="1" ht="15.75" hidden="1">
      <c r="A115" s="289" t="str">
        <f>'План НП'!A114</f>
        <v>ВБ7.4</v>
      </c>
      <c r="B115" s="316">
        <f>'План НП'!B114</f>
        <v>0</v>
      </c>
      <c r="C115" s="321">
        <f>'План НП'!F114</f>
        <v>0</v>
      </c>
      <c r="D115" s="321">
        <f>'План НП'!G114</f>
        <v>0</v>
      </c>
      <c r="E115" s="290"/>
      <c r="F115" s="291"/>
      <c r="G115" s="291"/>
      <c r="H115" s="291"/>
      <c r="I115" s="291"/>
      <c r="J115" s="291"/>
      <c r="K115" s="291"/>
      <c r="L115" s="292"/>
      <c r="M115" s="319">
        <f>'План НП'!C114</f>
        <v>0</v>
      </c>
      <c r="N115" s="319">
        <f>'План НП'!D114</f>
        <v>0</v>
      </c>
      <c r="O115" s="293">
        <f>'План НП'!U114</f>
        <v>0</v>
      </c>
      <c r="P115" s="281" t="str">
        <f>'Основні дані'!$B$1</f>
        <v>120142Мон.xls</v>
      </c>
    </row>
    <row r="116" spans="1:16" s="158" customFormat="1" ht="15.75" hidden="1">
      <c r="A116" s="289" t="str">
        <f>'План НП'!A115</f>
        <v>ВБ7.5</v>
      </c>
      <c r="B116" s="316">
        <f>'План НП'!B115</f>
        <v>0</v>
      </c>
      <c r="C116" s="321">
        <f>'План НП'!F115</f>
        <v>0</v>
      </c>
      <c r="D116" s="321">
        <f>'План НП'!G115</f>
        <v>0</v>
      </c>
      <c r="E116" s="290"/>
      <c r="F116" s="291"/>
      <c r="G116" s="291"/>
      <c r="H116" s="291"/>
      <c r="I116" s="291"/>
      <c r="J116" s="291"/>
      <c r="K116" s="291"/>
      <c r="L116" s="292"/>
      <c r="M116" s="319">
        <f>'План НП'!C115</f>
        <v>0</v>
      </c>
      <c r="N116" s="319">
        <f>'План НП'!D115</f>
        <v>0</v>
      </c>
      <c r="O116" s="293">
        <f>'План НП'!U115</f>
        <v>0</v>
      </c>
      <c r="P116" s="281" t="str">
        <f>'Основні дані'!$B$1</f>
        <v>120142Мон.xls</v>
      </c>
    </row>
    <row r="117" spans="1:16" s="158" customFormat="1" ht="15.75" hidden="1">
      <c r="A117" s="289" t="str">
        <f>'План НП'!A116</f>
        <v>ВБ7.6</v>
      </c>
      <c r="B117" s="316">
        <f>'План НП'!B116</f>
        <v>0</v>
      </c>
      <c r="C117" s="321">
        <f>'План НП'!F116</f>
        <v>0</v>
      </c>
      <c r="D117" s="321">
        <f>'План НП'!G116</f>
        <v>0</v>
      </c>
      <c r="E117" s="290"/>
      <c r="F117" s="291"/>
      <c r="G117" s="291"/>
      <c r="H117" s="291"/>
      <c r="I117" s="291"/>
      <c r="J117" s="291"/>
      <c r="K117" s="291"/>
      <c r="L117" s="292"/>
      <c r="M117" s="319">
        <f>'План НП'!C116</f>
        <v>0</v>
      </c>
      <c r="N117" s="319">
        <f>'План НП'!D116</f>
        <v>0</v>
      </c>
      <c r="O117" s="293">
        <f>'План НП'!U116</f>
        <v>0</v>
      </c>
      <c r="P117" s="281" t="str">
        <f>'Основні дані'!$B$1</f>
        <v>120142Мон.xls</v>
      </c>
    </row>
    <row r="118" spans="1:16" s="158" customFormat="1" ht="15.75" hidden="1">
      <c r="A118" s="289" t="str">
        <f>'План НП'!A117</f>
        <v>ВБ7.7</v>
      </c>
      <c r="B118" s="316">
        <f>'План НП'!B117</f>
        <v>0</v>
      </c>
      <c r="C118" s="321">
        <f>'План НП'!F117</f>
        <v>0</v>
      </c>
      <c r="D118" s="321">
        <f>'План НП'!G117</f>
        <v>0</v>
      </c>
      <c r="E118" s="290"/>
      <c r="F118" s="291"/>
      <c r="G118" s="291"/>
      <c r="H118" s="291"/>
      <c r="I118" s="291"/>
      <c r="J118" s="291"/>
      <c r="K118" s="291"/>
      <c r="L118" s="292"/>
      <c r="M118" s="319">
        <f>'План НП'!C117</f>
        <v>0</v>
      </c>
      <c r="N118" s="319">
        <f>'План НП'!D117</f>
        <v>0</v>
      </c>
      <c r="O118" s="293">
        <f>'План НП'!U117</f>
        <v>0</v>
      </c>
      <c r="P118" s="281" t="str">
        <f>'Основні дані'!$B$1</f>
        <v>120142Мон.xls</v>
      </c>
    </row>
    <row r="119" spans="1:16" s="158" customFormat="1" ht="15.75" hidden="1">
      <c r="A119" s="289" t="str">
        <f>'План НП'!A118</f>
        <v>ВБ7.8</v>
      </c>
      <c r="B119" s="316">
        <f>'План НП'!B118</f>
        <v>0</v>
      </c>
      <c r="C119" s="321">
        <f>'План НП'!F118</f>
        <v>0</v>
      </c>
      <c r="D119" s="321">
        <f>'План НП'!G118</f>
        <v>0</v>
      </c>
      <c r="E119" s="290"/>
      <c r="F119" s="291"/>
      <c r="G119" s="291"/>
      <c r="H119" s="291"/>
      <c r="I119" s="291"/>
      <c r="J119" s="291"/>
      <c r="K119" s="291"/>
      <c r="L119" s="292"/>
      <c r="M119" s="319">
        <f>'План НП'!C118</f>
        <v>0</v>
      </c>
      <c r="N119" s="319">
        <f>'План НП'!D118</f>
        <v>0</v>
      </c>
      <c r="O119" s="293">
        <f>'План НП'!U118</f>
        <v>0</v>
      </c>
      <c r="P119" s="281" t="str">
        <f>'Основні дані'!$B$1</f>
        <v>120142Мон.xls</v>
      </c>
    </row>
    <row r="120" spans="1:16" s="158" customFormat="1" ht="15.75" hidden="1">
      <c r="A120" s="289" t="str">
        <f>'План НП'!A119</f>
        <v>ВБ7.9</v>
      </c>
      <c r="B120" s="316">
        <f>'План НП'!B119</f>
        <v>0</v>
      </c>
      <c r="C120" s="321">
        <f>'План НП'!F119</f>
        <v>0</v>
      </c>
      <c r="D120" s="321">
        <f>'План НП'!G119</f>
        <v>0</v>
      </c>
      <c r="E120" s="290"/>
      <c r="F120" s="291"/>
      <c r="G120" s="291"/>
      <c r="H120" s="291"/>
      <c r="I120" s="291"/>
      <c r="J120" s="291"/>
      <c r="K120" s="291"/>
      <c r="L120" s="292"/>
      <c r="M120" s="319">
        <f>'План НП'!C119</f>
        <v>0</v>
      </c>
      <c r="N120" s="319">
        <f>'План НП'!D119</f>
        <v>0</v>
      </c>
      <c r="O120" s="293">
        <f>'План НП'!U119</f>
        <v>0</v>
      </c>
      <c r="P120" s="281" t="str">
        <f>'Основні дані'!$B$1</f>
        <v>120142Мон.xls</v>
      </c>
    </row>
    <row r="121" spans="1:16" s="158" customFormat="1" ht="15.75" hidden="1">
      <c r="A121" s="289" t="str">
        <f>'План НП'!A120</f>
        <v>ВБ7.10</v>
      </c>
      <c r="B121" s="316">
        <f>'План НП'!B120</f>
        <v>0</v>
      </c>
      <c r="C121" s="321">
        <f>'План НП'!F120</f>
        <v>0</v>
      </c>
      <c r="D121" s="321">
        <f>'План НП'!G120</f>
        <v>0</v>
      </c>
      <c r="E121" s="290"/>
      <c r="F121" s="291"/>
      <c r="G121" s="291"/>
      <c r="H121" s="291"/>
      <c r="I121" s="291"/>
      <c r="J121" s="291"/>
      <c r="K121" s="291"/>
      <c r="L121" s="292"/>
      <c r="M121" s="319">
        <f>'План НП'!C120</f>
        <v>0</v>
      </c>
      <c r="N121" s="319">
        <f>'План НП'!D120</f>
        <v>0</v>
      </c>
      <c r="O121" s="293">
        <f>'План НП'!U120</f>
        <v>0</v>
      </c>
      <c r="P121" s="281" t="str">
        <f>'Основні дані'!$B$1</f>
        <v>120142Мон.xls</v>
      </c>
    </row>
    <row r="122" spans="1:16" s="157" customFormat="1" ht="18.75" hidden="1">
      <c r="A122" s="611"/>
      <c r="B122" s="609" t="str">
        <f>'План НП'!B121</f>
        <v>Практика</v>
      </c>
      <c r="C122" s="598">
        <f>'План НП'!F121</f>
        <v>11</v>
      </c>
      <c r="D122" s="598">
        <f>'План НП'!G121</f>
        <v>330</v>
      </c>
      <c r="E122" s="598"/>
      <c r="F122" s="598"/>
      <c r="G122" s="598"/>
      <c r="H122" s="598"/>
      <c r="I122" s="598"/>
      <c r="J122" s="598"/>
      <c r="K122" s="598"/>
      <c r="L122" s="598"/>
      <c r="M122" s="598">
        <f>'План НП'!C121</f>
        <v>0</v>
      </c>
      <c r="N122" s="598">
        <f>'План НП'!D121</f>
        <v>12</v>
      </c>
      <c r="O122" s="293">
        <f>'План НП'!U121</f>
        <v>0</v>
      </c>
      <c r="P122" s="281" t="str">
        <f>'Основні дані'!$B$1</f>
        <v>120142Мон.xls</v>
      </c>
    </row>
    <row r="123" spans="1:16" ht="15.75" hidden="1">
      <c r="A123" s="612"/>
      <c r="B123" s="614" t="str">
        <f>'План НП'!B122</f>
        <v>Атестація</v>
      </c>
      <c r="C123" s="615">
        <f>'План НП'!F122</f>
        <v>19</v>
      </c>
      <c r="D123" s="615">
        <f>'План НП'!G122</f>
        <v>570</v>
      </c>
      <c r="E123" s="615"/>
      <c r="F123" s="615"/>
      <c r="G123" s="615"/>
      <c r="H123" s="615"/>
      <c r="I123" s="615"/>
      <c r="J123" s="615"/>
      <c r="K123" s="615"/>
      <c r="L123" s="615"/>
      <c r="M123" s="615">
        <f>'План НП'!C122</f>
        <v>0</v>
      </c>
      <c r="N123" s="615">
        <f>'План НП'!D122</f>
        <v>12</v>
      </c>
      <c r="O123" s="616">
        <f>'План НП'!U122</f>
        <v>0</v>
      </c>
      <c r="P123" s="281" t="str">
        <f>'Основні дані'!$B$1</f>
        <v>120142Мон.xls</v>
      </c>
    </row>
    <row r="124" spans="1:16" s="158" customFormat="1" ht="15.75" hidden="1">
      <c r="A124" s="570" t="str">
        <f>'План НП'!A123</f>
        <v>3.1.8</v>
      </c>
      <c r="B124" s="572" t="str">
        <f>'План НП'!B123</f>
        <v>Блок дисциплін 08 "Назва блоку"</v>
      </c>
      <c r="C124" s="573" t="str">
        <f>'План НП'!F123</f>
        <v>ОШИБКА</v>
      </c>
      <c r="D124" s="573" t="str">
        <f>'План НП'!G123</f>
        <v>ОШИБКА</v>
      </c>
      <c r="E124" s="574"/>
      <c r="F124" s="575"/>
      <c r="G124" s="575"/>
      <c r="H124" s="575"/>
      <c r="I124" s="575"/>
      <c r="J124" s="575"/>
      <c r="K124" s="575"/>
      <c r="L124" s="576"/>
      <c r="M124" s="577">
        <f>'План НП'!C123</f>
        <v>0</v>
      </c>
      <c r="N124" s="577">
        <f>'План НП'!D123</f>
        <v>0</v>
      </c>
      <c r="O124" s="571">
        <f>'План НП'!U123</f>
        <v>0</v>
      </c>
      <c r="P124" s="281" t="str">
        <f>'Основні дані'!$B$1</f>
        <v>120142Мон.xls</v>
      </c>
    </row>
    <row r="125" spans="1:16" s="158" customFormat="1" ht="15.75" hidden="1">
      <c r="A125" s="289" t="str">
        <f>'План НП'!A124</f>
        <v>ВБ8.1</v>
      </c>
      <c r="B125" s="316">
        <f>'План НП'!B124</f>
        <v>0</v>
      </c>
      <c r="C125" s="321">
        <f>'План НП'!F124</f>
        <v>0</v>
      </c>
      <c r="D125" s="321">
        <f>'План НП'!G124</f>
        <v>0</v>
      </c>
      <c r="E125" s="290"/>
      <c r="F125" s="291"/>
      <c r="G125" s="291"/>
      <c r="H125" s="291"/>
      <c r="I125" s="291"/>
      <c r="J125" s="291"/>
      <c r="K125" s="291"/>
      <c r="L125" s="292"/>
      <c r="M125" s="319">
        <f>'План НП'!C124</f>
        <v>0</v>
      </c>
      <c r="N125" s="319">
        <f>'План НП'!D124</f>
        <v>0</v>
      </c>
      <c r="O125" s="293">
        <f>'План НП'!U124</f>
        <v>0</v>
      </c>
      <c r="P125" s="281" t="str">
        <f>'Основні дані'!$B$1</f>
        <v>120142Мон.xls</v>
      </c>
    </row>
    <row r="126" spans="1:16" s="158" customFormat="1" ht="15.75" hidden="1">
      <c r="A126" s="289" t="str">
        <f>'План НП'!A125</f>
        <v>ВБ8.2</v>
      </c>
      <c r="B126" s="316">
        <f>'План НП'!B125</f>
        <v>0</v>
      </c>
      <c r="C126" s="321">
        <f>'План НП'!F125</f>
        <v>0</v>
      </c>
      <c r="D126" s="321">
        <f>'План НП'!G125</f>
        <v>0</v>
      </c>
      <c r="E126" s="290"/>
      <c r="F126" s="291"/>
      <c r="G126" s="291"/>
      <c r="H126" s="291"/>
      <c r="I126" s="291"/>
      <c r="J126" s="291"/>
      <c r="K126" s="291"/>
      <c r="L126" s="292"/>
      <c r="M126" s="319">
        <f>'План НП'!C125</f>
        <v>0</v>
      </c>
      <c r="N126" s="319">
        <f>'План НП'!D125</f>
        <v>0</v>
      </c>
      <c r="O126" s="293">
        <f>'План НП'!U125</f>
        <v>0</v>
      </c>
      <c r="P126" s="281" t="str">
        <f>'Основні дані'!$B$1</f>
        <v>120142Мон.xls</v>
      </c>
    </row>
    <row r="127" spans="1:16" s="158" customFormat="1" ht="15.75" hidden="1">
      <c r="A127" s="289" t="str">
        <f>'План НП'!A126</f>
        <v>ВБ8.3</v>
      </c>
      <c r="B127" s="316">
        <f>'План НП'!B126</f>
        <v>0</v>
      </c>
      <c r="C127" s="321">
        <f>'План НП'!F126</f>
        <v>0</v>
      </c>
      <c r="D127" s="321">
        <f>'План НП'!G126</f>
        <v>0</v>
      </c>
      <c r="E127" s="290"/>
      <c r="F127" s="291"/>
      <c r="G127" s="291"/>
      <c r="H127" s="291"/>
      <c r="I127" s="291"/>
      <c r="J127" s="291"/>
      <c r="K127" s="291"/>
      <c r="L127" s="292"/>
      <c r="M127" s="319">
        <f>'План НП'!C126</f>
        <v>0</v>
      </c>
      <c r="N127" s="319">
        <f>'План НП'!D126</f>
        <v>0</v>
      </c>
      <c r="O127" s="293">
        <f>'План НП'!U126</f>
        <v>0</v>
      </c>
      <c r="P127" s="281" t="str">
        <f>'Основні дані'!$B$1</f>
        <v>120142Мон.xls</v>
      </c>
    </row>
    <row r="128" spans="1:16" s="158" customFormat="1" ht="15.75" hidden="1">
      <c r="A128" s="289" t="str">
        <f>'План НП'!A127</f>
        <v>ВБ8.4</v>
      </c>
      <c r="B128" s="316">
        <f>'План НП'!B127</f>
        <v>0</v>
      </c>
      <c r="C128" s="321">
        <f>'План НП'!F127</f>
        <v>0</v>
      </c>
      <c r="D128" s="321">
        <f>'План НП'!G127</f>
        <v>0</v>
      </c>
      <c r="E128" s="290"/>
      <c r="F128" s="291"/>
      <c r="G128" s="291"/>
      <c r="H128" s="291"/>
      <c r="I128" s="291"/>
      <c r="J128" s="291"/>
      <c r="K128" s="291"/>
      <c r="L128" s="292"/>
      <c r="M128" s="319">
        <f>'План НП'!C127</f>
        <v>0</v>
      </c>
      <c r="N128" s="319">
        <f>'План НП'!D127</f>
        <v>0</v>
      </c>
      <c r="O128" s="293">
        <f>'План НП'!U127</f>
        <v>0</v>
      </c>
      <c r="P128" s="281" t="str">
        <f>'Основні дані'!$B$1</f>
        <v>120142Мон.xls</v>
      </c>
    </row>
    <row r="129" spans="1:16" s="158" customFormat="1" ht="15.75" hidden="1">
      <c r="A129" s="289" t="str">
        <f>'План НП'!A128</f>
        <v>ВБ8.5</v>
      </c>
      <c r="B129" s="316">
        <f>'План НП'!B128</f>
        <v>0</v>
      </c>
      <c r="C129" s="321">
        <f>'План НП'!F128</f>
        <v>0</v>
      </c>
      <c r="D129" s="321">
        <f>'План НП'!G128</f>
        <v>0</v>
      </c>
      <c r="E129" s="290"/>
      <c r="F129" s="291"/>
      <c r="G129" s="291"/>
      <c r="H129" s="291"/>
      <c r="I129" s="291"/>
      <c r="J129" s="291"/>
      <c r="K129" s="291"/>
      <c r="L129" s="292"/>
      <c r="M129" s="319">
        <f>'План НП'!C128</f>
        <v>0</v>
      </c>
      <c r="N129" s="319">
        <f>'План НП'!D128</f>
        <v>0</v>
      </c>
      <c r="O129" s="293">
        <f>'План НП'!U128</f>
        <v>0</v>
      </c>
      <c r="P129" s="281" t="str">
        <f>'Основні дані'!$B$1</f>
        <v>120142Мон.xls</v>
      </c>
    </row>
    <row r="130" spans="1:16" s="158" customFormat="1" ht="15.75" hidden="1">
      <c r="A130" s="289" t="str">
        <f>'План НП'!A129</f>
        <v>ВБ8.6</v>
      </c>
      <c r="B130" s="316">
        <f>'План НП'!B129</f>
        <v>0</v>
      </c>
      <c r="C130" s="321">
        <f>'План НП'!F129</f>
        <v>0</v>
      </c>
      <c r="D130" s="321">
        <f>'План НП'!G129</f>
        <v>0</v>
      </c>
      <c r="E130" s="290"/>
      <c r="F130" s="291"/>
      <c r="G130" s="291"/>
      <c r="H130" s="291"/>
      <c r="I130" s="291"/>
      <c r="J130" s="291"/>
      <c r="K130" s="291"/>
      <c r="L130" s="292"/>
      <c r="M130" s="319">
        <f>'План НП'!C129</f>
        <v>0</v>
      </c>
      <c r="N130" s="319">
        <f>'План НП'!D129</f>
        <v>0</v>
      </c>
      <c r="O130" s="293">
        <f>'План НП'!U129</f>
        <v>0</v>
      </c>
      <c r="P130" s="281" t="str">
        <f>'Основні дані'!$B$1</f>
        <v>120142Мон.xls</v>
      </c>
    </row>
    <row r="131" spans="1:16" s="158" customFormat="1" ht="15.75" hidden="1">
      <c r="A131" s="289" t="str">
        <f>'План НП'!A130</f>
        <v>ВБ8.7</v>
      </c>
      <c r="B131" s="316">
        <f>'План НП'!B130</f>
        <v>0</v>
      </c>
      <c r="C131" s="321">
        <f>'План НП'!F130</f>
        <v>0</v>
      </c>
      <c r="D131" s="321">
        <f>'План НП'!G130</f>
        <v>0</v>
      </c>
      <c r="E131" s="290"/>
      <c r="F131" s="291"/>
      <c r="G131" s="291"/>
      <c r="H131" s="291"/>
      <c r="I131" s="291"/>
      <c r="J131" s="291"/>
      <c r="K131" s="291"/>
      <c r="L131" s="292"/>
      <c r="M131" s="319">
        <f>'План НП'!C130</f>
        <v>0</v>
      </c>
      <c r="N131" s="319">
        <f>'План НП'!D130</f>
        <v>0</v>
      </c>
      <c r="O131" s="293">
        <f>'План НП'!U130</f>
        <v>0</v>
      </c>
      <c r="P131" s="281" t="str">
        <f>'Основні дані'!$B$1</f>
        <v>120142Мон.xls</v>
      </c>
    </row>
    <row r="132" spans="1:16" s="158" customFormat="1" ht="15.75" hidden="1">
      <c r="A132" s="289" t="str">
        <f>'План НП'!A131</f>
        <v>ВБ8.8</v>
      </c>
      <c r="B132" s="316">
        <f>'План НП'!B131</f>
        <v>0</v>
      </c>
      <c r="C132" s="321">
        <f>'План НП'!F131</f>
        <v>0</v>
      </c>
      <c r="D132" s="321">
        <f>'План НП'!G131</f>
        <v>0</v>
      </c>
      <c r="E132" s="290"/>
      <c r="F132" s="291"/>
      <c r="G132" s="291"/>
      <c r="H132" s="291"/>
      <c r="I132" s="291"/>
      <c r="J132" s="291"/>
      <c r="K132" s="291"/>
      <c r="L132" s="292"/>
      <c r="M132" s="319">
        <f>'План НП'!C131</f>
        <v>0</v>
      </c>
      <c r="N132" s="319">
        <f>'План НП'!D131</f>
        <v>0</v>
      </c>
      <c r="O132" s="293">
        <f>'План НП'!U131</f>
        <v>0</v>
      </c>
      <c r="P132" s="281" t="str">
        <f>'Основні дані'!$B$1</f>
        <v>120142Мон.xls</v>
      </c>
    </row>
    <row r="133" spans="1:16" s="158" customFormat="1" ht="15.75" hidden="1">
      <c r="A133" s="289" t="str">
        <f>'План НП'!A132</f>
        <v>ВБ8.9</v>
      </c>
      <c r="B133" s="316">
        <f>'План НП'!B132</f>
        <v>0</v>
      </c>
      <c r="C133" s="321">
        <f>'План НП'!F132</f>
        <v>0</v>
      </c>
      <c r="D133" s="321">
        <f>'План НП'!G132</f>
        <v>0</v>
      </c>
      <c r="E133" s="290"/>
      <c r="F133" s="291"/>
      <c r="G133" s="291"/>
      <c r="H133" s="291"/>
      <c r="I133" s="291"/>
      <c r="J133" s="291"/>
      <c r="K133" s="291"/>
      <c r="L133" s="292"/>
      <c r="M133" s="319">
        <f>'План НП'!C132</f>
        <v>0</v>
      </c>
      <c r="N133" s="319">
        <f>'План НП'!D132</f>
        <v>0</v>
      </c>
      <c r="O133" s="293">
        <f>'План НП'!U132</f>
        <v>0</v>
      </c>
      <c r="P133" s="281" t="str">
        <f>'Основні дані'!$B$1</f>
        <v>120142Мон.xls</v>
      </c>
    </row>
    <row r="134" spans="1:16" s="158" customFormat="1" ht="15.75" hidden="1">
      <c r="A134" s="289" t="str">
        <f>'План НП'!A133</f>
        <v>ВБ8.10</v>
      </c>
      <c r="B134" s="316">
        <f>'План НП'!B133</f>
        <v>0</v>
      </c>
      <c r="C134" s="321">
        <f>'План НП'!F133</f>
        <v>0</v>
      </c>
      <c r="D134" s="321">
        <f>'План НП'!G133</f>
        <v>0</v>
      </c>
      <c r="E134" s="290"/>
      <c r="F134" s="291"/>
      <c r="G134" s="291"/>
      <c r="H134" s="291"/>
      <c r="I134" s="291"/>
      <c r="J134" s="291"/>
      <c r="K134" s="291"/>
      <c r="L134" s="292"/>
      <c r="M134" s="319">
        <f>'План НП'!C133</f>
        <v>0</v>
      </c>
      <c r="N134" s="319">
        <f>'План НП'!D133</f>
        <v>0</v>
      </c>
      <c r="O134" s="293">
        <f>'План НП'!U133</f>
        <v>0</v>
      </c>
      <c r="P134" s="281" t="str">
        <f>'Основні дані'!$B$1</f>
        <v>120142Мон.xls</v>
      </c>
    </row>
    <row r="135" spans="1:16" s="157" customFormat="1" ht="18.75" hidden="1">
      <c r="A135" s="611"/>
      <c r="B135" s="609" t="str">
        <f>'План НП'!B134</f>
        <v>Практика</v>
      </c>
      <c r="C135" s="598">
        <f>'План НП'!F134</f>
        <v>11</v>
      </c>
      <c r="D135" s="598">
        <f>'План НП'!G134</f>
        <v>330</v>
      </c>
      <c r="E135" s="598"/>
      <c r="F135" s="598"/>
      <c r="G135" s="598"/>
      <c r="H135" s="598"/>
      <c r="I135" s="598"/>
      <c r="J135" s="598"/>
      <c r="K135" s="598"/>
      <c r="L135" s="598"/>
      <c r="M135" s="598">
        <f>'План НП'!C134</f>
        <v>0</v>
      </c>
      <c r="N135" s="598">
        <f>'План НП'!D134</f>
        <v>12</v>
      </c>
      <c r="O135" s="293">
        <f>'План НП'!U134</f>
        <v>0</v>
      </c>
      <c r="P135" s="281" t="str">
        <f>'Основні дані'!$B$1</f>
        <v>120142Мон.xls</v>
      </c>
    </row>
    <row r="136" spans="1:16" ht="15.75" hidden="1">
      <c r="A136" s="612"/>
      <c r="B136" s="614" t="str">
        <f>'План НП'!B135</f>
        <v>Атестація</v>
      </c>
      <c r="C136" s="615">
        <f>'План НП'!F135</f>
        <v>19</v>
      </c>
      <c r="D136" s="615">
        <f>'План НП'!G135</f>
        <v>570</v>
      </c>
      <c r="E136" s="615"/>
      <c r="F136" s="615"/>
      <c r="G136" s="615"/>
      <c r="H136" s="615"/>
      <c r="I136" s="615"/>
      <c r="J136" s="615"/>
      <c r="K136" s="615"/>
      <c r="L136" s="615"/>
      <c r="M136" s="615">
        <f>'План НП'!C135</f>
        <v>0</v>
      </c>
      <c r="N136" s="615">
        <f>'План НП'!D135</f>
        <v>12</v>
      </c>
      <c r="O136" s="616">
        <f>'План НП'!U135</f>
        <v>0</v>
      </c>
      <c r="P136" s="281" t="str">
        <f>'Основні дані'!$B$1</f>
        <v>120142Мон.xls</v>
      </c>
    </row>
    <row r="137" spans="1:16" s="158" customFormat="1" ht="15.75" hidden="1">
      <c r="A137" s="570" t="str">
        <f>'План НП'!A136</f>
        <v>3.1.9</v>
      </c>
      <c r="B137" s="572" t="str">
        <f>'План НП'!B136</f>
        <v>Блок дисциплін 09 "Назва блоку"</v>
      </c>
      <c r="C137" s="573" t="str">
        <f>'План НП'!F136</f>
        <v>ОШИБКА</v>
      </c>
      <c r="D137" s="573" t="str">
        <f>'План НП'!G136</f>
        <v>ОШИБКА</v>
      </c>
      <c r="E137" s="574"/>
      <c r="F137" s="575"/>
      <c r="G137" s="575"/>
      <c r="H137" s="575"/>
      <c r="I137" s="575"/>
      <c r="J137" s="575"/>
      <c r="K137" s="575"/>
      <c r="L137" s="576"/>
      <c r="M137" s="577">
        <f>'План НП'!C136</f>
        <v>0</v>
      </c>
      <c r="N137" s="577">
        <f>'План НП'!D136</f>
        <v>0</v>
      </c>
      <c r="O137" s="571">
        <f>'План НП'!U136</f>
        <v>0</v>
      </c>
      <c r="P137" s="281" t="str">
        <f>'Основні дані'!$B$1</f>
        <v>120142Мон.xls</v>
      </c>
    </row>
    <row r="138" spans="1:16" s="158" customFormat="1" ht="15.75" hidden="1">
      <c r="A138" s="289" t="str">
        <f>'План НП'!A137</f>
        <v>ВБ9.1</v>
      </c>
      <c r="B138" s="316">
        <f>'План НП'!B137</f>
        <v>0</v>
      </c>
      <c r="C138" s="321">
        <f>'План НП'!F137</f>
        <v>0</v>
      </c>
      <c r="D138" s="321">
        <f>'План НП'!G137</f>
        <v>0</v>
      </c>
      <c r="E138" s="290"/>
      <c r="F138" s="291"/>
      <c r="G138" s="291"/>
      <c r="H138" s="291"/>
      <c r="I138" s="291"/>
      <c r="J138" s="291"/>
      <c r="K138" s="291"/>
      <c r="L138" s="292"/>
      <c r="M138" s="319">
        <f>'План НП'!C137</f>
        <v>0</v>
      </c>
      <c r="N138" s="319">
        <f>'План НП'!D137</f>
        <v>0</v>
      </c>
      <c r="O138" s="293">
        <f>'План НП'!U137</f>
        <v>0</v>
      </c>
      <c r="P138" s="281" t="str">
        <f>'Основні дані'!$B$1</f>
        <v>120142Мон.xls</v>
      </c>
    </row>
    <row r="139" spans="1:16" s="158" customFormat="1" ht="15.75" hidden="1">
      <c r="A139" s="289" t="str">
        <f>'План НП'!A138</f>
        <v>ВБ9.2</v>
      </c>
      <c r="B139" s="316">
        <f>'План НП'!B138</f>
        <v>0</v>
      </c>
      <c r="C139" s="321">
        <f>'План НП'!F138</f>
        <v>0</v>
      </c>
      <c r="D139" s="321">
        <f>'План НП'!G138</f>
        <v>0</v>
      </c>
      <c r="E139" s="290"/>
      <c r="F139" s="291"/>
      <c r="G139" s="291"/>
      <c r="H139" s="291"/>
      <c r="I139" s="291"/>
      <c r="J139" s="291"/>
      <c r="K139" s="291"/>
      <c r="L139" s="292"/>
      <c r="M139" s="319">
        <f>'План НП'!C138</f>
        <v>0</v>
      </c>
      <c r="N139" s="319">
        <f>'План НП'!D138</f>
        <v>0</v>
      </c>
      <c r="O139" s="293">
        <f>'План НП'!U138</f>
        <v>0</v>
      </c>
      <c r="P139" s="281" t="str">
        <f>'Основні дані'!$B$1</f>
        <v>120142Мон.xls</v>
      </c>
    </row>
    <row r="140" spans="1:16" s="158" customFormat="1" ht="15.75" hidden="1">
      <c r="A140" s="289" t="str">
        <f>'План НП'!A139</f>
        <v>ВБ9.3</v>
      </c>
      <c r="B140" s="316">
        <f>'План НП'!B139</f>
        <v>0</v>
      </c>
      <c r="C140" s="321">
        <f>'План НП'!F139</f>
        <v>0</v>
      </c>
      <c r="D140" s="321">
        <f>'План НП'!G139</f>
        <v>0</v>
      </c>
      <c r="E140" s="290"/>
      <c r="F140" s="291"/>
      <c r="G140" s="291"/>
      <c r="H140" s="291"/>
      <c r="I140" s="291"/>
      <c r="J140" s="291"/>
      <c r="K140" s="291"/>
      <c r="L140" s="292"/>
      <c r="M140" s="319">
        <f>'План НП'!C139</f>
        <v>0</v>
      </c>
      <c r="N140" s="319">
        <f>'План НП'!D139</f>
        <v>0</v>
      </c>
      <c r="O140" s="293">
        <f>'План НП'!U139</f>
        <v>0</v>
      </c>
      <c r="P140" s="281" t="str">
        <f>'Основні дані'!$B$1</f>
        <v>120142Мон.xls</v>
      </c>
    </row>
    <row r="141" spans="1:16" s="158" customFormat="1" ht="15.75" hidden="1">
      <c r="A141" s="289" t="str">
        <f>'План НП'!A140</f>
        <v>ВБ9.4</v>
      </c>
      <c r="B141" s="316">
        <f>'План НП'!B140</f>
        <v>0</v>
      </c>
      <c r="C141" s="321">
        <f>'План НП'!F140</f>
        <v>0</v>
      </c>
      <c r="D141" s="321">
        <f>'План НП'!G140</f>
        <v>0</v>
      </c>
      <c r="E141" s="290"/>
      <c r="F141" s="291"/>
      <c r="G141" s="291"/>
      <c r="H141" s="291"/>
      <c r="I141" s="291"/>
      <c r="J141" s="291"/>
      <c r="K141" s="291"/>
      <c r="L141" s="292"/>
      <c r="M141" s="319">
        <f>'План НП'!C140</f>
        <v>0</v>
      </c>
      <c r="N141" s="319">
        <f>'План НП'!D140</f>
        <v>0</v>
      </c>
      <c r="O141" s="293">
        <f>'План НП'!U140</f>
        <v>0</v>
      </c>
      <c r="P141" s="281" t="str">
        <f>'Основні дані'!$B$1</f>
        <v>120142Мон.xls</v>
      </c>
    </row>
    <row r="142" spans="1:16" s="158" customFormat="1" ht="15.75" hidden="1">
      <c r="A142" s="289" t="str">
        <f>'План НП'!A141</f>
        <v>ВБ9.5</v>
      </c>
      <c r="B142" s="316">
        <f>'План НП'!B141</f>
        <v>0</v>
      </c>
      <c r="C142" s="321">
        <f>'План НП'!F141</f>
        <v>0</v>
      </c>
      <c r="D142" s="321">
        <f>'План НП'!G141</f>
        <v>0</v>
      </c>
      <c r="E142" s="290"/>
      <c r="F142" s="291"/>
      <c r="G142" s="291"/>
      <c r="H142" s="291"/>
      <c r="I142" s="291"/>
      <c r="J142" s="291"/>
      <c r="K142" s="291"/>
      <c r="L142" s="292"/>
      <c r="M142" s="319">
        <f>'План НП'!C141</f>
        <v>0</v>
      </c>
      <c r="N142" s="319">
        <f>'План НП'!D141</f>
        <v>0</v>
      </c>
      <c r="O142" s="293">
        <f>'План НП'!U141</f>
        <v>0</v>
      </c>
      <c r="P142" s="281" t="str">
        <f>'Основні дані'!$B$1</f>
        <v>120142Мон.xls</v>
      </c>
    </row>
    <row r="143" spans="1:16" s="158" customFormat="1" ht="15.75" hidden="1">
      <c r="A143" s="289" t="str">
        <f>'План НП'!A142</f>
        <v>ВБ9.6</v>
      </c>
      <c r="B143" s="316">
        <f>'План НП'!B142</f>
        <v>0</v>
      </c>
      <c r="C143" s="321">
        <f>'План НП'!F142</f>
        <v>0</v>
      </c>
      <c r="D143" s="321">
        <f>'План НП'!G142</f>
        <v>0</v>
      </c>
      <c r="E143" s="290"/>
      <c r="F143" s="291"/>
      <c r="G143" s="291"/>
      <c r="H143" s="291"/>
      <c r="I143" s="291"/>
      <c r="J143" s="291"/>
      <c r="K143" s="291"/>
      <c r="L143" s="292"/>
      <c r="M143" s="319">
        <f>'План НП'!C142</f>
        <v>0</v>
      </c>
      <c r="N143" s="319">
        <f>'План НП'!D142</f>
        <v>0</v>
      </c>
      <c r="O143" s="293">
        <f>'План НП'!U142</f>
        <v>0</v>
      </c>
      <c r="P143" s="281" t="str">
        <f>'Основні дані'!$B$1</f>
        <v>120142Мон.xls</v>
      </c>
    </row>
    <row r="144" spans="1:16" s="158" customFormat="1" ht="15.75" hidden="1">
      <c r="A144" s="289" t="str">
        <f>'План НП'!A143</f>
        <v>ВБ9.7</v>
      </c>
      <c r="B144" s="316">
        <f>'План НП'!B143</f>
        <v>0</v>
      </c>
      <c r="C144" s="321">
        <f>'План НП'!F143</f>
        <v>0</v>
      </c>
      <c r="D144" s="321">
        <f>'План НП'!G143</f>
        <v>0</v>
      </c>
      <c r="E144" s="290"/>
      <c r="F144" s="291"/>
      <c r="G144" s="291"/>
      <c r="H144" s="291"/>
      <c r="I144" s="291"/>
      <c r="J144" s="291"/>
      <c r="K144" s="291"/>
      <c r="L144" s="292"/>
      <c r="M144" s="319">
        <f>'План НП'!C143</f>
        <v>0</v>
      </c>
      <c r="N144" s="319">
        <f>'План НП'!D143</f>
        <v>0</v>
      </c>
      <c r="O144" s="293">
        <f>'План НП'!U143</f>
        <v>0</v>
      </c>
      <c r="P144" s="281" t="str">
        <f>'Основні дані'!$B$1</f>
        <v>120142Мон.xls</v>
      </c>
    </row>
    <row r="145" spans="1:16" s="158" customFormat="1" ht="15.75" hidden="1">
      <c r="A145" s="289" t="str">
        <f>'План НП'!A144</f>
        <v>ВБ9.8</v>
      </c>
      <c r="B145" s="316">
        <f>'План НП'!B144</f>
        <v>0</v>
      </c>
      <c r="C145" s="321">
        <f>'План НП'!F144</f>
        <v>0</v>
      </c>
      <c r="D145" s="321">
        <f>'План НП'!G144</f>
        <v>0</v>
      </c>
      <c r="E145" s="290"/>
      <c r="F145" s="291"/>
      <c r="G145" s="291"/>
      <c r="H145" s="291"/>
      <c r="I145" s="291"/>
      <c r="J145" s="291"/>
      <c r="K145" s="291"/>
      <c r="L145" s="292"/>
      <c r="M145" s="319">
        <f>'План НП'!C144</f>
        <v>0</v>
      </c>
      <c r="N145" s="319">
        <f>'План НП'!D144</f>
        <v>0</v>
      </c>
      <c r="O145" s="293">
        <f>'План НП'!U144</f>
        <v>0</v>
      </c>
      <c r="P145" s="281" t="str">
        <f>'Основні дані'!$B$1</f>
        <v>120142Мон.xls</v>
      </c>
    </row>
    <row r="146" spans="1:16" s="158" customFormat="1" ht="15.75" hidden="1">
      <c r="A146" s="289" t="str">
        <f>'План НП'!A145</f>
        <v>ВБ9.9</v>
      </c>
      <c r="B146" s="316">
        <f>'План НП'!B145</f>
        <v>0</v>
      </c>
      <c r="C146" s="321">
        <f>'План НП'!F145</f>
        <v>0</v>
      </c>
      <c r="D146" s="321">
        <f>'План НП'!G145</f>
        <v>0</v>
      </c>
      <c r="E146" s="290"/>
      <c r="F146" s="291"/>
      <c r="G146" s="291"/>
      <c r="H146" s="291"/>
      <c r="I146" s="291"/>
      <c r="J146" s="291"/>
      <c r="K146" s="291"/>
      <c r="L146" s="292"/>
      <c r="M146" s="319">
        <f>'План НП'!C145</f>
        <v>0</v>
      </c>
      <c r="N146" s="319">
        <f>'План НП'!D145</f>
        <v>0</v>
      </c>
      <c r="O146" s="293">
        <f>'План НП'!U145</f>
        <v>0</v>
      </c>
      <c r="P146" s="281" t="str">
        <f>'Основні дані'!$B$1</f>
        <v>120142Мон.xls</v>
      </c>
    </row>
    <row r="147" spans="1:16" s="158" customFormat="1" ht="15.75" hidden="1">
      <c r="A147" s="289" t="str">
        <f>'План НП'!A146</f>
        <v>ВБ9.10</v>
      </c>
      <c r="B147" s="316">
        <f>'План НП'!B146</f>
        <v>0</v>
      </c>
      <c r="C147" s="321">
        <f>'План НП'!F146</f>
        <v>0</v>
      </c>
      <c r="D147" s="321">
        <f>'План НП'!G146</f>
        <v>0</v>
      </c>
      <c r="E147" s="290"/>
      <c r="F147" s="291"/>
      <c r="G147" s="291"/>
      <c r="H147" s="291"/>
      <c r="I147" s="291"/>
      <c r="J147" s="291"/>
      <c r="K147" s="291"/>
      <c r="L147" s="292"/>
      <c r="M147" s="319">
        <f>'План НП'!C146</f>
        <v>0</v>
      </c>
      <c r="N147" s="319">
        <f>'План НП'!D146</f>
        <v>0</v>
      </c>
      <c r="O147" s="293">
        <f>'План НП'!U146</f>
        <v>0</v>
      </c>
      <c r="P147" s="281" t="str">
        <f>'Основні дані'!$B$1</f>
        <v>120142Мон.xls</v>
      </c>
    </row>
    <row r="148" spans="1:16" s="157" customFormat="1" ht="18.75" hidden="1">
      <c r="A148" s="611"/>
      <c r="B148" s="609" t="str">
        <f>'План НП'!B147</f>
        <v>Практика</v>
      </c>
      <c r="C148" s="598">
        <f>'План НП'!F147</f>
        <v>11</v>
      </c>
      <c r="D148" s="598">
        <f>'План НП'!G147</f>
        <v>330</v>
      </c>
      <c r="E148" s="598"/>
      <c r="F148" s="598"/>
      <c r="G148" s="598"/>
      <c r="H148" s="598"/>
      <c r="I148" s="598"/>
      <c r="J148" s="598"/>
      <c r="K148" s="598"/>
      <c r="L148" s="598"/>
      <c r="M148" s="598">
        <f>'План НП'!C147</f>
        <v>0</v>
      </c>
      <c r="N148" s="598">
        <f>'План НП'!D147</f>
        <v>12</v>
      </c>
      <c r="O148" s="293">
        <f>'План НП'!U147</f>
        <v>0</v>
      </c>
      <c r="P148" s="281" t="str">
        <f>'Основні дані'!$B$1</f>
        <v>120142Мон.xls</v>
      </c>
    </row>
    <row r="149" spans="1:16" ht="15.75" hidden="1">
      <c r="A149" s="612"/>
      <c r="B149" s="614" t="str">
        <f>'План НП'!B148</f>
        <v>Атестація</v>
      </c>
      <c r="C149" s="615">
        <f>'План НП'!F148</f>
        <v>19</v>
      </c>
      <c r="D149" s="615">
        <f>'План НП'!G148</f>
        <v>570</v>
      </c>
      <c r="E149" s="615"/>
      <c r="F149" s="615"/>
      <c r="G149" s="615"/>
      <c r="H149" s="615"/>
      <c r="I149" s="615"/>
      <c r="J149" s="615"/>
      <c r="K149" s="615"/>
      <c r="L149" s="615"/>
      <c r="M149" s="615">
        <f>'План НП'!C148</f>
        <v>0</v>
      </c>
      <c r="N149" s="615">
        <f>'План НП'!D148</f>
        <v>12</v>
      </c>
      <c r="O149" s="616">
        <f>'План НП'!U148</f>
        <v>0</v>
      </c>
      <c r="P149" s="281" t="str">
        <f>'Основні дані'!$B$1</f>
        <v>120142Мон.xls</v>
      </c>
    </row>
    <row r="150" spans="1:16" s="158" customFormat="1" ht="15.75" hidden="1">
      <c r="A150" s="570" t="str">
        <f>'План НП'!A149</f>
        <v>3.1.10</v>
      </c>
      <c r="B150" s="572" t="str">
        <f>'План НП'!B149</f>
        <v>Блок дисциплін 10 "Назва блоку"</v>
      </c>
      <c r="C150" s="573" t="str">
        <f>'План НП'!F149</f>
        <v>ОШИБКА</v>
      </c>
      <c r="D150" s="573" t="str">
        <f>'План НП'!G149</f>
        <v>ОШИБКА</v>
      </c>
      <c r="E150" s="574"/>
      <c r="F150" s="575"/>
      <c r="G150" s="575"/>
      <c r="H150" s="575"/>
      <c r="I150" s="575"/>
      <c r="J150" s="575"/>
      <c r="K150" s="575"/>
      <c r="L150" s="576"/>
      <c r="M150" s="577">
        <f>'План НП'!C149</f>
        <v>0</v>
      </c>
      <c r="N150" s="577">
        <f>'План НП'!D149</f>
        <v>0</v>
      </c>
      <c r="O150" s="571">
        <f>'План НП'!U149</f>
        <v>0</v>
      </c>
      <c r="P150" s="281" t="str">
        <f>'Основні дані'!$B$1</f>
        <v>120142Мон.xls</v>
      </c>
    </row>
    <row r="151" spans="1:16" s="158" customFormat="1" ht="15.75" hidden="1">
      <c r="A151" s="289" t="str">
        <f>'План НП'!A150</f>
        <v>ВБ10.1</v>
      </c>
      <c r="B151" s="316">
        <f>'План НП'!B150</f>
        <v>0</v>
      </c>
      <c r="C151" s="321">
        <f>'План НП'!F150</f>
        <v>0</v>
      </c>
      <c r="D151" s="321">
        <f>'План НП'!G150</f>
        <v>0</v>
      </c>
      <c r="E151" s="290"/>
      <c r="F151" s="291"/>
      <c r="G151" s="291"/>
      <c r="H151" s="291"/>
      <c r="I151" s="291"/>
      <c r="J151" s="291"/>
      <c r="K151" s="291"/>
      <c r="L151" s="292"/>
      <c r="M151" s="319">
        <f>'План НП'!C150</f>
        <v>0</v>
      </c>
      <c r="N151" s="319">
        <f>'План НП'!D150</f>
        <v>0</v>
      </c>
      <c r="O151" s="293">
        <f>'План НП'!U150</f>
        <v>0</v>
      </c>
      <c r="P151" s="281" t="str">
        <f>'Основні дані'!$B$1</f>
        <v>120142Мон.xls</v>
      </c>
    </row>
    <row r="152" spans="1:16" s="158" customFormat="1" ht="15.75" hidden="1">
      <c r="A152" s="289" t="str">
        <f>'План НП'!A151</f>
        <v>ВБ10.2</v>
      </c>
      <c r="B152" s="316">
        <f>'План НП'!B151</f>
        <v>0</v>
      </c>
      <c r="C152" s="321">
        <f>'План НП'!F151</f>
        <v>0</v>
      </c>
      <c r="D152" s="321">
        <f>'План НП'!G151</f>
        <v>0</v>
      </c>
      <c r="E152" s="290"/>
      <c r="F152" s="291"/>
      <c r="G152" s="291"/>
      <c r="H152" s="291"/>
      <c r="I152" s="291"/>
      <c r="J152" s="291"/>
      <c r="K152" s="291"/>
      <c r="L152" s="292"/>
      <c r="M152" s="319">
        <f>'План НП'!C151</f>
        <v>0</v>
      </c>
      <c r="N152" s="319">
        <f>'План НП'!D151</f>
        <v>0</v>
      </c>
      <c r="O152" s="293">
        <f>'План НП'!U151</f>
        <v>0</v>
      </c>
      <c r="P152" s="281" t="str">
        <f>'Основні дані'!$B$1</f>
        <v>120142Мон.xls</v>
      </c>
    </row>
    <row r="153" spans="1:16" s="158" customFormat="1" ht="15.75" hidden="1">
      <c r="A153" s="289" t="str">
        <f>'План НП'!A152</f>
        <v>ВБ10.3</v>
      </c>
      <c r="B153" s="316">
        <f>'План НП'!B152</f>
        <v>0</v>
      </c>
      <c r="C153" s="321">
        <f>'План НП'!F152</f>
        <v>0</v>
      </c>
      <c r="D153" s="321">
        <f>'План НП'!G152</f>
        <v>0</v>
      </c>
      <c r="E153" s="290"/>
      <c r="F153" s="291"/>
      <c r="G153" s="291"/>
      <c r="H153" s="291"/>
      <c r="I153" s="291"/>
      <c r="J153" s="291"/>
      <c r="K153" s="291"/>
      <c r="L153" s="292"/>
      <c r="M153" s="319">
        <f>'План НП'!C152</f>
        <v>0</v>
      </c>
      <c r="N153" s="319">
        <f>'План НП'!D152</f>
        <v>0</v>
      </c>
      <c r="O153" s="293">
        <f>'План НП'!U152</f>
        <v>0</v>
      </c>
      <c r="P153" s="281" t="str">
        <f>'Основні дані'!$B$1</f>
        <v>120142Мон.xls</v>
      </c>
    </row>
    <row r="154" spans="1:16" s="158" customFormat="1" ht="15.75" hidden="1">
      <c r="A154" s="289" t="str">
        <f>'План НП'!A153</f>
        <v>ВБ10.4</v>
      </c>
      <c r="B154" s="316">
        <f>'План НП'!B153</f>
        <v>0</v>
      </c>
      <c r="C154" s="321">
        <f>'План НП'!F153</f>
        <v>0</v>
      </c>
      <c r="D154" s="321">
        <f>'План НП'!G153</f>
        <v>0</v>
      </c>
      <c r="E154" s="290"/>
      <c r="F154" s="291"/>
      <c r="G154" s="291"/>
      <c r="H154" s="291"/>
      <c r="I154" s="291"/>
      <c r="J154" s="291"/>
      <c r="K154" s="291"/>
      <c r="L154" s="292"/>
      <c r="M154" s="319">
        <f>'План НП'!C153</f>
        <v>0</v>
      </c>
      <c r="N154" s="319">
        <f>'План НП'!D153</f>
        <v>0</v>
      </c>
      <c r="O154" s="293">
        <f>'План НП'!U153</f>
        <v>0</v>
      </c>
      <c r="P154" s="281" t="str">
        <f>'Основні дані'!$B$1</f>
        <v>120142Мон.xls</v>
      </c>
    </row>
    <row r="155" spans="1:16" s="158" customFormat="1" ht="15.75" hidden="1">
      <c r="A155" s="289" t="str">
        <f>'План НП'!A154</f>
        <v>ВБ10.5</v>
      </c>
      <c r="B155" s="316">
        <f>'План НП'!B154</f>
        <v>0</v>
      </c>
      <c r="C155" s="321">
        <f>'План НП'!F154</f>
        <v>0</v>
      </c>
      <c r="D155" s="321">
        <f>'План НП'!G154</f>
        <v>0</v>
      </c>
      <c r="E155" s="290"/>
      <c r="F155" s="291"/>
      <c r="G155" s="291"/>
      <c r="H155" s="291"/>
      <c r="I155" s="291"/>
      <c r="J155" s="291"/>
      <c r="K155" s="291"/>
      <c r="L155" s="292"/>
      <c r="M155" s="319">
        <f>'План НП'!C154</f>
        <v>0</v>
      </c>
      <c r="N155" s="319">
        <f>'План НП'!D154</f>
        <v>0</v>
      </c>
      <c r="O155" s="293">
        <f>'План НП'!U154</f>
        <v>0</v>
      </c>
      <c r="P155" s="281" t="str">
        <f>'Основні дані'!$B$1</f>
        <v>120142Мон.xls</v>
      </c>
    </row>
    <row r="156" spans="1:16" s="158" customFormat="1" ht="15.75" hidden="1">
      <c r="A156" s="289" t="str">
        <f>'План НП'!A155</f>
        <v>ВБ10.6</v>
      </c>
      <c r="B156" s="316">
        <f>'План НП'!B155</f>
        <v>0</v>
      </c>
      <c r="C156" s="321">
        <f>'План НП'!F155</f>
        <v>0</v>
      </c>
      <c r="D156" s="321">
        <f>'План НП'!G155</f>
        <v>0</v>
      </c>
      <c r="E156" s="290"/>
      <c r="F156" s="291"/>
      <c r="G156" s="291"/>
      <c r="H156" s="291"/>
      <c r="I156" s="291"/>
      <c r="J156" s="291"/>
      <c r="K156" s="291"/>
      <c r="L156" s="292"/>
      <c r="M156" s="319">
        <f>'План НП'!C155</f>
        <v>0</v>
      </c>
      <c r="N156" s="319">
        <f>'План НП'!D155</f>
        <v>0</v>
      </c>
      <c r="O156" s="293">
        <f>'План НП'!U155</f>
        <v>0</v>
      </c>
      <c r="P156" s="281" t="str">
        <f>'Основні дані'!$B$1</f>
        <v>120142Мон.xls</v>
      </c>
    </row>
    <row r="157" spans="1:16" s="158" customFormat="1" ht="15.75" hidden="1">
      <c r="A157" s="289" t="str">
        <f>'План НП'!A156</f>
        <v>ВБ10.7</v>
      </c>
      <c r="B157" s="316">
        <f>'План НП'!B156</f>
        <v>0</v>
      </c>
      <c r="C157" s="321">
        <f>'План НП'!F156</f>
        <v>0</v>
      </c>
      <c r="D157" s="321">
        <f>'План НП'!G156</f>
        <v>0</v>
      </c>
      <c r="E157" s="290"/>
      <c r="F157" s="291"/>
      <c r="G157" s="291"/>
      <c r="H157" s="291"/>
      <c r="I157" s="291"/>
      <c r="J157" s="291"/>
      <c r="K157" s="291"/>
      <c r="L157" s="292"/>
      <c r="M157" s="319">
        <f>'План НП'!C156</f>
        <v>0</v>
      </c>
      <c r="N157" s="319">
        <f>'План НП'!D156</f>
        <v>0</v>
      </c>
      <c r="O157" s="293">
        <f>'План НП'!U156</f>
        <v>0</v>
      </c>
      <c r="P157" s="281" t="str">
        <f>'Основні дані'!$B$1</f>
        <v>120142Мон.xls</v>
      </c>
    </row>
    <row r="158" spans="1:16" s="158" customFormat="1" ht="15.75" hidden="1">
      <c r="A158" s="289" t="str">
        <f>'План НП'!A157</f>
        <v>ВБ10.8</v>
      </c>
      <c r="B158" s="316">
        <f>'План НП'!B157</f>
        <v>0</v>
      </c>
      <c r="C158" s="321">
        <f>'План НП'!F157</f>
        <v>0</v>
      </c>
      <c r="D158" s="321">
        <f>'План НП'!G157</f>
        <v>0</v>
      </c>
      <c r="E158" s="290"/>
      <c r="F158" s="291"/>
      <c r="G158" s="291"/>
      <c r="H158" s="291"/>
      <c r="I158" s="291"/>
      <c r="J158" s="291"/>
      <c r="K158" s="291"/>
      <c r="L158" s="292"/>
      <c r="M158" s="319">
        <f>'План НП'!C157</f>
        <v>0</v>
      </c>
      <c r="N158" s="319">
        <f>'План НП'!D157</f>
        <v>0</v>
      </c>
      <c r="O158" s="293">
        <f>'План НП'!U157</f>
        <v>0</v>
      </c>
      <c r="P158" s="281" t="str">
        <f>'Основні дані'!$B$1</f>
        <v>120142Мон.xls</v>
      </c>
    </row>
    <row r="159" spans="1:16" s="158" customFormat="1" ht="15.75" hidden="1">
      <c r="A159" s="289" t="str">
        <f>'План НП'!A158</f>
        <v>ВБ10.9</v>
      </c>
      <c r="B159" s="316">
        <f>'План НП'!B158</f>
        <v>0</v>
      </c>
      <c r="C159" s="321">
        <f>'План НП'!F158</f>
        <v>0</v>
      </c>
      <c r="D159" s="321">
        <f>'План НП'!G158</f>
        <v>0</v>
      </c>
      <c r="E159" s="290"/>
      <c r="F159" s="291"/>
      <c r="G159" s="291"/>
      <c r="H159" s="291"/>
      <c r="I159" s="291"/>
      <c r="J159" s="291"/>
      <c r="K159" s="291"/>
      <c r="L159" s="292"/>
      <c r="M159" s="319">
        <f>'План НП'!C158</f>
        <v>0</v>
      </c>
      <c r="N159" s="319">
        <f>'План НП'!D158</f>
        <v>0</v>
      </c>
      <c r="O159" s="293">
        <f>'План НП'!U158</f>
        <v>0</v>
      </c>
      <c r="P159" s="281" t="str">
        <f>'Основні дані'!$B$1</f>
        <v>120142Мон.xls</v>
      </c>
    </row>
    <row r="160" spans="1:16" s="158" customFormat="1" ht="15.75" hidden="1">
      <c r="A160" s="289" t="str">
        <f>'План НП'!A159</f>
        <v>ВБ10.10</v>
      </c>
      <c r="B160" s="316">
        <f>'План НП'!B159</f>
        <v>0</v>
      </c>
      <c r="C160" s="321">
        <f>'План НП'!F159</f>
        <v>0</v>
      </c>
      <c r="D160" s="321">
        <f>'План НП'!G159</f>
        <v>0</v>
      </c>
      <c r="E160" s="290"/>
      <c r="F160" s="291"/>
      <c r="G160" s="291"/>
      <c r="H160" s="291"/>
      <c r="I160" s="291"/>
      <c r="J160" s="291"/>
      <c r="K160" s="291"/>
      <c r="L160" s="292"/>
      <c r="M160" s="319">
        <f>'План НП'!C159</f>
        <v>0</v>
      </c>
      <c r="N160" s="319">
        <f>'План НП'!D159</f>
        <v>0</v>
      </c>
      <c r="O160" s="293">
        <f>'План НП'!U159</f>
        <v>0</v>
      </c>
      <c r="P160" s="281" t="str">
        <f>'Основні дані'!$B$1</f>
        <v>120142Мон.xls</v>
      </c>
    </row>
    <row r="161" spans="1:16" s="157" customFormat="1" ht="18.75" hidden="1">
      <c r="A161" s="611"/>
      <c r="B161" s="609" t="str">
        <f>'План НП'!B160</f>
        <v>Практика</v>
      </c>
      <c r="C161" s="598">
        <f>'План НП'!F160</f>
        <v>11</v>
      </c>
      <c r="D161" s="598">
        <f>'План НП'!G160</f>
        <v>330</v>
      </c>
      <c r="E161" s="598"/>
      <c r="F161" s="598"/>
      <c r="G161" s="598"/>
      <c r="H161" s="598"/>
      <c r="I161" s="598"/>
      <c r="J161" s="598"/>
      <c r="K161" s="598"/>
      <c r="L161" s="598"/>
      <c r="M161" s="598">
        <f>'План НП'!C160</f>
        <v>0</v>
      </c>
      <c r="N161" s="598">
        <f>'План НП'!D160</f>
        <v>12</v>
      </c>
      <c r="O161" s="293">
        <f>'План НП'!U160</f>
        <v>0</v>
      </c>
      <c r="P161" s="281" t="str">
        <f>'Основні дані'!$B$1</f>
        <v>120142Мон.xls</v>
      </c>
    </row>
    <row r="162" spans="1:16" ht="15.75" hidden="1">
      <c r="A162" s="612"/>
      <c r="B162" s="614" t="str">
        <f>'План НП'!B161</f>
        <v>Атестація</v>
      </c>
      <c r="C162" s="615">
        <f>'План НП'!F161</f>
        <v>19</v>
      </c>
      <c r="D162" s="615">
        <f>'План НП'!G161</f>
        <v>570</v>
      </c>
      <c r="E162" s="615"/>
      <c r="F162" s="615"/>
      <c r="G162" s="615"/>
      <c r="H162" s="615"/>
      <c r="I162" s="615"/>
      <c r="J162" s="615"/>
      <c r="K162" s="615"/>
      <c r="L162" s="615"/>
      <c r="M162" s="615">
        <f>'План НП'!C161</f>
        <v>0</v>
      </c>
      <c r="N162" s="615">
        <f>'План НП'!D161</f>
        <v>12</v>
      </c>
      <c r="O162" s="616">
        <f>'План НП'!U161</f>
        <v>0</v>
      </c>
      <c r="P162" s="281" t="str">
        <f>'Основні дані'!$B$1</f>
        <v>120142Мон.xls</v>
      </c>
    </row>
    <row r="163" spans="1:16" s="158" customFormat="1" ht="15.75" hidden="1">
      <c r="A163" s="570" t="str">
        <f>'План НП'!A162</f>
        <v>3.1.11</v>
      </c>
      <c r="B163" s="572" t="str">
        <f>'План НП'!B162</f>
        <v>Блок дисциплін 11 "Назва блоку"</v>
      </c>
      <c r="C163" s="573" t="str">
        <f>'План НП'!F162</f>
        <v>ОШИБКА</v>
      </c>
      <c r="D163" s="573" t="str">
        <f>'План НП'!G162</f>
        <v>ОШИБКА</v>
      </c>
      <c r="E163" s="574"/>
      <c r="F163" s="575"/>
      <c r="G163" s="575"/>
      <c r="H163" s="575"/>
      <c r="I163" s="575"/>
      <c r="J163" s="575"/>
      <c r="K163" s="575"/>
      <c r="L163" s="576"/>
      <c r="M163" s="577">
        <f>'План НП'!C162</f>
        <v>0</v>
      </c>
      <c r="N163" s="577">
        <f>'План НП'!D162</f>
        <v>0</v>
      </c>
      <c r="O163" s="571">
        <f>'План НП'!U162</f>
        <v>0</v>
      </c>
      <c r="P163" s="281" t="str">
        <f>'Основні дані'!$B$1</f>
        <v>120142Мон.xls</v>
      </c>
    </row>
    <row r="164" spans="1:16" s="158" customFormat="1" ht="15.75" hidden="1">
      <c r="A164" s="289" t="str">
        <f>'План НП'!A163</f>
        <v>ВБ11.1</v>
      </c>
      <c r="B164" s="316">
        <f>'План НП'!B163</f>
        <v>0</v>
      </c>
      <c r="C164" s="321">
        <f>'План НП'!F163</f>
        <v>0</v>
      </c>
      <c r="D164" s="321">
        <f>'План НП'!G163</f>
        <v>0</v>
      </c>
      <c r="E164" s="290"/>
      <c r="F164" s="291"/>
      <c r="G164" s="291"/>
      <c r="H164" s="291"/>
      <c r="I164" s="291"/>
      <c r="J164" s="291"/>
      <c r="K164" s="291"/>
      <c r="L164" s="292"/>
      <c r="M164" s="319">
        <f>'План НП'!C163</f>
        <v>0</v>
      </c>
      <c r="N164" s="319">
        <f>'План НП'!D163</f>
        <v>0</v>
      </c>
      <c r="O164" s="293">
        <f>'План НП'!U163</f>
        <v>0</v>
      </c>
      <c r="P164" s="281" t="str">
        <f>'Основні дані'!$B$1</f>
        <v>120142Мон.xls</v>
      </c>
    </row>
    <row r="165" spans="1:16" s="158" customFormat="1" ht="15.75" hidden="1">
      <c r="A165" s="289" t="str">
        <f>'План НП'!A164</f>
        <v>ВБ11.2</v>
      </c>
      <c r="B165" s="316">
        <f>'План НП'!B164</f>
        <v>0</v>
      </c>
      <c r="C165" s="321">
        <f>'План НП'!F164</f>
        <v>0</v>
      </c>
      <c r="D165" s="321">
        <f>'План НП'!G164</f>
        <v>0</v>
      </c>
      <c r="E165" s="290"/>
      <c r="F165" s="291"/>
      <c r="G165" s="291"/>
      <c r="H165" s="291"/>
      <c r="I165" s="291"/>
      <c r="J165" s="291"/>
      <c r="K165" s="291"/>
      <c r="L165" s="292"/>
      <c r="M165" s="319">
        <f>'План НП'!C164</f>
        <v>0</v>
      </c>
      <c r="N165" s="319">
        <f>'План НП'!D164</f>
        <v>0</v>
      </c>
      <c r="O165" s="293">
        <f>'План НП'!U164</f>
        <v>0</v>
      </c>
      <c r="P165" s="281" t="str">
        <f>'Основні дані'!$B$1</f>
        <v>120142Мон.xls</v>
      </c>
    </row>
    <row r="166" spans="1:16" s="158" customFormat="1" ht="15.75" hidden="1">
      <c r="A166" s="289" t="str">
        <f>'План НП'!A165</f>
        <v>ВБ11.3</v>
      </c>
      <c r="B166" s="316">
        <f>'План НП'!B165</f>
        <v>0</v>
      </c>
      <c r="C166" s="321">
        <f>'План НП'!F165</f>
        <v>0</v>
      </c>
      <c r="D166" s="321">
        <f>'План НП'!G165</f>
        <v>0</v>
      </c>
      <c r="E166" s="290"/>
      <c r="F166" s="291"/>
      <c r="G166" s="291"/>
      <c r="H166" s="291"/>
      <c r="I166" s="291"/>
      <c r="J166" s="291"/>
      <c r="K166" s="291"/>
      <c r="L166" s="292"/>
      <c r="M166" s="319">
        <f>'План НП'!C165</f>
        <v>0</v>
      </c>
      <c r="N166" s="319">
        <f>'План НП'!D165</f>
        <v>0</v>
      </c>
      <c r="O166" s="293">
        <f>'План НП'!U165</f>
        <v>0</v>
      </c>
      <c r="P166" s="281" t="str">
        <f>'Основні дані'!$B$1</f>
        <v>120142Мон.xls</v>
      </c>
    </row>
    <row r="167" spans="1:16" s="158" customFormat="1" ht="15.75" hidden="1">
      <c r="A167" s="289" t="str">
        <f>'План НП'!A166</f>
        <v>ВБ11.4</v>
      </c>
      <c r="B167" s="316">
        <f>'План НП'!B166</f>
        <v>0</v>
      </c>
      <c r="C167" s="321">
        <f>'План НП'!F166</f>
        <v>0</v>
      </c>
      <c r="D167" s="321">
        <f>'План НП'!G166</f>
        <v>0</v>
      </c>
      <c r="E167" s="290"/>
      <c r="F167" s="291"/>
      <c r="G167" s="291"/>
      <c r="H167" s="291"/>
      <c r="I167" s="291"/>
      <c r="J167" s="291"/>
      <c r="K167" s="291"/>
      <c r="L167" s="292"/>
      <c r="M167" s="319">
        <f>'План НП'!C166</f>
        <v>0</v>
      </c>
      <c r="N167" s="319">
        <f>'План НП'!D166</f>
        <v>0</v>
      </c>
      <c r="O167" s="293">
        <f>'План НП'!U166</f>
        <v>0</v>
      </c>
      <c r="P167" s="281" t="str">
        <f>'Основні дані'!$B$1</f>
        <v>120142Мон.xls</v>
      </c>
    </row>
    <row r="168" spans="1:16" s="158" customFormat="1" ht="15.75" hidden="1">
      <c r="A168" s="289" t="str">
        <f>'План НП'!A167</f>
        <v>ВБ11.5</v>
      </c>
      <c r="B168" s="316">
        <f>'План НП'!B167</f>
        <v>0</v>
      </c>
      <c r="C168" s="321">
        <f>'План НП'!F167</f>
        <v>0</v>
      </c>
      <c r="D168" s="321">
        <f>'План НП'!G167</f>
        <v>0</v>
      </c>
      <c r="E168" s="290"/>
      <c r="F168" s="291"/>
      <c r="G168" s="291"/>
      <c r="H168" s="291"/>
      <c r="I168" s="291"/>
      <c r="J168" s="291"/>
      <c r="K168" s="291"/>
      <c r="L168" s="292"/>
      <c r="M168" s="319">
        <f>'План НП'!C167</f>
        <v>0</v>
      </c>
      <c r="N168" s="319">
        <f>'План НП'!D167</f>
        <v>0</v>
      </c>
      <c r="O168" s="293">
        <f>'План НП'!U167</f>
        <v>0</v>
      </c>
      <c r="P168" s="281" t="str">
        <f>'Основні дані'!$B$1</f>
        <v>120142Мон.xls</v>
      </c>
    </row>
    <row r="169" spans="1:16" s="158" customFormat="1" ht="15.75" hidden="1">
      <c r="A169" s="289" t="str">
        <f>'План НП'!A168</f>
        <v>ВБ11.6</v>
      </c>
      <c r="B169" s="316">
        <f>'План НП'!B168</f>
        <v>0</v>
      </c>
      <c r="C169" s="321">
        <f>'План НП'!F168</f>
        <v>0</v>
      </c>
      <c r="D169" s="321">
        <f>'План НП'!G168</f>
        <v>0</v>
      </c>
      <c r="E169" s="290"/>
      <c r="F169" s="291"/>
      <c r="G169" s="291"/>
      <c r="H169" s="291"/>
      <c r="I169" s="291"/>
      <c r="J169" s="291"/>
      <c r="K169" s="291"/>
      <c r="L169" s="292"/>
      <c r="M169" s="319">
        <f>'План НП'!C168</f>
        <v>0</v>
      </c>
      <c r="N169" s="319">
        <f>'План НП'!D168</f>
        <v>0</v>
      </c>
      <c r="O169" s="293">
        <f>'План НП'!U168</f>
        <v>0</v>
      </c>
      <c r="P169" s="281" t="str">
        <f>'Основні дані'!$B$1</f>
        <v>120142Мон.xls</v>
      </c>
    </row>
    <row r="170" spans="1:16" s="158" customFormat="1" ht="15.75" hidden="1">
      <c r="A170" s="289" t="str">
        <f>'План НП'!A169</f>
        <v>ВБ11.7</v>
      </c>
      <c r="B170" s="316">
        <f>'План НП'!B169</f>
        <v>0</v>
      </c>
      <c r="C170" s="321">
        <f>'План НП'!F169</f>
        <v>0</v>
      </c>
      <c r="D170" s="321">
        <f>'План НП'!G169</f>
        <v>0</v>
      </c>
      <c r="E170" s="290"/>
      <c r="F170" s="291"/>
      <c r="G170" s="291"/>
      <c r="H170" s="291"/>
      <c r="I170" s="291"/>
      <c r="J170" s="291"/>
      <c r="K170" s="291"/>
      <c r="L170" s="292"/>
      <c r="M170" s="319">
        <f>'План НП'!C169</f>
        <v>0</v>
      </c>
      <c r="N170" s="319">
        <f>'План НП'!D169</f>
        <v>0</v>
      </c>
      <c r="O170" s="293">
        <f>'План НП'!U169</f>
        <v>0</v>
      </c>
      <c r="P170" s="281" t="str">
        <f>'Основні дані'!$B$1</f>
        <v>120142Мон.xls</v>
      </c>
    </row>
    <row r="171" spans="1:16" s="158" customFormat="1" ht="15.75" hidden="1">
      <c r="A171" s="289" t="str">
        <f>'План НП'!A170</f>
        <v>ВБ11.8</v>
      </c>
      <c r="B171" s="316">
        <f>'План НП'!B170</f>
        <v>0</v>
      </c>
      <c r="C171" s="321">
        <f>'План НП'!F170</f>
        <v>0</v>
      </c>
      <c r="D171" s="321">
        <f>'План НП'!G170</f>
        <v>0</v>
      </c>
      <c r="E171" s="290"/>
      <c r="F171" s="291"/>
      <c r="G171" s="291"/>
      <c r="H171" s="291"/>
      <c r="I171" s="291"/>
      <c r="J171" s="291"/>
      <c r="K171" s="291"/>
      <c r="L171" s="292"/>
      <c r="M171" s="319">
        <f>'План НП'!C170</f>
        <v>0</v>
      </c>
      <c r="N171" s="319">
        <f>'План НП'!D170</f>
        <v>0</v>
      </c>
      <c r="O171" s="293">
        <f>'План НП'!U170</f>
        <v>0</v>
      </c>
      <c r="P171" s="281" t="str">
        <f>'Основні дані'!$B$1</f>
        <v>120142Мон.xls</v>
      </c>
    </row>
    <row r="172" spans="1:16" s="158" customFormat="1" ht="15.75" hidden="1">
      <c r="A172" s="289" t="str">
        <f>'План НП'!A171</f>
        <v>ВБ11.9</v>
      </c>
      <c r="B172" s="316">
        <f>'План НП'!B171</f>
        <v>0</v>
      </c>
      <c r="C172" s="321">
        <f>'План НП'!F171</f>
        <v>0</v>
      </c>
      <c r="D172" s="321">
        <f>'План НП'!G171</f>
        <v>0</v>
      </c>
      <c r="E172" s="290"/>
      <c r="F172" s="291"/>
      <c r="G172" s="291"/>
      <c r="H172" s="291"/>
      <c r="I172" s="291"/>
      <c r="J172" s="291"/>
      <c r="K172" s="291"/>
      <c r="L172" s="292"/>
      <c r="M172" s="319">
        <f>'План НП'!C171</f>
        <v>0</v>
      </c>
      <c r="N172" s="319">
        <f>'План НП'!D171</f>
        <v>0</v>
      </c>
      <c r="O172" s="293">
        <f>'План НП'!U171</f>
        <v>0</v>
      </c>
      <c r="P172" s="281" t="str">
        <f>'Основні дані'!$B$1</f>
        <v>120142Мон.xls</v>
      </c>
    </row>
    <row r="173" spans="1:16" s="158" customFormat="1" ht="15.75" hidden="1">
      <c r="A173" s="289" t="str">
        <f>'План НП'!A172</f>
        <v>ВБ11.10</v>
      </c>
      <c r="B173" s="316">
        <f>'План НП'!B172</f>
        <v>0</v>
      </c>
      <c r="C173" s="321">
        <f>'План НП'!F172</f>
        <v>0</v>
      </c>
      <c r="D173" s="321">
        <f>'План НП'!G172</f>
        <v>0</v>
      </c>
      <c r="E173" s="290"/>
      <c r="F173" s="291"/>
      <c r="G173" s="291"/>
      <c r="H173" s="291"/>
      <c r="I173" s="291"/>
      <c r="J173" s="291"/>
      <c r="K173" s="291"/>
      <c r="L173" s="292"/>
      <c r="M173" s="319">
        <f>'План НП'!C172</f>
        <v>0</v>
      </c>
      <c r="N173" s="319">
        <f>'План НП'!D172</f>
        <v>0</v>
      </c>
      <c r="O173" s="293">
        <f>'План НП'!U172</f>
        <v>0</v>
      </c>
      <c r="P173" s="281" t="str">
        <f>'Основні дані'!$B$1</f>
        <v>120142Мон.xls</v>
      </c>
    </row>
    <row r="174" spans="1:16" s="157" customFormat="1" ht="18.75" hidden="1">
      <c r="A174" s="611"/>
      <c r="B174" s="609" t="str">
        <f>'План НП'!B173</f>
        <v>Практика</v>
      </c>
      <c r="C174" s="598">
        <f>'План НП'!F173</f>
        <v>11</v>
      </c>
      <c r="D174" s="598">
        <f>'План НП'!G173</f>
        <v>330</v>
      </c>
      <c r="E174" s="598"/>
      <c r="F174" s="598"/>
      <c r="G174" s="598"/>
      <c r="H174" s="598"/>
      <c r="I174" s="598"/>
      <c r="J174" s="598"/>
      <c r="K174" s="598"/>
      <c r="L174" s="598"/>
      <c r="M174" s="598">
        <f>'План НП'!C173</f>
        <v>0</v>
      </c>
      <c r="N174" s="598">
        <f>'План НП'!D173</f>
        <v>12</v>
      </c>
      <c r="O174" s="293">
        <f>'План НП'!U173</f>
        <v>0</v>
      </c>
      <c r="P174" s="281" t="str">
        <f>'Основні дані'!$B$1</f>
        <v>120142Мон.xls</v>
      </c>
    </row>
    <row r="175" spans="1:16" ht="15.75" hidden="1">
      <c r="A175" s="612"/>
      <c r="B175" s="614" t="str">
        <f>'План НП'!B174</f>
        <v>Атестація</v>
      </c>
      <c r="C175" s="615">
        <f>'План НП'!F174</f>
        <v>19</v>
      </c>
      <c r="D175" s="615">
        <f>'План НП'!G174</f>
        <v>570</v>
      </c>
      <c r="E175" s="615"/>
      <c r="F175" s="615"/>
      <c r="G175" s="615"/>
      <c r="H175" s="615"/>
      <c r="I175" s="615"/>
      <c r="J175" s="615"/>
      <c r="K175" s="615"/>
      <c r="L175" s="615"/>
      <c r="M175" s="615">
        <f>'План НП'!C174</f>
        <v>0</v>
      </c>
      <c r="N175" s="615">
        <f>'План НП'!D174</f>
        <v>12</v>
      </c>
      <c r="O175" s="616">
        <f>'План НП'!U174</f>
        <v>0</v>
      </c>
      <c r="P175" s="281" t="str">
        <f>'Основні дані'!$B$1</f>
        <v>120142Мон.xls</v>
      </c>
    </row>
    <row r="176" spans="1:16" s="158" customFormat="1" ht="15.75" hidden="1">
      <c r="A176" s="570" t="str">
        <f>'План НП'!A175</f>
        <v>3.1.12</v>
      </c>
      <c r="B176" s="572" t="str">
        <f>'План НП'!B175</f>
        <v>Блок дисциплін 12 "Назва блоку"</v>
      </c>
      <c r="C176" s="573" t="str">
        <f>'План НП'!F175</f>
        <v>ОШИБКА</v>
      </c>
      <c r="D176" s="573" t="str">
        <f>'План НП'!G175</f>
        <v>ОШИБКА</v>
      </c>
      <c r="E176" s="574"/>
      <c r="F176" s="575"/>
      <c r="G176" s="575"/>
      <c r="H176" s="575"/>
      <c r="I176" s="575"/>
      <c r="J176" s="575"/>
      <c r="K176" s="575"/>
      <c r="L176" s="576"/>
      <c r="M176" s="577">
        <f>'План НП'!C175</f>
        <v>0</v>
      </c>
      <c r="N176" s="577">
        <f>'План НП'!D175</f>
        <v>0</v>
      </c>
      <c r="O176" s="571">
        <f>'План НП'!U175</f>
        <v>0</v>
      </c>
      <c r="P176" s="281" t="str">
        <f>'Основні дані'!$B$1</f>
        <v>120142Мон.xls</v>
      </c>
    </row>
    <row r="177" spans="1:16" s="158" customFormat="1" ht="15.75" hidden="1">
      <c r="A177" s="289" t="str">
        <f>'План НП'!A176</f>
        <v>ВБ12.1</v>
      </c>
      <c r="B177" s="316">
        <f>'План НП'!B176</f>
        <v>0</v>
      </c>
      <c r="C177" s="321">
        <f>'План НП'!F176</f>
        <v>0</v>
      </c>
      <c r="D177" s="321">
        <f>'План НП'!G176</f>
        <v>0</v>
      </c>
      <c r="E177" s="290"/>
      <c r="F177" s="291"/>
      <c r="G177" s="291"/>
      <c r="H177" s="291"/>
      <c r="I177" s="291"/>
      <c r="J177" s="291"/>
      <c r="K177" s="291"/>
      <c r="L177" s="292"/>
      <c r="M177" s="319">
        <f>'План НП'!C176</f>
        <v>0</v>
      </c>
      <c r="N177" s="319">
        <f>'План НП'!D176</f>
        <v>0</v>
      </c>
      <c r="O177" s="293">
        <f>'План НП'!U176</f>
        <v>0</v>
      </c>
      <c r="P177" s="281" t="str">
        <f>'Основні дані'!$B$1</f>
        <v>120142Мон.xls</v>
      </c>
    </row>
    <row r="178" spans="1:16" s="158" customFormat="1" ht="15.75" hidden="1">
      <c r="A178" s="289" t="str">
        <f>'План НП'!A177</f>
        <v>ВБ12.2</v>
      </c>
      <c r="B178" s="316">
        <f>'План НП'!B177</f>
        <v>0</v>
      </c>
      <c r="C178" s="321">
        <f>'План НП'!F177</f>
        <v>0</v>
      </c>
      <c r="D178" s="321">
        <f>'План НП'!G177</f>
        <v>0</v>
      </c>
      <c r="E178" s="290"/>
      <c r="F178" s="291"/>
      <c r="G178" s="291"/>
      <c r="H178" s="291"/>
      <c r="I178" s="291"/>
      <c r="J178" s="291"/>
      <c r="K178" s="291"/>
      <c r="L178" s="292"/>
      <c r="M178" s="319">
        <f>'План НП'!C177</f>
        <v>0</v>
      </c>
      <c r="N178" s="319">
        <f>'План НП'!D177</f>
        <v>0</v>
      </c>
      <c r="O178" s="293">
        <f>'План НП'!U177</f>
        <v>0</v>
      </c>
      <c r="P178" s="281" t="str">
        <f>'Основні дані'!$B$1</f>
        <v>120142Мон.xls</v>
      </c>
    </row>
    <row r="179" spans="1:16" s="158" customFormat="1" ht="15.75" hidden="1">
      <c r="A179" s="289" t="str">
        <f>'План НП'!A178</f>
        <v>ВБ12.3</v>
      </c>
      <c r="B179" s="316">
        <f>'План НП'!B178</f>
        <v>0</v>
      </c>
      <c r="C179" s="321">
        <f>'План НП'!F178</f>
        <v>0</v>
      </c>
      <c r="D179" s="321">
        <f>'План НП'!G178</f>
        <v>0</v>
      </c>
      <c r="E179" s="290"/>
      <c r="F179" s="291"/>
      <c r="G179" s="291"/>
      <c r="H179" s="291"/>
      <c r="I179" s="291"/>
      <c r="J179" s="291"/>
      <c r="K179" s="291"/>
      <c r="L179" s="292"/>
      <c r="M179" s="319">
        <f>'План НП'!C178</f>
        <v>0</v>
      </c>
      <c r="N179" s="319">
        <f>'План НП'!D178</f>
        <v>0</v>
      </c>
      <c r="O179" s="293">
        <f>'План НП'!U178</f>
        <v>0</v>
      </c>
      <c r="P179" s="281" t="str">
        <f>'Основні дані'!$B$1</f>
        <v>120142Мон.xls</v>
      </c>
    </row>
    <row r="180" spans="1:16" s="158" customFormat="1" ht="15.75" hidden="1">
      <c r="A180" s="289" t="str">
        <f>'План НП'!A179</f>
        <v>ВБ12.4</v>
      </c>
      <c r="B180" s="316">
        <f>'План НП'!B179</f>
        <v>0</v>
      </c>
      <c r="C180" s="321">
        <f>'План НП'!F179</f>
        <v>0</v>
      </c>
      <c r="D180" s="321">
        <f>'План НП'!G179</f>
        <v>0</v>
      </c>
      <c r="E180" s="290"/>
      <c r="F180" s="291"/>
      <c r="G180" s="291"/>
      <c r="H180" s="291"/>
      <c r="I180" s="291"/>
      <c r="J180" s="291"/>
      <c r="K180" s="291"/>
      <c r="L180" s="292"/>
      <c r="M180" s="319">
        <f>'План НП'!C179</f>
        <v>0</v>
      </c>
      <c r="N180" s="319">
        <f>'План НП'!D179</f>
        <v>0</v>
      </c>
      <c r="O180" s="293">
        <f>'План НП'!U179</f>
        <v>0</v>
      </c>
      <c r="P180" s="281" t="str">
        <f>'Основні дані'!$B$1</f>
        <v>120142Мон.xls</v>
      </c>
    </row>
    <row r="181" spans="1:16" s="158" customFormat="1" ht="15.75" hidden="1">
      <c r="A181" s="289" t="str">
        <f>'План НП'!A180</f>
        <v>ВБ12.5</v>
      </c>
      <c r="B181" s="316">
        <f>'План НП'!B180</f>
        <v>0</v>
      </c>
      <c r="C181" s="321">
        <f>'План НП'!F180</f>
        <v>0</v>
      </c>
      <c r="D181" s="321">
        <f>'План НП'!G180</f>
        <v>0</v>
      </c>
      <c r="E181" s="290"/>
      <c r="F181" s="291"/>
      <c r="G181" s="291"/>
      <c r="H181" s="291"/>
      <c r="I181" s="291"/>
      <c r="J181" s="291"/>
      <c r="K181" s="291"/>
      <c r="L181" s="292"/>
      <c r="M181" s="319">
        <f>'План НП'!C180</f>
        <v>0</v>
      </c>
      <c r="N181" s="319">
        <f>'План НП'!D180</f>
        <v>0</v>
      </c>
      <c r="O181" s="293">
        <f>'План НП'!U180</f>
        <v>0</v>
      </c>
      <c r="P181" s="281" t="str">
        <f>'Основні дані'!$B$1</f>
        <v>120142Мон.xls</v>
      </c>
    </row>
    <row r="182" spans="1:16" s="158" customFormat="1" ht="15.75" hidden="1">
      <c r="A182" s="289" t="str">
        <f>'План НП'!A181</f>
        <v>ВБ12.6</v>
      </c>
      <c r="B182" s="316">
        <f>'План НП'!B181</f>
        <v>0</v>
      </c>
      <c r="C182" s="321">
        <f>'План НП'!F181</f>
        <v>0</v>
      </c>
      <c r="D182" s="321">
        <f>'План НП'!G181</f>
        <v>0</v>
      </c>
      <c r="E182" s="290"/>
      <c r="F182" s="291"/>
      <c r="G182" s="291"/>
      <c r="H182" s="291"/>
      <c r="I182" s="291"/>
      <c r="J182" s="291"/>
      <c r="K182" s="291"/>
      <c r="L182" s="292"/>
      <c r="M182" s="319">
        <f>'План НП'!C181</f>
        <v>0</v>
      </c>
      <c r="N182" s="319">
        <f>'План НП'!D181</f>
        <v>0</v>
      </c>
      <c r="O182" s="293">
        <f>'План НП'!U181</f>
        <v>0</v>
      </c>
      <c r="P182" s="281" t="str">
        <f>'Основні дані'!$B$1</f>
        <v>120142Мон.xls</v>
      </c>
    </row>
    <row r="183" spans="1:16" s="158" customFormat="1" ht="15.75" hidden="1">
      <c r="A183" s="289" t="str">
        <f>'План НП'!A182</f>
        <v>ВБ12.7</v>
      </c>
      <c r="B183" s="316">
        <f>'План НП'!B182</f>
        <v>0</v>
      </c>
      <c r="C183" s="321">
        <f>'План НП'!F182</f>
        <v>0</v>
      </c>
      <c r="D183" s="321">
        <f>'План НП'!G182</f>
        <v>0</v>
      </c>
      <c r="E183" s="290"/>
      <c r="F183" s="291"/>
      <c r="G183" s="291"/>
      <c r="H183" s="291"/>
      <c r="I183" s="291"/>
      <c r="J183" s="291"/>
      <c r="K183" s="291"/>
      <c r="L183" s="292"/>
      <c r="M183" s="319">
        <f>'План НП'!C182</f>
        <v>0</v>
      </c>
      <c r="N183" s="319">
        <f>'План НП'!D182</f>
        <v>0</v>
      </c>
      <c r="O183" s="293">
        <f>'План НП'!U182</f>
        <v>0</v>
      </c>
      <c r="P183" s="281" t="str">
        <f>'Основні дані'!$B$1</f>
        <v>120142Мон.xls</v>
      </c>
    </row>
    <row r="184" spans="1:16" s="158" customFormat="1" ht="15.75" hidden="1">
      <c r="A184" s="289" t="str">
        <f>'План НП'!A183</f>
        <v>ВБ12.8</v>
      </c>
      <c r="B184" s="316">
        <f>'План НП'!B183</f>
        <v>0</v>
      </c>
      <c r="C184" s="321">
        <f>'План НП'!F183</f>
        <v>0</v>
      </c>
      <c r="D184" s="321">
        <f>'План НП'!G183</f>
        <v>0</v>
      </c>
      <c r="E184" s="290"/>
      <c r="F184" s="291"/>
      <c r="G184" s="291"/>
      <c r="H184" s="291"/>
      <c r="I184" s="291"/>
      <c r="J184" s="291"/>
      <c r="K184" s="291"/>
      <c r="L184" s="292"/>
      <c r="M184" s="319">
        <f>'План НП'!C183</f>
        <v>0</v>
      </c>
      <c r="N184" s="319">
        <f>'План НП'!D183</f>
        <v>0</v>
      </c>
      <c r="O184" s="293">
        <f>'План НП'!U183</f>
        <v>0</v>
      </c>
      <c r="P184" s="281" t="str">
        <f>'Основні дані'!$B$1</f>
        <v>120142Мон.xls</v>
      </c>
    </row>
    <row r="185" spans="1:16" s="158" customFormat="1" ht="15.75" hidden="1">
      <c r="A185" s="289" t="str">
        <f>'План НП'!A184</f>
        <v>ВБ12.9</v>
      </c>
      <c r="B185" s="316">
        <f>'План НП'!B184</f>
        <v>0</v>
      </c>
      <c r="C185" s="321">
        <f>'План НП'!F184</f>
        <v>0</v>
      </c>
      <c r="D185" s="321">
        <f>'План НП'!G184</f>
        <v>0</v>
      </c>
      <c r="E185" s="290"/>
      <c r="F185" s="291"/>
      <c r="G185" s="291"/>
      <c r="H185" s="291"/>
      <c r="I185" s="291"/>
      <c r="J185" s="291"/>
      <c r="K185" s="291"/>
      <c r="L185" s="292"/>
      <c r="M185" s="319">
        <f>'План НП'!C184</f>
        <v>0</v>
      </c>
      <c r="N185" s="319">
        <f>'План НП'!D184</f>
        <v>0</v>
      </c>
      <c r="O185" s="293">
        <f>'План НП'!U184</f>
        <v>0</v>
      </c>
      <c r="P185" s="281" t="str">
        <f>'Основні дані'!$B$1</f>
        <v>120142Мон.xls</v>
      </c>
    </row>
    <row r="186" spans="1:16" s="158" customFormat="1" ht="15.75" hidden="1">
      <c r="A186" s="289" t="str">
        <f>'План НП'!A185</f>
        <v>ВБ12.10</v>
      </c>
      <c r="B186" s="316">
        <f>'План НП'!B185</f>
        <v>0</v>
      </c>
      <c r="C186" s="321">
        <f>'План НП'!F185</f>
        <v>0</v>
      </c>
      <c r="D186" s="321">
        <f>'План НП'!G185</f>
        <v>0</v>
      </c>
      <c r="E186" s="290"/>
      <c r="F186" s="291"/>
      <c r="G186" s="291"/>
      <c r="H186" s="291"/>
      <c r="I186" s="291"/>
      <c r="J186" s="291"/>
      <c r="K186" s="291"/>
      <c r="L186" s="292"/>
      <c r="M186" s="319">
        <f>'План НП'!C185</f>
        <v>0</v>
      </c>
      <c r="N186" s="319">
        <f>'План НП'!D185</f>
        <v>0</v>
      </c>
      <c r="O186" s="293">
        <f>'План НП'!U185</f>
        <v>0</v>
      </c>
      <c r="P186" s="281" t="str">
        <f>'Основні дані'!$B$1</f>
        <v>120142Мон.xls</v>
      </c>
    </row>
    <row r="187" spans="1:16" s="157" customFormat="1" ht="18.75" hidden="1">
      <c r="A187" s="611"/>
      <c r="B187" s="609" t="str">
        <f>'План НП'!B186</f>
        <v>Практика</v>
      </c>
      <c r="C187" s="598">
        <f>'План НП'!F186</f>
        <v>11</v>
      </c>
      <c r="D187" s="598">
        <f>'План НП'!G186</f>
        <v>330</v>
      </c>
      <c r="E187" s="598"/>
      <c r="F187" s="598"/>
      <c r="G187" s="598"/>
      <c r="H187" s="598"/>
      <c r="I187" s="598"/>
      <c r="J187" s="598"/>
      <c r="K187" s="598"/>
      <c r="L187" s="598"/>
      <c r="M187" s="598">
        <f>'План НП'!C186</f>
        <v>0</v>
      </c>
      <c r="N187" s="598">
        <f>'План НП'!D186</f>
        <v>12</v>
      </c>
      <c r="O187" s="293">
        <f>'План НП'!U186</f>
        <v>0</v>
      </c>
      <c r="P187" s="281" t="str">
        <f>'Основні дані'!$B$1</f>
        <v>120142Мон.xls</v>
      </c>
    </row>
    <row r="188" spans="1:16" ht="15.75" hidden="1">
      <c r="A188" s="612"/>
      <c r="B188" s="614" t="str">
        <f>'План НП'!B187</f>
        <v>Атестація</v>
      </c>
      <c r="C188" s="615">
        <f>'План НП'!F187</f>
        <v>19</v>
      </c>
      <c r="D188" s="615">
        <f>'План НП'!G187</f>
        <v>570</v>
      </c>
      <c r="E188" s="615"/>
      <c r="F188" s="615"/>
      <c r="G188" s="615"/>
      <c r="H188" s="615"/>
      <c r="I188" s="615"/>
      <c r="J188" s="615"/>
      <c r="K188" s="615"/>
      <c r="L188" s="615"/>
      <c r="M188" s="615">
        <f>'План НП'!C187</f>
        <v>0</v>
      </c>
      <c r="N188" s="615">
        <f>'План НП'!D187</f>
        <v>12</v>
      </c>
      <c r="O188" s="616">
        <f>'План НП'!U187</f>
        <v>0</v>
      </c>
      <c r="P188" s="281" t="str">
        <f>'Основні дані'!$B$1</f>
        <v>120142Мон.xls</v>
      </c>
    </row>
    <row r="189" spans="1:16" s="158" customFormat="1" ht="48" customHeight="1" hidden="1">
      <c r="A189" s="570" t="str">
        <f>'План НП'!A188</f>
        <v>3.1.13</v>
      </c>
      <c r="B189" s="572" t="str">
        <f>'План НП'!B188</f>
        <v>Блок дисциплін 13 "Назва блоку"</v>
      </c>
      <c r="C189" s="573" t="str">
        <f>'План НП'!F188</f>
        <v>ОШИБКА</v>
      </c>
      <c r="D189" s="573" t="str">
        <f>'План НП'!G188</f>
        <v>ОШИБКА</v>
      </c>
      <c r="E189" s="574"/>
      <c r="F189" s="575"/>
      <c r="G189" s="575"/>
      <c r="H189" s="575"/>
      <c r="I189" s="575"/>
      <c r="J189" s="575"/>
      <c r="K189" s="575"/>
      <c r="L189" s="576"/>
      <c r="M189" s="577">
        <f>'План НП'!C188</f>
        <v>0</v>
      </c>
      <c r="N189" s="577">
        <f>'План НП'!D188</f>
        <v>0</v>
      </c>
      <c r="O189" s="571">
        <f>'План НП'!U188</f>
        <v>0</v>
      </c>
      <c r="P189" s="281" t="str">
        <f>'Основні дані'!$B$1</f>
        <v>120142Мон.xls</v>
      </c>
    </row>
    <row r="190" spans="1:16" s="158" customFormat="1" ht="15.75" hidden="1">
      <c r="A190" s="289" t="str">
        <f>'План НП'!A189</f>
        <v>ВБ13.1</v>
      </c>
      <c r="B190" s="316">
        <f>'План НП'!B189</f>
        <v>0</v>
      </c>
      <c r="C190" s="321">
        <f>'План НП'!F189</f>
        <v>0</v>
      </c>
      <c r="D190" s="321">
        <f>'План НП'!G189</f>
        <v>0</v>
      </c>
      <c r="E190" s="290"/>
      <c r="F190" s="291"/>
      <c r="G190" s="291"/>
      <c r="H190" s="291"/>
      <c r="I190" s="291"/>
      <c r="J190" s="291"/>
      <c r="K190" s="291"/>
      <c r="L190" s="292"/>
      <c r="M190" s="319">
        <f>'План НП'!C189</f>
        <v>0</v>
      </c>
      <c r="N190" s="319">
        <f>'План НП'!D189</f>
        <v>0</v>
      </c>
      <c r="O190" s="293">
        <f>'План НП'!U189</f>
        <v>0</v>
      </c>
      <c r="P190" s="281" t="str">
        <f>'Основні дані'!$B$1</f>
        <v>120142Мон.xls</v>
      </c>
    </row>
    <row r="191" spans="1:16" s="158" customFormat="1" ht="15.75" hidden="1">
      <c r="A191" s="289" t="str">
        <f>'План НП'!A190</f>
        <v>ВБ13.2</v>
      </c>
      <c r="B191" s="316">
        <f>'План НП'!B190</f>
        <v>0</v>
      </c>
      <c r="C191" s="321">
        <f>'План НП'!F190</f>
        <v>0</v>
      </c>
      <c r="D191" s="321">
        <f>'План НП'!G190</f>
        <v>0</v>
      </c>
      <c r="E191" s="290"/>
      <c r="F191" s="291"/>
      <c r="G191" s="291"/>
      <c r="H191" s="291"/>
      <c r="I191" s="291"/>
      <c r="J191" s="291"/>
      <c r="K191" s="291"/>
      <c r="L191" s="292"/>
      <c r="M191" s="319">
        <f>'План НП'!C190</f>
        <v>0</v>
      </c>
      <c r="N191" s="319">
        <f>'План НП'!D190</f>
        <v>0</v>
      </c>
      <c r="O191" s="293">
        <f>'План НП'!U190</f>
        <v>0</v>
      </c>
      <c r="P191" s="281" t="str">
        <f>'Основні дані'!$B$1</f>
        <v>120142Мон.xls</v>
      </c>
    </row>
    <row r="192" spans="1:16" s="158" customFormat="1" ht="15.75" hidden="1">
      <c r="A192" s="289" t="str">
        <f>'План НП'!A191</f>
        <v>ВБ13.3</v>
      </c>
      <c r="B192" s="316">
        <f>'План НП'!B191</f>
        <v>0</v>
      </c>
      <c r="C192" s="321">
        <f>'План НП'!F191</f>
        <v>0</v>
      </c>
      <c r="D192" s="321">
        <f>'План НП'!G191</f>
        <v>0</v>
      </c>
      <c r="E192" s="290"/>
      <c r="F192" s="291"/>
      <c r="G192" s="291"/>
      <c r="H192" s="291"/>
      <c r="I192" s="291"/>
      <c r="J192" s="291"/>
      <c r="K192" s="291"/>
      <c r="L192" s="292"/>
      <c r="M192" s="319">
        <f>'План НП'!C191</f>
        <v>0</v>
      </c>
      <c r="N192" s="319">
        <f>'План НП'!D191</f>
        <v>0</v>
      </c>
      <c r="O192" s="293">
        <f>'План НП'!U191</f>
        <v>0</v>
      </c>
      <c r="P192" s="281" t="str">
        <f>'Основні дані'!$B$1</f>
        <v>120142Мон.xls</v>
      </c>
    </row>
    <row r="193" spans="1:16" s="158" customFormat="1" ht="15.75" hidden="1">
      <c r="A193" s="289" t="str">
        <f>'План НП'!A192</f>
        <v>ВБ13.4</v>
      </c>
      <c r="B193" s="316">
        <f>'План НП'!B192</f>
        <v>0</v>
      </c>
      <c r="C193" s="321">
        <f>'План НП'!F192</f>
        <v>0</v>
      </c>
      <c r="D193" s="321">
        <f>'План НП'!G192</f>
        <v>0</v>
      </c>
      <c r="E193" s="290"/>
      <c r="F193" s="291"/>
      <c r="G193" s="291"/>
      <c r="H193" s="291"/>
      <c r="I193" s="291"/>
      <c r="J193" s="291"/>
      <c r="K193" s="291"/>
      <c r="L193" s="292"/>
      <c r="M193" s="319">
        <f>'План НП'!C192</f>
        <v>0</v>
      </c>
      <c r="N193" s="319">
        <f>'План НП'!D192</f>
        <v>0</v>
      </c>
      <c r="O193" s="293">
        <f>'План НП'!U192</f>
        <v>0</v>
      </c>
      <c r="P193" s="281" t="str">
        <f>'Основні дані'!$B$1</f>
        <v>120142Мон.xls</v>
      </c>
    </row>
    <row r="194" spans="1:16" s="158" customFormat="1" ht="15.75" hidden="1">
      <c r="A194" s="289" t="str">
        <f>'План НП'!A193</f>
        <v>ВБ13.5</v>
      </c>
      <c r="B194" s="316">
        <f>'План НП'!B193</f>
        <v>0</v>
      </c>
      <c r="C194" s="321">
        <f>'План НП'!F193</f>
        <v>0</v>
      </c>
      <c r="D194" s="321">
        <f>'План НП'!G193</f>
        <v>0</v>
      </c>
      <c r="E194" s="290"/>
      <c r="F194" s="291"/>
      <c r="G194" s="291"/>
      <c r="H194" s="291"/>
      <c r="I194" s="291"/>
      <c r="J194" s="291"/>
      <c r="K194" s="291"/>
      <c r="L194" s="292"/>
      <c r="M194" s="319">
        <f>'План НП'!C193</f>
        <v>0</v>
      </c>
      <c r="N194" s="319">
        <f>'План НП'!D193</f>
        <v>0</v>
      </c>
      <c r="O194" s="293">
        <f>'План НП'!U193</f>
        <v>0</v>
      </c>
      <c r="P194" s="281" t="str">
        <f>'Основні дані'!$B$1</f>
        <v>120142Мон.xls</v>
      </c>
    </row>
    <row r="195" spans="1:16" s="158" customFormat="1" ht="15.75" hidden="1">
      <c r="A195" s="289" t="str">
        <f>'План НП'!A194</f>
        <v>ВБ13.6</v>
      </c>
      <c r="B195" s="316">
        <f>'План НП'!B194</f>
        <v>0</v>
      </c>
      <c r="C195" s="321">
        <f>'План НП'!F194</f>
        <v>0</v>
      </c>
      <c r="D195" s="321">
        <f>'План НП'!G194</f>
        <v>0</v>
      </c>
      <c r="E195" s="290"/>
      <c r="F195" s="291"/>
      <c r="G195" s="291"/>
      <c r="H195" s="291"/>
      <c r="I195" s="291"/>
      <c r="J195" s="291"/>
      <c r="K195" s="291"/>
      <c r="L195" s="292"/>
      <c r="M195" s="319">
        <f>'План НП'!C194</f>
        <v>0</v>
      </c>
      <c r="N195" s="319">
        <f>'План НП'!D194</f>
        <v>0</v>
      </c>
      <c r="O195" s="293">
        <f>'План НП'!U194</f>
        <v>0</v>
      </c>
      <c r="P195" s="281" t="str">
        <f>'Основні дані'!$B$1</f>
        <v>120142Мон.xls</v>
      </c>
    </row>
    <row r="196" spans="1:16" s="158" customFormat="1" ht="15.75" hidden="1">
      <c r="A196" s="289" t="str">
        <f>'План НП'!A195</f>
        <v>ВБ13.7</v>
      </c>
      <c r="B196" s="316">
        <f>'План НП'!B195</f>
        <v>0</v>
      </c>
      <c r="C196" s="321">
        <f>'План НП'!F195</f>
        <v>0</v>
      </c>
      <c r="D196" s="321">
        <f>'План НП'!G195</f>
        <v>0</v>
      </c>
      <c r="E196" s="290"/>
      <c r="F196" s="291"/>
      <c r="G196" s="291"/>
      <c r="H196" s="291"/>
      <c r="I196" s="291"/>
      <c r="J196" s="291"/>
      <c r="K196" s="291"/>
      <c r="L196" s="292"/>
      <c r="M196" s="319">
        <f>'План НП'!C195</f>
        <v>0</v>
      </c>
      <c r="N196" s="319">
        <f>'План НП'!D195</f>
        <v>0</v>
      </c>
      <c r="O196" s="293">
        <f>'План НП'!U195</f>
        <v>0</v>
      </c>
      <c r="P196" s="281" t="str">
        <f>'Основні дані'!$B$1</f>
        <v>120142Мон.xls</v>
      </c>
    </row>
    <row r="197" spans="1:16" s="158" customFormat="1" ht="15.75" hidden="1">
      <c r="A197" s="289" t="str">
        <f>'План НП'!A196</f>
        <v>ВБ13.8</v>
      </c>
      <c r="B197" s="316">
        <f>'План НП'!B196</f>
        <v>0</v>
      </c>
      <c r="C197" s="321">
        <f>'План НП'!F196</f>
        <v>0</v>
      </c>
      <c r="D197" s="321">
        <f>'План НП'!G196</f>
        <v>0</v>
      </c>
      <c r="E197" s="290"/>
      <c r="F197" s="291"/>
      <c r="G197" s="291"/>
      <c r="H197" s="291"/>
      <c r="I197" s="291"/>
      <c r="J197" s="291"/>
      <c r="K197" s="291"/>
      <c r="L197" s="292"/>
      <c r="M197" s="319">
        <f>'План НП'!C196</f>
        <v>0</v>
      </c>
      <c r="N197" s="319">
        <f>'План НП'!D196</f>
        <v>0</v>
      </c>
      <c r="O197" s="293">
        <f>'План НП'!U196</f>
        <v>0</v>
      </c>
      <c r="P197" s="281" t="str">
        <f>'Основні дані'!$B$1</f>
        <v>120142Мон.xls</v>
      </c>
    </row>
    <row r="198" spans="1:16" s="158" customFormat="1" ht="15.75" hidden="1">
      <c r="A198" s="289" t="str">
        <f>'План НП'!A197</f>
        <v>ВБ13.9</v>
      </c>
      <c r="B198" s="316">
        <f>'План НП'!B197</f>
        <v>0</v>
      </c>
      <c r="C198" s="321">
        <f>'План НП'!F197</f>
        <v>0</v>
      </c>
      <c r="D198" s="321">
        <f>'План НП'!G197</f>
        <v>0</v>
      </c>
      <c r="E198" s="290"/>
      <c r="F198" s="291"/>
      <c r="G198" s="291"/>
      <c r="H198" s="291"/>
      <c r="I198" s="291"/>
      <c r="J198" s="291"/>
      <c r="K198" s="291"/>
      <c r="L198" s="292"/>
      <c r="M198" s="319">
        <f>'План НП'!C197</f>
        <v>0</v>
      </c>
      <c r="N198" s="319">
        <f>'План НП'!D197</f>
        <v>0</v>
      </c>
      <c r="O198" s="293">
        <f>'План НП'!U197</f>
        <v>0</v>
      </c>
      <c r="P198" s="281" t="str">
        <f>'Основні дані'!$B$1</f>
        <v>120142Мон.xls</v>
      </c>
    </row>
    <row r="199" spans="1:16" s="158" customFormat="1" ht="15.75" hidden="1">
      <c r="A199" s="289" t="str">
        <f>'План НП'!A198</f>
        <v>ВБ13.10</v>
      </c>
      <c r="B199" s="316">
        <f>'План НП'!B198</f>
        <v>0</v>
      </c>
      <c r="C199" s="321">
        <f>'План НП'!F198</f>
        <v>0</v>
      </c>
      <c r="D199" s="321">
        <f>'План НП'!G198</f>
        <v>0</v>
      </c>
      <c r="E199" s="290"/>
      <c r="F199" s="291"/>
      <c r="G199" s="291"/>
      <c r="H199" s="291"/>
      <c r="I199" s="291"/>
      <c r="J199" s="291"/>
      <c r="K199" s="291"/>
      <c r="L199" s="292"/>
      <c r="M199" s="319">
        <f>'План НП'!C198</f>
        <v>0</v>
      </c>
      <c r="N199" s="319">
        <f>'План НП'!D198</f>
        <v>0</v>
      </c>
      <c r="O199" s="293">
        <f>'План НП'!U198</f>
        <v>0</v>
      </c>
      <c r="P199" s="281" t="str">
        <f>'Основні дані'!$B$1</f>
        <v>120142Мон.xls</v>
      </c>
    </row>
    <row r="200" spans="1:16" s="157" customFormat="1" ht="18.75" hidden="1">
      <c r="A200" s="611"/>
      <c r="B200" s="609" t="str">
        <f>'План НП'!B199</f>
        <v>Практика</v>
      </c>
      <c r="C200" s="598">
        <f>'План НП'!F199</f>
        <v>11</v>
      </c>
      <c r="D200" s="598">
        <f>'План НП'!G199</f>
        <v>330</v>
      </c>
      <c r="E200" s="598"/>
      <c r="F200" s="598"/>
      <c r="G200" s="598"/>
      <c r="H200" s="598"/>
      <c r="I200" s="598"/>
      <c r="J200" s="598"/>
      <c r="K200" s="598"/>
      <c r="L200" s="598"/>
      <c r="M200" s="598">
        <f>'План НП'!C199</f>
        <v>0</v>
      </c>
      <c r="N200" s="598">
        <f>'План НП'!D199</f>
        <v>12</v>
      </c>
      <c r="O200" s="293">
        <f>'План НП'!U199</f>
        <v>0</v>
      </c>
      <c r="P200" s="281" t="str">
        <f>'Основні дані'!$B$1</f>
        <v>120142Мон.xls</v>
      </c>
    </row>
    <row r="201" spans="1:16" ht="15.75" hidden="1">
      <c r="A201" s="612"/>
      <c r="B201" s="614" t="str">
        <f>'План НП'!B200</f>
        <v>Атестація</v>
      </c>
      <c r="C201" s="615">
        <f>'План НП'!F200</f>
        <v>19</v>
      </c>
      <c r="D201" s="615">
        <f>'План НП'!G200</f>
        <v>570</v>
      </c>
      <c r="E201" s="615"/>
      <c r="F201" s="615"/>
      <c r="G201" s="615"/>
      <c r="H201" s="615"/>
      <c r="I201" s="615"/>
      <c r="J201" s="615"/>
      <c r="K201" s="615"/>
      <c r="L201" s="615"/>
      <c r="M201" s="615">
        <f>'План НП'!C200</f>
        <v>0</v>
      </c>
      <c r="N201" s="615">
        <f>'План НП'!D200</f>
        <v>12</v>
      </c>
      <c r="O201" s="616">
        <f>'План НП'!U200</f>
        <v>0</v>
      </c>
      <c r="P201" s="281" t="str">
        <f>'Основні дані'!$B$1</f>
        <v>120142Мон.xls</v>
      </c>
    </row>
    <row r="202" spans="1:16" s="158" customFormat="1" ht="15.75" hidden="1">
      <c r="A202" s="570" t="str">
        <f>'План НП'!A201</f>
        <v>3.1.14</v>
      </c>
      <c r="B202" s="572" t="str">
        <f>'План НП'!B201</f>
        <v>Блок дисциплін 14 "Назва блоку"</v>
      </c>
      <c r="C202" s="573" t="str">
        <f>'План НП'!F201</f>
        <v>ОШИБКА</v>
      </c>
      <c r="D202" s="573" t="str">
        <f>'План НП'!G201</f>
        <v>ОШИБКА</v>
      </c>
      <c r="E202" s="574"/>
      <c r="F202" s="575"/>
      <c r="G202" s="575"/>
      <c r="H202" s="575"/>
      <c r="I202" s="575"/>
      <c r="J202" s="575"/>
      <c r="K202" s="575"/>
      <c r="L202" s="576"/>
      <c r="M202" s="577">
        <f>'План НП'!C201</f>
        <v>0</v>
      </c>
      <c r="N202" s="577">
        <f>'План НП'!D201</f>
        <v>0</v>
      </c>
      <c r="O202" s="571">
        <f>'План НП'!U201</f>
        <v>0</v>
      </c>
      <c r="P202" s="281" t="str">
        <f>'Основні дані'!$B$1</f>
        <v>120142Мон.xls</v>
      </c>
    </row>
    <row r="203" spans="1:16" s="158" customFormat="1" ht="15.75" hidden="1">
      <c r="A203" s="289" t="str">
        <f>'План НП'!A202</f>
        <v>ВБ14.1</v>
      </c>
      <c r="B203" s="316">
        <f>'План НП'!B202</f>
        <v>0</v>
      </c>
      <c r="C203" s="321">
        <f>'План НП'!F202</f>
        <v>0</v>
      </c>
      <c r="D203" s="321">
        <f>'План НП'!G202</f>
        <v>0</v>
      </c>
      <c r="E203" s="290"/>
      <c r="F203" s="291"/>
      <c r="G203" s="291"/>
      <c r="H203" s="291"/>
      <c r="I203" s="291"/>
      <c r="J203" s="291"/>
      <c r="K203" s="291"/>
      <c r="L203" s="292"/>
      <c r="M203" s="319">
        <f>'План НП'!C202</f>
        <v>0</v>
      </c>
      <c r="N203" s="319">
        <f>'План НП'!D202</f>
        <v>0</v>
      </c>
      <c r="O203" s="293">
        <f>'План НП'!U202</f>
        <v>0</v>
      </c>
      <c r="P203" s="281" t="str">
        <f>'Основні дані'!$B$1</f>
        <v>120142Мон.xls</v>
      </c>
    </row>
    <row r="204" spans="1:16" s="158" customFormat="1" ht="15.75" hidden="1">
      <c r="A204" s="289" t="str">
        <f>'План НП'!A203</f>
        <v>ВБ14.2</v>
      </c>
      <c r="B204" s="316">
        <f>'План НП'!B203</f>
        <v>0</v>
      </c>
      <c r="C204" s="321">
        <f>'План НП'!F203</f>
        <v>0</v>
      </c>
      <c r="D204" s="321">
        <f>'План НП'!G203</f>
        <v>0</v>
      </c>
      <c r="E204" s="290"/>
      <c r="F204" s="291"/>
      <c r="G204" s="291"/>
      <c r="H204" s="291"/>
      <c r="I204" s="291"/>
      <c r="J204" s="291"/>
      <c r="K204" s="291"/>
      <c r="L204" s="292"/>
      <c r="M204" s="319">
        <f>'План НП'!C203</f>
        <v>0</v>
      </c>
      <c r="N204" s="319">
        <f>'План НП'!D203</f>
        <v>0</v>
      </c>
      <c r="O204" s="293">
        <f>'План НП'!U203</f>
        <v>0</v>
      </c>
      <c r="P204" s="281" t="str">
        <f>'Основні дані'!$B$1</f>
        <v>120142Мон.xls</v>
      </c>
    </row>
    <row r="205" spans="1:16" s="158" customFormat="1" ht="15.75" hidden="1">
      <c r="A205" s="289" t="str">
        <f>'План НП'!A204</f>
        <v>ВБ14.3</v>
      </c>
      <c r="B205" s="316">
        <f>'План НП'!B204</f>
        <v>0</v>
      </c>
      <c r="C205" s="321">
        <f>'План НП'!F204</f>
        <v>0</v>
      </c>
      <c r="D205" s="321">
        <f>'План НП'!G204</f>
        <v>0</v>
      </c>
      <c r="E205" s="290"/>
      <c r="F205" s="291"/>
      <c r="G205" s="291"/>
      <c r="H205" s="291"/>
      <c r="I205" s="291"/>
      <c r="J205" s="291"/>
      <c r="K205" s="291"/>
      <c r="L205" s="292"/>
      <c r="M205" s="319">
        <f>'План НП'!C204</f>
        <v>0</v>
      </c>
      <c r="N205" s="319">
        <f>'План НП'!D204</f>
        <v>0</v>
      </c>
      <c r="O205" s="293">
        <f>'План НП'!U204</f>
        <v>0</v>
      </c>
      <c r="P205" s="281" t="str">
        <f>'Основні дані'!$B$1</f>
        <v>120142Мон.xls</v>
      </c>
    </row>
    <row r="206" spans="1:16" s="158" customFormat="1" ht="15.75" hidden="1">
      <c r="A206" s="289" t="str">
        <f>'План НП'!A205</f>
        <v>ВБ14.4</v>
      </c>
      <c r="B206" s="316">
        <f>'План НП'!B205</f>
        <v>0</v>
      </c>
      <c r="C206" s="321">
        <f>'План НП'!F205</f>
        <v>0</v>
      </c>
      <c r="D206" s="321">
        <f>'План НП'!G205</f>
        <v>0</v>
      </c>
      <c r="E206" s="290"/>
      <c r="F206" s="291"/>
      <c r="G206" s="291"/>
      <c r="H206" s="291"/>
      <c r="I206" s="291"/>
      <c r="J206" s="291"/>
      <c r="K206" s="291"/>
      <c r="L206" s="292"/>
      <c r="M206" s="319">
        <f>'План НП'!C205</f>
        <v>0</v>
      </c>
      <c r="N206" s="319">
        <f>'План НП'!D205</f>
        <v>0</v>
      </c>
      <c r="O206" s="293">
        <f>'План НП'!U205</f>
        <v>0</v>
      </c>
      <c r="P206" s="281" t="str">
        <f>'Основні дані'!$B$1</f>
        <v>120142Мон.xls</v>
      </c>
    </row>
    <row r="207" spans="1:16" s="158" customFormat="1" ht="15.75" hidden="1">
      <c r="A207" s="289" t="str">
        <f>'План НП'!A206</f>
        <v>ВБ14.5</v>
      </c>
      <c r="B207" s="316">
        <f>'План НП'!B206</f>
        <v>0</v>
      </c>
      <c r="C207" s="321">
        <f>'План НП'!F206</f>
        <v>0</v>
      </c>
      <c r="D207" s="321">
        <f>'План НП'!G206</f>
        <v>0</v>
      </c>
      <c r="E207" s="290"/>
      <c r="F207" s="291"/>
      <c r="G207" s="291"/>
      <c r="H207" s="291"/>
      <c r="I207" s="291"/>
      <c r="J207" s="291"/>
      <c r="K207" s="291"/>
      <c r="L207" s="292"/>
      <c r="M207" s="319">
        <f>'План НП'!C206</f>
        <v>0</v>
      </c>
      <c r="N207" s="319">
        <f>'План НП'!D206</f>
        <v>0</v>
      </c>
      <c r="O207" s="293">
        <f>'План НП'!U206</f>
        <v>0</v>
      </c>
      <c r="P207" s="281" t="str">
        <f>'Основні дані'!$B$1</f>
        <v>120142Мон.xls</v>
      </c>
    </row>
    <row r="208" spans="1:16" s="158" customFormat="1" ht="15.75" hidden="1">
      <c r="A208" s="289" t="str">
        <f>'План НП'!A207</f>
        <v>ВБ14.6</v>
      </c>
      <c r="B208" s="316">
        <f>'План НП'!B207</f>
        <v>0</v>
      </c>
      <c r="C208" s="321">
        <f>'План НП'!F207</f>
        <v>0</v>
      </c>
      <c r="D208" s="321">
        <f>'План НП'!G207</f>
        <v>0</v>
      </c>
      <c r="E208" s="290"/>
      <c r="F208" s="291"/>
      <c r="G208" s="291"/>
      <c r="H208" s="291"/>
      <c r="I208" s="291"/>
      <c r="J208" s="291"/>
      <c r="K208" s="291"/>
      <c r="L208" s="292"/>
      <c r="M208" s="319">
        <f>'План НП'!C207</f>
        <v>0</v>
      </c>
      <c r="N208" s="319">
        <f>'План НП'!D207</f>
        <v>0</v>
      </c>
      <c r="O208" s="293">
        <f>'План НП'!U207</f>
        <v>0</v>
      </c>
      <c r="P208" s="281" t="str">
        <f>'Основні дані'!$B$1</f>
        <v>120142Мон.xls</v>
      </c>
    </row>
    <row r="209" spans="1:16" s="158" customFormat="1" ht="15.75" hidden="1">
      <c r="A209" s="289" t="str">
        <f>'План НП'!A208</f>
        <v>ВБ14.7</v>
      </c>
      <c r="B209" s="316">
        <f>'План НП'!B208</f>
        <v>0</v>
      </c>
      <c r="C209" s="321">
        <f>'План НП'!F208</f>
        <v>0</v>
      </c>
      <c r="D209" s="321">
        <f>'План НП'!G208</f>
        <v>0</v>
      </c>
      <c r="E209" s="290"/>
      <c r="F209" s="291"/>
      <c r="G209" s="291"/>
      <c r="H209" s="291"/>
      <c r="I209" s="291"/>
      <c r="J209" s="291"/>
      <c r="K209" s="291"/>
      <c r="L209" s="292"/>
      <c r="M209" s="319">
        <f>'План НП'!C208</f>
        <v>0</v>
      </c>
      <c r="N209" s="319">
        <f>'План НП'!D208</f>
        <v>0</v>
      </c>
      <c r="O209" s="293">
        <f>'План НП'!U208</f>
        <v>0</v>
      </c>
      <c r="P209" s="281" t="str">
        <f>'Основні дані'!$B$1</f>
        <v>120142Мон.xls</v>
      </c>
    </row>
    <row r="210" spans="1:16" s="158" customFormat="1" ht="15.75" hidden="1">
      <c r="A210" s="289" t="str">
        <f>'План НП'!A209</f>
        <v>ВБ14.8</v>
      </c>
      <c r="B210" s="316">
        <f>'План НП'!B209</f>
        <v>0</v>
      </c>
      <c r="C210" s="321">
        <f>'План НП'!F209</f>
        <v>0</v>
      </c>
      <c r="D210" s="321">
        <f>'План НП'!G209</f>
        <v>0</v>
      </c>
      <c r="E210" s="290"/>
      <c r="F210" s="291"/>
      <c r="G210" s="291"/>
      <c r="H210" s="291"/>
      <c r="I210" s="291"/>
      <c r="J210" s="291"/>
      <c r="K210" s="291"/>
      <c r="L210" s="292"/>
      <c r="M210" s="319">
        <f>'План НП'!C209</f>
        <v>0</v>
      </c>
      <c r="N210" s="319">
        <f>'План НП'!D209</f>
        <v>0</v>
      </c>
      <c r="O210" s="293">
        <f>'План НП'!U209</f>
        <v>0</v>
      </c>
      <c r="P210" s="281" t="str">
        <f>'Основні дані'!$B$1</f>
        <v>120142Мон.xls</v>
      </c>
    </row>
    <row r="211" spans="1:16" s="158" customFormat="1" ht="15.75" hidden="1">
      <c r="A211" s="289" t="str">
        <f>'План НП'!A210</f>
        <v>ВБ14.9</v>
      </c>
      <c r="B211" s="316">
        <f>'План НП'!B210</f>
        <v>0</v>
      </c>
      <c r="C211" s="321">
        <f>'План НП'!F210</f>
        <v>0</v>
      </c>
      <c r="D211" s="321">
        <f>'План НП'!G210</f>
        <v>0</v>
      </c>
      <c r="E211" s="290"/>
      <c r="F211" s="291"/>
      <c r="G211" s="291"/>
      <c r="H211" s="291"/>
      <c r="I211" s="291"/>
      <c r="J211" s="291"/>
      <c r="K211" s="291"/>
      <c r="L211" s="292"/>
      <c r="M211" s="319">
        <f>'План НП'!C210</f>
        <v>0</v>
      </c>
      <c r="N211" s="319">
        <f>'План НП'!D210</f>
        <v>0</v>
      </c>
      <c r="O211" s="293">
        <f>'План НП'!U210</f>
        <v>0</v>
      </c>
      <c r="P211" s="281" t="str">
        <f>'Основні дані'!$B$1</f>
        <v>120142Мон.xls</v>
      </c>
    </row>
    <row r="212" spans="1:16" s="158" customFormat="1" ht="15.75" hidden="1">
      <c r="A212" s="289" t="str">
        <f>'План НП'!A211</f>
        <v>ВБ14.10</v>
      </c>
      <c r="B212" s="316">
        <f>'План НП'!B211</f>
        <v>0</v>
      </c>
      <c r="C212" s="321">
        <f>'План НП'!F211</f>
        <v>0</v>
      </c>
      <c r="D212" s="321">
        <f>'План НП'!G211</f>
        <v>0</v>
      </c>
      <c r="E212" s="290"/>
      <c r="F212" s="291"/>
      <c r="G212" s="291"/>
      <c r="H212" s="291"/>
      <c r="I212" s="291"/>
      <c r="J212" s="291"/>
      <c r="K212" s="291"/>
      <c r="L212" s="292"/>
      <c r="M212" s="319">
        <f>'План НП'!C211</f>
        <v>0</v>
      </c>
      <c r="N212" s="319">
        <f>'План НП'!D211</f>
        <v>0</v>
      </c>
      <c r="O212" s="293">
        <f>'План НП'!U211</f>
        <v>0</v>
      </c>
      <c r="P212" s="281" t="str">
        <f>'Основні дані'!$B$1</f>
        <v>120142Мон.xls</v>
      </c>
    </row>
    <row r="213" spans="1:16" s="157" customFormat="1" ht="18.75" hidden="1">
      <c r="A213" s="611"/>
      <c r="B213" s="609" t="str">
        <f>'План НП'!B212</f>
        <v>Практика</v>
      </c>
      <c r="C213" s="598">
        <f>'План НП'!F212</f>
        <v>11</v>
      </c>
      <c r="D213" s="598">
        <f>'План НП'!G212</f>
        <v>330</v>
      </c>
      <c r="E213" s="598"/>
      <c r="F213" s="598"/>
      <c r="G213" s="598"/>
      <c r="H213" s="598"/>
      <c r="I213" s="598"/>
      <c r="J213" s="598"/>
      <c r="K213" s="598"/>
      <c r="L213" s="598"/>
      <c r="M213" s="598">
        <f>'План НП'!C212</f>
        <v>0</v>
      </c>
      <c r="N213" s="598">
        <f>'План НП'!D212</f>
        <v>12</v>
      </c>
      <c r="O213" s="293">
        <f>'План НП'!U212</f>
        <v>0</v>
      </c>
      <c r="P213" s="281" t="str">
        <f>'Основні дані'!$B$1</f>
        <v>120142Мон.xls</v>
      </c>
    </row>
    <row r="214" spans="1:16" ht="15.75" hidden="1">
      <c r="A214" s="612"/>
      <c r="B214" s="614" t="str">
        <f>'План НП'!B213</f>
        <v>Атестація</v>
      </c>
      <c r="C214" s="615">
        <f>'План НП'!F213</f>
        <v>19</v>
      </c>
      <c r="D214" s="615">
        <f>'План НП'!G213</f>
        <v>570</v>
      </c>
      <c r="E214" s="615"/>
      <c r="F214" s="615"/>
      <c r="G214" s="615"/>
      <c r="H214" s="615"/>
      <c r="I214" s="615"/>
      <c r="J214" s="615"/>
      <c r="K214" s="615"/>
      <c r="L214" s="615"/>
      <c r="M214" s="615">
        <f>'План НП'!C213</f>
        <v>0</v>
      </c>
      <c r="N214" s="615">
        <f>'План НП'!D213</f>
        <v>12</v>
      </c>
      <c r="O214" s="616">
        <f>'План НП'!U213</f>
        <v>0</v>
      </c>
      <c r="P214" s="281" t="str">
        <f>'Основні дані'!$B$1</f>
        <v>120142Мон.xls</v>
      </c>
    </row>
    <row r="215" spans="1:16" s="158" customFormat="1" ht="15.75" hidden="1">
      <c r="A215" s="570" t="str">
        <f>'План НП'!A214</f>
        <v>3.1.15</v>
      </c>
      <c r="B215" s="572" t="str">
        <f>'План НП'!B214</f>
        <v>Блок дисциплін 15 "Назва блоку"</v>
      </c>
      <c r="C215" s="573" t="str">
        <f>'План НП'!F214</f>
        <v>ОШИБКА</v>
      </c>
      <c r="D215" s="573" t="str">
        <f>'План НП'!G214</f>
        <v>ОШИБКА</v>
      </c>
      <c r="E215" s="574"/>
      <c r="F215" s="575"/>
      <c r="G215" s="575"/>
      <c r="H215" s="575"/>
      <c r="I215" s="575"/>
      <c r="J215" s="575"/>
      <c r="K215" s="575"/>
      <c r="L215" s="576"/>
      <c r="M215" s="577">
        <f>'План НП'!C214</f>
        <v>0</v>
      </c>
      <c r="N215" s="577">
        <f>'План НП'!D214</f>
        <v>0</v>
      </c>
      <c r="O215" s="571">
        <f>'План НП'!U214</f>
        <v>0</v>
      </c>
      <c r="P215" s="281" t="str">
        <f>'Основні дані'!$B$1</f>
        <v>120142Мон.xls</v>
      </c>
    </row>
    <row r="216" spans="1:16" s="158" customFormat="1" ht="15.75" hidden="1">
      <c r="A216" s="289" t="str">
        <f>'План НП'!A215</f>
        <v>ВБ15.1</v>
      </c>
      <c r="B216" s="316">
        <f>'План НП'!B215</f>
        <v>0</v>
      </c>
      <c r="C216" s="321">
        <f>'План НП'!F215</f>
        <v>0</v>
      </c>
      <c r="D216" s="321">
        <f>'План НП'!G215</f>
        <v>0</v>
      </c>
      <c r="E216" s="290"/>
      <c r="F216" s="291"/>
      <c r="G216" s="291"/>
      <c r="H216" s="291"/>
      <c r="I216" s="291"/>
      <c r="J216" s="291"/>
      <c r="K216" s="291"/>
      <c r="L216" s="292"/>
      <c r="M216" s="319">
        <f>'План НП'!C215</f>
        <v>0</v>
      </c>
      <c r="N216" s="319">
        <f>'План НП'!D215</f>
        <v>0</v>
      </c>
      <c r="O216" s="293">
        <f>'План НП'!U215</f>
        <v>0</v>
      </c>
      <c r="P216" s="281" t="str">
        <f>'Основні дані'!$B$1</f>
        <v>120142Мон.xls</v>
      </c>
    </row>
    <row r="217" spans="1:16" s="158" customFormat="1" ht="15.75" hidden="1">
      <c r="A217" s="289" t="str">
        <f>'План НП'!A216</f>
        <v>ВБ15.2</v>
      </c>
      <c r="B217" s="316">
        <f>'План НП'!B216</f>
        <v>0</v>
      </c>
      <c r="C217" s="321">
        <f>'План НП'!F216</f>
        <v>0</v>
      </c>
      <c r="D217" s="321">
        <f>'План НП'!G216</f>
        <v>0</v>
      </c>
      <c r="E217" s="290"/>
      <c r="F217" s="291"/>
      <c r="G217" s="291"/>
      <c r="H217" s="291"/>
      <c r="I217" s="291"/>
      <c r="J217" s="291"/>
      <c r="K217" s="291"/>
      <c r="L217" s="292"/>
      <c r="M217" s="319">
        <f>'План НП'!C216</f>
        <v>0</v>
      </c>
      <c r="N217" s="319">
        <f>'План НП'!D216</f>
        <v>0</v>
      </c>
      <c r="O217" s="293">
        <f>'План НП'!U216</f>
        <v>0</v>
      </c>
      <c r="P217" s="281" t="str">
        <f>'Основні дані'!$B$1</f>
        <v>120142Мон.xls</v>
      </c>
    </row>
    <row r="218" spans="1:16" s="158" customFormat="1" ht="15.75" hidden="1">
      <c r="A218" s="289" t="str">
        <f>'План НП'!A217</f>
        <v>ВБ15.3</v>
      </c>
      <c r="B218" s="316">
        <f>'План НП'!B217</f>
        <v>0</v>
      </c>
      <c r="C218" s="321">
        <f>'План НП'!F217</f>
        <v>0</v>
      </c>
      <c r="D218" s="321">
        <f>'План НП'!G217</f>
        <v>0</v>
      </c>
      <c r="E218" s="290"/>
      <c r="F218" s="291"/>
      <c r="G218" s="291"/>
      <c r="H218" s="291"/>
      <c r="I218" s="291"/>
      <c r="J218" s="291"/>
      <c r="K218" s="291"/>
      <c r="L218" s="292"/>
      <c r="M218" s="319">
        <f>'План НП'!C217</f>
        <v>0</v>
      </c>
      <c r="N218" s="319">
        <f>'План НП'!D217</f>
        <v>0</v>
      </c>
      <c r="O218" s="293">
        <f>'План НП'!U217</f>
        <v>0</v>
      </c>
      <c r="P218" s="281" t="str">
        <f>'Основні дані'!$B$1</f>
        <v>120142Мон.xls</v>
      </c>
    </row>
    <row r="219" spans="1:16" s="158" customFormat="1" ht="15.75" hidden="1">
      <c r="A219" s="289" t="str">
        <f>'План НП'!A218</f>
        <v>ВБ15.4</v>
      </c>
      <c r="B219" s="316">
        <f>'План НП'!B218</f>
        <v>0</v>
      </c>
      <c r="C219" s="321">
        <f>'План НП'!F218</f>
        <v>0</v>
      </c>
      <c r="D219" s="321">
        <f>'План НП'!G218</f>
        <v>0</v>
      </c>
      <c r="E219" s="290"/>
      <c r="F219" s="291"/>
      <c r="G219" s="291"/>
      <c r="H219" s="291"/>
      <c r="I219" s="291"/>
      <c r="J219" s="291"/>
      <c r="K219" s="291"/>
      <c r="L219" s="292"/>
      <c r="M219" s="319">
        <f>'План НП'!C218</f>
        <v>0</v>
      </c>
      <c r="N219" s="319">
        <f>'План НП'!D218</f>
        <v>0</v>
      </c>
      <c r="O219" s="293">
        <f>'План НП'!U218</f>
        <v>0</v>
      </c>
      <c r="P219" s="281" t="str">
        <f>'Основні дані'!$B$1</f>
        <v>120142Мон.xls</v>
      </c>
    </row>
    <row r="220" spans="1:16" s="158" customFormat="1" ht="15.75" hidden="1">
      <c r="A220" s="289" t="str">
        <f>'План НП'!A219</f>
        <v>ВБ15.5</v>
      </c>
      <c r="B220" s="316">
        <f>'План НП'!B219</f>
        <v>0</v>
      </c>
      <c r="C220" s="321">
        <f>'План НП'!F219</f>
        <v>0</v>
      </c>
      <c r="D220" s="321">
        <f>'План НП'!G219</f>
        <v>0</v>
      </c>
      <c r="E220" s="290"/>
      <c r="F220" s="291"/>
      <c r="G220" s="291"/>
      <c r="H220" s="291"/>
      <c r="I220" s="291"/>
      <c r="J220" s="291"/>
      <c r="K220" s="291"/>
      <c r="L220" s="292"/>
      <c r="M220" s="319">
        <f>'План НП'!C219</f>
        <v>0</v>
      </c>
      <c r="N220" s="319">
        <f>'План НП'!D219</f>
        <v>0</v>
      </c>
      <c r="O220" s="293">
        <f>'План НП'!U219</f>
        <v>0</v>
      </c>
      <c r="P220" s="281" t="str">
        <f>'Основні дані'!$B$1</f>
        <v>120142Мон.xls</v>
      </c>
    </row>
    <row r="221" spans="1:16" s="158" customFormat="1" ht="15.75" hidden="1">
      <c r="A221" s="289" t="str">
        <f>'План НП'!A220</f>
        <v>ВБ15.6</v>
      </c>
      <c r="B221" s="316">
        <f>'План НП'!B220</f>
        <v>0</v>
      </c>
      <c r="C221" s="321">
        <f>'План НП'!F220</f>
        <v>0</v>
      </c>
      <c r="D221" s="321">
        <f>'План НП'!G220</f>
        <v>0</v>
      </c>
      <c r="E221" s="290"/>
      <c r="F221" s="291"/>
      <c r="G221" s="291"/>
      <c r="H221" s="291"/>
      <c r="I221" s="291"/>
      <c r="J221" s="291"/>
      <c r="K221" s="291"/>
      <c r="L221" s="292"/>
      <c r="M221" s="319">
        <f>'План НП'!C220</f>
        <v>0</v>
      </c>
      <c r="N221" s="319">
        <f>'План НП'!D220</f>
        <v>0</v>
      </c>
      <c r="O221" s="293">
        <f>'План НП'!U220</f>
        <v>0</v>
      </c>
      <c r="P221" s="281" t="str">
        <f>'Основні дані'!$B$1</f>
        <v>120142Мон.xls</v>
      </c>
    </row>
    <row r="222" spans="1:16" s="158" customFormat="1" ht="15.75" hidden="1">
      <c r="A222" s="289" t="str">
        <f>'План НП'!A221</f>
        <v>ВБ15.7</v>
      </c>
      <c r="B222" s="316">
        <f>'План НП'!B221</f>
        <v>0</v>
      </c>
      <c r="C222" s="321">
        <f>'План НП'!F221</f>
        <v>0</v>
      </c>
      <c r="D222" s="321">
        <f>'План НП'!G221</f>
        <v>0</v>
      </c>
      <c r="E222" s="290"/>
      <c r="F222" s="291"/>
      <c r="G222" s="291"/>
      <c r="H222" s="291"/>
      <c r="I222" s="291"/>
      <c r="J222" s="291"/>
      <c r="K222" s="291"/>
      <c r="L222" s="292"/>
      <c r="M222" s="319">
        <f>'План НП'!C221</f>
        <v>0</v>
      </c>
      <c r="N222" s="319">
        <f>'План НП'!D221</f>
        <v>0</v>
      </c>
      <c r="O222" s="293">
        <f>'План НП'!U221</f>
        <v>0</v>
      </c>
      <c r="P222" s="281" t="str">
        <f>'Основні дані'!$B$1</f>
        <v>120142Мон.xls</v>
      </c>
    </row>
    <row r="223" spans="1:16" s="158" customFormat="1" ht="15.75" hidden="1">
      <c r="A223" s="289" t="str">
        <f>'План НП'!A222</f>
        <v>ВБ15.8</v>
      </c>
      <c r="B223" s="316">
        <f>'План НП'!B222</f>
        <v>0</v>
      </c>
      <c r="C223" s="321">
        <f>'План НП'!F222</f>
        <v>0</v>
      </c>
      <c r="D223" s="321">
        <f>'План НП'!G222</f>
        <v>0</v>
      </c>
      <c r="E223" s="290"/>
      <c r="F223" s="291"/>
      <c r="G223" s="291"/>
      <c r="H223" s="291"/>
      <c r="I223" s="291"/>
      <c r="J223" s="291"/>
      <c r="K223" s="291"/>
      <c r="L223" s="292"/>
      <c r="M223" s="319">
        <f>'План НП'!C222</f>
        <v>0</v>
      </c>
      <c r="N223" s="319">
        <f>'План НП'!D222</f>
        <v>0</v>
      </c>
      <c r="O223" s="293">
        <f>'План НП'!U222</f>
        <v>0</v>
      </c>
      <c r="P223" s="281" t="str">
        <f>'Основні дані'!$B$1</f>
        <v>120142Мон.xls</v>
      </c>
    </row>
    <row r="224" spans="1:16" s="158" customFormat="1" ht="15.75" hidden="1">
      <c r="A224" s="289" t="str">
        <f>'План НП'!A223</f>
        <v>ВБ15.9</v>
      </c>
      <c r="B224" s="316">
        <f>'План НП'!B223</f>
        <v>0</v>
      </c>
      <c r="C224" s="321">
        <f>'План НП'!F223</f>
        <v>0</v>
      </c>
      <c r="D224" s="321">
        <f>'План НП'!G223</f>
        <v>0</v>
      </c>
      <c r="E224" s="290"/>
      <c r="F224" s="291"/>
      <c r="G224" s="291"/>
      <c r="H224" s="291"/>
      <c r="I224" s="291"/>
      <c r="J224" s="291"/>
      <c r="K224" s="291"/>
      <c r="L224" s="292"/>
      <c r="M224" s="319">
        <f>'План НП'!C223</f>
        <v>0</v>
      </c>
      <c r="N224" s="319">
        <f>'План НП'!D223</f>
        <v>0</v>
      </c>
      <c r="O224" s="293">
        <f>'План НП'!U223</f>
        <v>0</v>
      </c>
      <c r="P224" s="281" t="str">
        <f>'Основні дані'!$B$1</f>
        <v>120142Мон.xls</v>
      </c>
    </row>
    <row r="225" spans="1:16" s="158" customFormat="1" ht="15.75" hidden="1">
      <c r="A225" s="289" t="str">
        <f>'План НП'!A224</f>
        <v>ВБ15.10</v>
      </c>
      <c r="B225" s="316">
        <f>'План НП'!B224</f>
        <v>0</v>
      </c>
      <c r="C225" s="321">
        <f>'План НП'!F224</f>
        <v>0</v>
      </c>
      <c r="D225" s="321">
        <f>'План НП'!G224</f>
        <v>0</v>
      </c>
      <c r="E225" s="290"/>
      <c r="F225" s="291"/>
      <c r="G225" s="291"/>
      <c r="H225" s="291"/>
      <c r="I225" s="291"/>
      <c r="J225" s="291"/>
      <c r="K225" s="291"/>
      <c r="L225" s="292"/>
      <c r="M225" s="319">
        <f>'План НП'!C224</f>
        <v>0</v>
      </c>
      <c r="N225" s="319">
        <f>'План НП'!D224</f>
        <v>0</v>
      </c>
      <c r="O225" s="293">
        <f>'План НП'!U224</f>
        <v>0</v>
      </c>
      <c r="P225" s="281" t="str">
        <f>'Основні дані'!$B$1</f>
        <v>120142Мон.xls</v>
      </c>
    </row>
    <row r="226" spans="1:16" s="157" customFormat="1" ht="18.75" hidden="1">
      <c r="A226" s="611"/>
      <c r="B226" s="609" t="str">
        <f>'План НП'!B225</f>
        <v>Практика</v>
      </c>
      <c r="C226" s="598">
        <f>'План НП'!F225</f>
        <v>11</v>
      </c>
      <c r="D226" s="598">
        <f>'План НП'!G225</f>
        <v>330</v>
      </c>
      <c r="E226" s="598"/>
      <c r="F226" s="598"/>
      <c r="G226" s="598"/>
      <c r="H226" s="598"/>
      <c r="I226" s="598"/>
      <c r="J226" s="598"/>
      <c r="K226" s="598"/>
      <c r="L226" s="598"/>
      <c r="M226" s="598">
        <f>'План НП'!C225</f>
        <v>0</v>
      </c>
      <c r="N226" s="598">
        <f>'План НП'!D225</f>
        <v>12</v>
      </c>
      <c r="O226" s="293">
        <f>'План НП'!U225</f>
        <v>0</v>
      </c>
      <c r="P226" s="281" t="str">
        <f>'Основні дані'!$B$1</f>
        <v>120142Мон.xls</v>
      </c>
    </row>
    <row r="227" spans="1:16" ht="15.75" hidden="1">
      <c r="A227" s="612"/>
      <c r="B227" s="614" t="str">
        <f>'План НП'!B226</f>
        <v>Атестація</v>
      </c>
      <c r="C227" s="615">
        <f>'План НП'!F226</f>
        <v>19</v>
      </c>
      <c r="D227" s="615">
        <f>'План НП'!G226</f>
        <v>570</v>
      </c>
      <c r="E227" s="615"/>
      <c r="F227" s="615"/>
      <c r="G227" s="615"/>
      <c r="H227" s="615"/>
      <c r="I227" s="615"/>
      <c r="J227" s="615"/>
      <c r="K227" s="615"/>
      <c r="L227" s="615"/>
      <c r="M227" s="615">
        <f>'План НП'!C226</f>
        <v>0</v>
      </c>
      <c r="N227" s="615">
        <f>'План НП'!D226</f>
        <v>12</v>
      </c>
      <c r="O227" s="616">
        <f>'План НП'!U226</f>
        <v>0</v>
      </c>
      <c r="P227" s="281" t="str">
        <f>'Основні дані'!$B$1</f>
        <v>120142Мон.xls</v>
      </c>
    </row>
    <row r="228" spans="1:16" s="158" customFormat="1" ht="15.75" hidden="1">
      <c r="A228" s="570" t="str">
        <f>'План НП'!A227</f>
        <v>3.1.16</v>
      </c>
      <c r="B228" s="572" t="str">
        <f>'План НП'!B227</f>
        <v>Блок дисциплін 16 "Назва блоку"</v>
      </c>
      <c r="C228" s="573" t="str">
        <f>'План НП'!F227</f>
        <v>ОШИБКА</v>
      </c>
      <c r="D228" s="573" t="str">
        <f>'План НП'!G227</f>
        <v>ОШИБКА</v>
      </c>
      <c r="E228" s="574"/>
      <c r="F228" s="575"/>
      <c r="G228" s="575"/>
      <c r="H228" s="575"/>
      <c r="I228" s="575"/>
      <c r="J228" s="575"/>
      <c r="K228" s="575"/>
      <c r="L228" s="576"/>
      <c r="M228" s="577">
        <f>'План НП'!C227</f>
        <v>0</v>
      </c>
      <c r="N228" s="577">
        <f>'План НП'!D227</f>
        <v>0</v>
      </c>
      <c r="O228" s="571">
        <f>'План НП'!U227</f>
        <v>0</v>
      </c>
      <c r="P228" s="281" t="str">
        <f>'Основні дані'!$B$1</f>
        <v>120142Мон.xls</v>
      </c>
    </row>
    <row r="229" spans="1:16" s="158" customFormat="1" ht="15.75" hidden="1">
      <c r="A229" s="289" t="str">
        <f>'План НП'!A228</f>
        <v>ВБ16.1</v>
      </c>
      <c r="B229" s="316">
        <f>'План НП'!B228</f>
        <v>0</v>
      </c>
      <c r="C229" s="321">
        <f>'План НП'!F228</f>
        <v>0</v>
      </c>
      <c r="D229" s="321">
        <f>'План НП'!G228</f>
        <v>0</v>
      </c>
      <c r="E229" s="290"/>
      <c r="F229" s="291"/>
      <c r="G229" s="291"/>
      <c r="H229" s="291"/>
      <c r="I229" s="291"/>
      <c r="J229" s="291"/>
      <c r="K229" s="291"/>
      <c r="L229" s="292"/>
      <c r="M229" s="319">
        <f>'План НП'!C228</f>
        <v>0</v>
      </c>
      <c r="N229" s="319">
        <f>'План НП'!D228</f>
        <v>0</v>
      </c>
      <c r="O229" s="293">
        <f>'План НП'!U228</f>
        <v>0</v>
      </c>
      <c r="P229" s="281" t="str">
        <f>'Основні дані'!$B$1</f>
        <v>120142Мон.xls</v>
      </c>
    </row>
    <row r="230" spans="1:16" s="158" customFormat="1" ht="15.75" hidden="1">
      <c r="A230" s="289" t="str">
        <f>'План НП'!A229</f>
        <v>ВБ16.2</v>
      </c>
      <c r="B230" s="316">
        <f>'План НП'!B229</f>
        <v>0</v>
      </c>
      <c r="C230" s="321">
        <f>'План НП'!F229</f>
        <v>0</v>
      </c>
      <c r="D230" s="321">
        <f>'План НП'!G229</f>
        <v>0</v>
      </c>
      <c r="E230" s="290"/>
      <c r="F230" s="291"/>
      <c r="G230" s="291"/>
      <c r="H230" s="291"/>
      <c r="I230" s="291"/>
      <c r="J230" s="291"/>
      <c r="K230" s="291"/>
      <c r="L230" s="292"/>
      <c r="M230" s="319">
        <f>'План НП'!C229</f>
        <v>0</v>
      </c>
      <c r="N230" s="319">
        <f>'План НП'!D229</f>
        <v>0</v>
      </c>
      <c r="O230" s="293">
        <f>'План НП'!U229</f>
        <v>0</v>
      </c>
      <c r="P230" s="281" t="str">
        <f>'Основні дані'!$B$1</f>
        <v>120142Мон.xls</v>
      </c>
    </row>
    <row r="231" spans="1:16" s="158" customFormat="1" ht="15.75" hidden="1">
      <c r="A231" s="289" t="str">
        <f>'План НП'!A230</f>
        <v>ВБ16.3</v>
      </c>
      <c r="B231" s="316">
        <f>'План НП'!B230</f>
        <v>0</v>
      </c>
      <c r="C231" s="321">
        <f>'План НП'!F230</f>
        <v>0</v>
      </c>
      <c r="D231" s="321">
        <f>'План НП'!G230</f>
        <v>0</v>
      </c>
      <c r="E231" s="290"/>
      <c r="F231" s="291"/>
      <c r="G231" s="291"/>
      <c r="H231" s="291"/>
      <c r="I231" s="291"/>
      <c r="J231" s="291"/>
      <c r="K231" s="291"/>
      <c r="L231" s="292"/>
      <c r="M231" s="319">
        <f>'План НП'!C230</f>
        <v>0</v>
      </c>
      <c r="N231" s="319">
        <f>'План НП'!D230</f>
        <v>0</v>
      </c>
      <c r="O231" s="293">
        <f>'План НП'!U230</f>
        <v>0</v>
      </c>
      <c r="P231" s="281" t="str">
        <f>'Основні дані'!$B$1</f>
        <v>120142Мон.xls</v>
      </c>
    </row>
    <row r="232" spans="1:16" s="158" customFormat="1" ht="15.75" hidden="1">
      <c r="A232" s="289" t="str">
        <f>'План НП'!A231</f>
        <v>ВБ16.4</v>
      </c>
      <c r="B232" s="316">
        <f>'План НП'!B231</f>
        <v>0</v>
      </c>
      <c r="C232" s="321">
        <f>'План НП'!F231</f>
        <v>0</v>
      </c>
      <c r="D232" s="321">
        <f>'План НП'!G231</f>
        <v>0</v>
      </c>
      <c r="E232" s="290"/>
      <c r="F232" s="291"/>
      <c r="G232" s="291"/>
      <c r="H232" s="291"/>
      <c r="I232" s="291"/>
      <c r="J232" s="291"/>
      <c r="K232" s="291"/>
      <c r="L232" s="292"/>
      <c r="M232" s="319">
        <f>'План НП'!C231</f>
        <v>0</v>
      </c>
      <c r="N232" s="319">
        <f>'План НП'!D231</f>
        <v>0</v>
      </c>
      <c r="O232" s="293">
        <f>'План НП'!U231</f>
        <v>0</v>
      </c>
      <c r="P232" s="281" t="str">
        <f>'Основні дані'!$B$1</f>
        <v>120142Мон.xls</v>
      </c>
    </row>
    <row r="233" spans="1:16" s="158" customFormat="1" ht="15.75" hidden="1">
      <c r="A233" s="289" t="str">
        <f>'План НП'!A232</f>
        <v>ВБ16.5</v>
      </c>
      <c r="B233" s="316">
        <f>'План НП'!B232</f>
        <v>0</v>
      </c>
      <c r="C233" s="321">
        <f>'План НП'!F232</f>
        <v>0</v>
      </c>
      <c r="D233" s="321">
        <f>'План НП'!G232</f>
        <v>0</v>
      </c>
      <c r="E233" s="290"/>
      <c r="F233" s="291"/>
      <c r="G233" s="291"/>
      <c r="H233" s="291"/>
      <c r="I233" s="291"/>
      <c r="J233" s="291"/>
      <c r="K233" s="291"/>
      <c r="L233" s="292"/>
      <c r="M233" s="319">
        <f>'План НП'!C232</f>
        <v>0</v>
      </c>
      <c r="N233" s="319">
        <f>'План НП'!D232</f>
        <v>0</v>
      </c>
      <c r="O233" s="293">
        <f>'План НП'!U232</f>
        <v>0</v>
      </c>
      <c r="P233" s="281" t="str">
        <f>'Основні дані'!$B$1</f>
        <v>120142Мон.xls</v>
      </c>
    </row>
    <row r="234" spans="1:16" s="158" customFormat="1" ht="15.75" hidden="1">
      <c r="A234" s="289" t="str">
        <f>'План НП'!A233</f>
        <v>ВБ16.6</v>
      </c>
      <c r="B234" s="316">
        <f>'План НП'!B233</f>
        <v>0</v>
      </c>
      <c r="C234" s="321">
        <f>'План НП'!F233</f>
        <v>0</v>
      </c>
      <c r="D234" s="321">
        <f>'План НП'!G233</f>
        <v>0</v>
      </c>
      <c r="E234" s="290"/>
      <c r="F234" s="291"/>
      <c r="G234" s="291"/>
      <c r="H234" s="291"/>
      <c r="I234" s="291"/>
      <c r="J234" s="291"/>
      <c r="K234" s="291"/>
      <c r="L234" s="292"/>
      <c r="M234" s="319">
        <f>'План НП'!C233</f>
        <v>0</v>
      </c>
      <c r="N234" s="319">
        <f>'План НП'!D233</f>
        <v>0</v>
      </c>
      <c r="O234" s="293">
        <f>'План НП'!U233</f>
        <v>0</v>
      </c>
      <c r="P234" s="281" t="str">
        <f>'Основні дані'!$B$1</f>
        <v>120142Мон.xls</v>
      </c>
    </row>
    <row r="235" spans="1:16" s="158" customFormat="1" ht="15.75" hidden="1">
      <c r="A235" s="289" t="str">
        <f>'План НП'!A234</f>
        <v>ВБ16.7</v>
      </c>
      <c r="B235" s="316">
        <f>'План НП'!B234</f>
        <v>0</v>
      </c>
      <c r="C235" s="321">
        <f>'План НП'!F234</f>
        <v>0</v>
      </c>
      <c r="D235" s="321">
        <f>'План НП'!G234</f>
        <v>0</v>
      </c>
      <c r="E235" s="290"/>
      <c r="F235" s="291"/>
      <c r="G235" s="291"/>
      <c r="H235" s="291"/>
      <c r="I235" s="291"/>
      <c r="J235" s="291"/>
      <c r="K235" s="291"/>
      <c r="L235" s="292"/>
      <c r="M235" s="319">
        <f>'План НП'!C234</f>
        <v>0</v>
      </c>
      <c r="N235" s="319">
        <f>'План НП'!D234</f>
        <v>0</v>
      </c>
      <c r="O235" s="293">
        <f>'План НП'!U234</f>
        <v>0</v>
      </c>
      <c r="P235" s="281" t="str">
        <f>'Основні дані'!$B$1</f>
        <v>120142Мон.xls</v>
      </c>
    </row>
    <row r="236" spans="1:16" s="158" customFormat="1" ht="15.75" hidden="1">
      <c r="A236" s="289" t="str">
        <f>'План НП'!A235</f>
        <v>ВБ16.8</v>
      </c>
      <c r="B236" s="316">
        <f>'План НП'!B235</f>
        <v>0</v>
      </c>
      <c r="C236" s="321">
        <f>'План НП'!F235</f>
        <v>0</v>
      </c>
      <c r="D236" s="321">
        <f>'План НП'!G235</f>
        <v>0</v>
      </c>
      <c r="E236" s="290"/>
      <c r="F236" s="291"/>
      <c r="G236" s="291"/>
      <c r="H236" s="291"/>
      <c r="I236" s="291"/>
      <c r="J236" s="291"/>
      <c r="K236" s="291"/>
      <c r="L236" s="292"/>
      <c r="M236" s="319">
        <f>'План НП'!C235</f>
        <v>0</v>
      </c>
      <c r="N236" s="319">
        <f>'План НП'!D235</f>
        <v>0</v>
      </c>
      <c r="O236" s="293">
        <f>'План НП'!U235</f>
        <v>0</v>
      </c>
      <c r="P236" s="281" t="str">
        <f>'Основні дані'!$B$1</f>
        <v>120142Мон.xls</v>
      </c>
    </row>
    <row r="237" spans="1:16" s="158" customFormat="1" ht="15.75" hidden="1">
      <c r="A237" s="289" t="str">
        <f>'План НП'!A236</f>
        <v>ВБ16.9</v>
      </c>
      <c r="B237" s="316">
        <f>'План НП'!B236</f>
        <v>0</v>
      </c>
      <c r="C237" s="321">
        <f>'План НП'!F236</f>
        <v>0</v>
      </c>
      <c r="D237" s="321">
        <f>'План НП'!G236</f>
        <v>0</v>
      </c>
      <c r="E237" s="290"/>
      <c r="F237" s="291"/>
      <c r="G237" s="291"/>
      <c r="H237" s="291"/>
      <c r="I237" s="291"/>
      <c r="J237" s="291"/>
      <c r="K237" s="291"/>
      <c r="L237" s="292"/>
      <c r="M237" s="319">
        <f>'План НП'!C236</f>
        <v>0</v>
      </c>
      <c r="N237" s="319">
        <f>'План НП'!D236</f>
        <v>0</v>
      </c>
      <c r="O237" s="293">
        <f>'План НП'!U236</f>
        <v>0</v>
      </c>
      <c r="P237" s="281" t="str">
        <f>'Основні дані'!$B$1</f>
        <v>120142Мон.xls</v>
      </c>
    </row>
    <row r="238" spans="1:16" s="158" customFormat="1" ht="15.75" hidden="1">
      <c r="A238" s="289" t="str">
        <f>'План НП'!A237</f>
        <v>ВБ16.10</v>
      </c>
      <c r="B238" s="316">
        <f>'План НП'!B237</f>
        <v>0</v>
      </c>
      <c r="C238" s="321">
        <f>'План НП'!F237</f>
        <v>0</v>
      </c>
      <c r="D238" s="321">
        <f>'План НП'!G237</f>
        <v>0</v>
      </c>
      <c r="E238" s="290"/>
      <c r="F238" s="291"/>
      <c r="G238" s="291"/>
      <c r="H238" s="291"/>
      <c r="I238" s="291"/>
      <c r="J238" s="291"/>
      <c r="K238" s="291"/>
      <c r="L238" s="292"/>
      <c r="M238" s="319">
        <f>'План НП'!C237</f>
        <v>0</v>
      </c>
      <c r="N238" s="319">
        <f>'План НП'!D237</f>
        <v>0</v>
      </c>
      <c r="O238" s="293">
        <f>'План НП'!U237</f>
        <v>0</v>
      </c>
      <c r="P238" s="281" t="str">
        <f>'Основні дані'!$B$1</f>
        <v>120142Мон.xls</v>
      </c>
    </row>
    <row r="239" spans="1:16" s="157" customFormat="1" ht="18.75" hidden="1">
      <c r="A239" s="611"/>
      <c r="B239" s="609" t="str">
        <f>'План НП'!B238</f>
        <v>Практика</v>
      </c>
      <c r="C239" s="598">
        <f>'План НП'!F238</f>
        <v>11</v>
      </c>
      <c r="D239" s="598">
        <f>'План НП'!G238</f>
        <v>330</v>
      </c>
      <c r="E239" s="598"/>
      <c r="F239" s="598"/>
      <c r="G239" s="598"/>
      <c r="H239" s="598"/>
      <c r="I239" s="598"/>
      <c r="J239" s="598"/>
      <c r="K239" s="598"/>
      <c r="L239" s="598"/>
      <c r="M239" s="598">
        <f>'План НП'!C238</f>
        <v>0</v>
      </c>
      <c r="N239" s="598">
        <f>'План НП'!D238</f>
        <v>12</v>
      </c>
      <c r="O239" s="293">
        <f>'План НП'!U238</f>
        <v>0</v>
      </c>
      <c r="P239" s="281" t="str">
        <f>'Основні дані'!$B$1</f>
        <v>120142Мон.xls</v>
      </c>
    </row>
    <row r="240" spans="1:16" ht="16.5" hidden="1" thickBot="1">
      <c r="A240" s="613"/>
      <c r="B240" s="610" t="str">
        <f>'План НП'!B239</f>
        <v>Атестація</v>
      </c>
      <c r="C240" s="599">
        <f>'План НП'!F239</f>
        <v>19</v>
      </c>
      <c r="D240" s="599">
        <f>'План НП'!G239</f>
        <v>570</v>
      </c>
      <c r="E240" s="599"/>
      <c r="F240" s="599"/>
      <c r="G240" s="599"/>
      <c r="H240" s="599"/>
      <c r="I240" s="599"/>
      <c r="J240" s="599"/>
      <c r="K240" s="599"/>
      <c r="L240" s="599"/>
      <c r="M240" s="599">
        <f>'План НП'!C239</f>
        <v>0</v>
      </c>
      <c r="N240" s="599">
        <f>'План НП'!D239</f>
        <v>12</v>
      </c>
      <c r="O240" s="597">
        <f>'План НП'!U239</f>
        <v>0</v>
      </c>
      <c r="P240" s="281" t="str">
        <f>'Основні дані'!$B$1</f>
        <v>120142Мон.xls</v>
      </c>
    </row>
    <row r="241" spans="1:16" s="158" customFormat="1" ht="27.75" customHeight="1" thickBot="1">
      <c r="A241" s="600" t="str">
        <f>'План НП'!A240</f>
        <v>3.2</v>
      </c>
      <c r="B241" s="601" t="str">
        <f>'План НП'!B240</f>
        <v>Дисципліни вільного вибору студентів   (Перелік дисциплін додається)</v>
      </c>
      <c r="C241" s="602">
        <f>'План НП'!F240</f>
        <v>18</v>
      </c>
      <c r="D241" s="602">
        <f>'План НП'!G240</f>
        <v>540</v>
      </c>
      <c r="E241" s="603"/>
      <c r="F241" s="604"/>
      <c r="G241" s="604"/>
      <c r="H241" s="604"/>
      <c r="I241" s="604"/>
      <c r="J241" s="604"/>
      <c r="K241" s="604"/>
      <c r="L241" s="605"/>
      <c r="M241" s="606">
        <f>'План НП'!C240</f>
        <v>0</v>
      </c>
      <c r="N241" s="607">
        <f>'План НП'!D240</f>
        <v>0</v>
      </c>
      <c r="O241" s="608">
        <f>'План НП'!U240</f>
        <v>0</v>
      </c>
      <c r="P241" s="281" t="str">
        <f>'Основні дані'!$B$1</f>
        <v>120142Мон.xls</v>
      </c>
    </row>
    <row r="242" spans="1:16" s="429" customFormat="1" ht="21" thickBot="1">
      <c r="A242" s="496">
        <f>'План НП'!A246</f>
        <v>0</v>
      </c>
      <c r="B242" s="497" t="str">
        <f>'План НП'!B246</f>
        <v>Загальна кількість за термін підготовки</v>
      </c>
      <c r="C242" s="498">
        <f>'План НП'!F246</f>
        <v>120</v>
      </c>
      <c r="D242" s="498">
        <f>'План НП'!G246</f>
        <v>3600</v>
      </c>
      <c r="E242" s="499"/>
      <c r="F242" s="500"/>
      <c r="G242" s="500"/>
      <c r="H242" s="500"/>
      <c r="I242" s="500"/>
      <c r="J242" s="500"/>
      <c r="K242" s="500"/>
      <c r="L242" s="501"/>
      <c r="M242" s="502">
        <f>'План НП'!C246</f>
        <v>0</v>
      </c>
      <c r="N242" s="503">
        <f>'План НП'!D246</f>
        <v>0</v>
      </c>
      <c r="O242" s="504">
        <f>'План НП'!U246</f>
        <v>0</v>
      </c>
      <c r="P242" s="281" t="str">
        <f>'Основні дані'!$B$1</f>
        <v>120142Мон.xls</v>
      </c>
    </row>
  </sheetData>
  <sheetProtection password="CC79" sheet="1" formatCells="0" formatColumns="0" formatRows="0" insertRows="0" insertHyperlinks="0" deleteRows="0" sort="0" autoFilter="0" pivotTables="0"/>
  <autoFilter ref="A12:P241"/>
  <mergeCells count="16">
    <mergeCell ref="A4:B4"/>
    <mergeCell ref="M8:O8"/>
    <mergeCell ref="M10:N10"/>
    <mergeCell ref="C5:O5"/>
    <mergeCell ref="A9:A11"/>
    <mergeCell ref="B9:B11"/>
    <mergeCell ref="O9:O11"/>
    <mergeCell ref="C7:D7"/>
    <mergeCell ref="C9:N9"/>
    <mergeCell ref="C10:C11"/>
    <mergeCell ref="D10:D11"/>
    <mergeCell ref="C8:D8"/>
    <mergeCell ref="C4:O4"/>
    <mergeCell ref="M6:O6"/>
    <mergeCell ref="C6:D6"/>
    <mergeCell ref="M7:O7"/>
  </mergeCells>
  <printOptions/>
  <pageMargins left="0.3937007874015748" right="0.3937007874015748" top="0.1968503937007874" bottom="0.5905511811023623" header="0" footer="0"/>
  <pageSetup horizontalDpi="600" verticalDpi="600" orientation="portrait" paperSize="9" scale="5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79"/>
  <sheetViews>
    <sheetView view="pageBreakPreview" zoomScaleSheetLayoutView="100" zoomScalePageLayoutView="0" workbookViewId="0" topLeftCell="A1">
      <selection activeCell="A1" sqref="A1:Q39"/>
    </sheetView>
  </sheetViews>
  <sheetFormatPr defaultColWidth="9.00390625" defaultRowHeight="12.75"/>
  <sheetData>
    <row r="1" spans="1:16" ht="20.25" customHeight="1">
      <c r="A1" s="962" t="s">
        <v>123</v>
      </c>
      <c r="B1" s="963"/>
      <c r="C1" s="963"/>
      <c r="D1" s="963"/>
      <c r="E1" s="963"/>
      <c r="F1" s="963"/>
      <c r="G1" s="963"/>
      <c r="H1" s="963"/>
      <c r="I1" s="963"/>
      <c r="J1" s="963"/>
      <c r="K1" s="963"/>
      <c r="L1" s="963"/>
      <c r="M1" s="963"/>
      <c r="N1" s="963"/>
      <c r="O1" s="963"/>
      <c r="P1" s="963"/>
    </row>
    <row r="2" ht="15.75">
      <c r="A2" s="158"/>
    </row>
    <row r="3" ht="15.75">
      <c r="A3" s="158" t="s">
        <v>115</v>
      </c>
    </row>
    <row r="4" ht="15.75">
      <c r="A4" s="175" t="s">
        <v>116</v>
      </c>
    </row>
    <row r="5" ht="15.75">
      <c r="A5" s="176" t="s">
        <v>117</v>
      </c>
    </row>
    <row r="6" spans="1:2" ht="15.75">
      <c r="A6" s="175" t="s">
        <v>32</v>
      </c>
      <c r="B6" s="625" t="s">
        <v>542</v>
      </c>
    </row>
    <row r="7" spans="1:2" ht="15.75">
      <c r="A7" s="175" t="s">
        <v>32</v>
      </c>
      <c r="B7" s="625" t="s">
        <v>543</v>
      </c>
    </row>
    <row r="8" spans="1:2" ht="15.75">
      <c r="A8" s="175" t="s">
        <v>32</v>
      </c>
      <c r="B8" s="625" t="s">
        <v>544</v>
      </c>
    </row>
    <row r="9" spans="1:2" ht="15.75">
      <c r="A9" s="175" t="s">
        <v>32</v>
      </c>
      <c r="B9" s="625" t="s">
        <v>545</v>
      </c>
    </row>
    <row r="10" spans="1:2" ht="15.75">
      <c r="A10" s="175" t="s">
        <v>32</v>
      </c>
      <c r="B10" s="625" t="s">
        <v>546</v>
      </c>
    </row>
    <row r="11" spans="1:2" ht="15.75">
      <c r="A11" s="175" t="s">
        <v>32</v>
      </c>
      <c r="B11" s="625" t="s">
        <v>547</v>
      </c>
    </row>
    <row r="12" spans="1:2" ht="15.75">
      <c r="A12" s="175" t="s">
        <v>32</v>
      </c>
      <c r="B12" s="625" t="s">
        <v>548</v>
      </c>
    </row>
    <row r="13" spans="1:2" ht="15.75">
      <c r="A13" s="175" t="s">
        <v>32</v>
      </c>
      <c r="B13" s="625" t="s">
        <v>549</v>
      </c>
    </row>
    <row r="14" spans="1:2" ht="15.75">
      <c r="A14" s="175" t="s">
        <v>32</v>
      </c>
      <c r="B14" s="625" t="s">
        <v>550</v>
      </c>
    </row>
    <row r="15" ht="15.75">
      <c r="A15" s="177" t="s">
        <v>118</v>
      </c>
    </row>
    <row r="16" spans="1:16" ht="29.25" customHeight="1">
      <c r="A16" s="964" t="s">
        <v>551</v>
      </c>
      <c r="B16" s="965"/>
      <c r="C16" s="965"/>
      <c r="D16" s="965"/>
      <c r="E16" s="965"/>
      <c r="F16" s="965"/>
      <c r="G16" s="965"/>
      <c r="H16" s="965"/>
      <c r="I16" s="965"/>
      <c r="J16" s="965"/>
      <c r="K16" s="965"/>
      <c r="L16" s="965"/>
      <c r="M16" s="965"/>
      <c r="N16" s="965"/>
      <c r="O16" s="965"/>
      <c r="P16" s="965"/>
    </row>
    <row r="17" ht="15.75">
      <c r="A17" s="176" t="s">
        <v>552</v>
      </c>
    </row>
    <row r="18" ht="30.75" customHeight="1">
      <c r="A18" s="176" t="s">
        <v>119</v>
      </c>
    </row>
    <row r="19" ht="15.75">
      <c r="A19" s="176" t="s">
        <v>120</v>
      </c>
    </row>
    <row r="20" ht="15.75" customHeight="1">
      <c r="A20" s="176" t="s">
        <v>124</v>
      </c>
    </row>
    <row r="21" ht="15.75">
      <c r="A21" s="176" t="s">
        <v>125</v>
      </c>
    </row>
    <row r="22" ht="15.75">
      <c r="A22" s="176" t="s">
        <v>137</v>
      </c>
    </row>
    <row r="23" ht="15.75">
      <c r="A23" s="176" t="s">
        <v>126</v>
      </c>
    </row>
    <row r="24" ht="15.75">
      <c r="A24" s="176" t="s">
        <v>127</v>
      </c>
    </row>
    <row r="25" ht="15.75">
      <c r="A25" s="176" t="s">
        <v>128</v>
      </c>
    </row>
    <row r="26" ht="15.75">
      <c r="A26" s="176" t="s">
        <v>129</v>
      </c>
    </row>
    <row r="27" spans="1:16" ht="28.5" customHeight="1">
      <c r="A27" s="966" t="s">
        <v>130</v>
      </c>
      <c r="B27" s="967"/>
      <c r="C27" s="967"/>
      <c r="D27" s="967"/>
      <c r="E27" s="967"/>
      <c r="F27" s="967"/>
      <c r="G27" s="967"/>
      <c r="H27" s="967"/>
      <c r="I27" s="967"/>
      <c r="J27" s="967"/>
      <c r="K27" s="967"/>
      <c r="L27" s="967"/>
      <c r="M27" s="967"/>
      <c r="N27" s="967"/>
      <c r="O27" s="967"/>
      <c r="P27" s="967"/>
    </row>
    <row r="28" ht="15.75">
      <c r="A28" s="176" t="s">
        <v>163</v>
      </c>
    </row>
    <row r="29" spans="1:16" ht="33" customHeight="1">
      <c r="A29" s="960" t="s">
        <v>131</v>
      </c>
      <c r="B29" s="961"/>
      <c r="C29" s="961"/>
      <c r="D29" s="961"/>
      <c r="E29" s="961"/>
      <c r="F29" s="961"/>
      <c r="G29" s="961"/>
      <c r="H29" s="961"/>
      <c r="I29" s="961"/>
      <c r="J29" s="961"/>
      <c r="K29" s="961"/>
      <c r="L29" s="961"/>
      <c r="M29" s="961"/>
      <c r="N29" s="961"/>
      <c r="O29" s="961"/>
      <c r="P29" s="961"/>
    </row>
    <row r="30" ht="15.75">
      <c r="A30" s="176" t="s">
        <v>132</v>
      </c>
    </row>
    <row r="31" ht="28.5" customHeight="1">
      <c r="A31" s="176" t="s">
        <v>133</v>
      </c>
    </row>
    <row r="32" ht="15.75">
      <c r="A32" s="176" t="s">
        <v>134</v>
      </c>
    </row>
    <row r="33" ht="15.75">
      <c r="A33" s="176" t="s">
        <v>135</v>
      </c>
    </row>
    <row r="34" ht="15.75">
      <c r="A34" s="176" t="s">
        <v>136</v>
      </c>
    </row>
    <row r="35" ht="15.75">
      <c r="A35" s="386" t="s">
        <v>145</v>
      </c>
    </row>
    <row r="36" ht="15.75">
      <c r="A36" s="385" t="s">
        <v>144</v>
      </c>
    </row>
    <row r="37" ht="15.75">
      <c r="A37" s="386" t="s">
        <v>146</v>
      </c>
    </row>
    <row r="38" ht="15.75">
      <c r="A38" s="385" t="s">
        <v>147</v>
      </c>
    </row>
    <row r="39" ht="15.75">
      <c r="A39" s="176"/>
    </row>
    <row r="40" ht="15.75">
      <c r="A40" s="176"/>
    </row>
    <row r="41" ht="15.75">
      <c r="A41" s="176"/>
    </row>
    <row r="42" ht="15.75">
      <c r="A42" s="176"/>
    </row>
    <row r="43" ht="15.75">
      <c r="A43" s="176"/>
    </row>
    <row r="44" ht="15.75">
      <c r="A44" s="176"/>
    </row>
    <row r="45" ht="15.75">
      <c r="A45" s="176"/>
    </row>
    <row r="46" ht="15.75">
      <c r="A46" s="176"/>
    </row>
    <row r="47" ht="15.75">
      <c r="A47" s="176"/>
    </row>
    <row r="48" ht="15.75">
      <c r="A48" s="176"/>
    </row>
    <row r="49" ht="15.75">
      <c r="A49" s="176"/>
    </row>
    <row r="50" ht="15.75">
      <c r="A50" s="176"/>
    </row>
    <row r="51" ht="15.75">
      <c r="A51" s="176"/>
    </row>
    <row r="52" ht="15.75">
      <c r="A52" s="176"/>
    </row>
    <row r="53" ht="15.75">
      <c r="A53" s="176"/>
    </row>
    <row r="54" ht="15.75">
      <c r="A54" s="176"/>
    </row>
    <row r="55" ht="15.75">
      <c r="A55" s="176"/>
    </row>
    <row r="56" ht="15.75">
      <c r="A56" s="176"/>
    </row>
    <row r="57" ht="15.75">
      <c r="A57" s="176"/>
    </row>
    <row r="58" ht="15.75">
      <c r="A58" s="176"/>
    </row>
    <row r="59" ht="15.75">
      <c r="A59" s="176"/>
    </row>
    <row r="60" ht="15.75">
      <c r="A60" s="176"/>
    </row>
    <row r="61" ht="15.75">
      <c r="A61" s="176"/>
    </row>
    <row r="62" ht="15.75">
      <c r="A62" s="176"/>
    </row>
    <row r="63" ht="15.75">
      <c r="A63" s="176"/>
    </row>
    <row r="64" ht="15.75">
      <c r="A64" s="176"/>
    </row>
    <row r="65" ht="15.75">
      <c r="A65" s="176"/>
    </row>
    <row r="66" ht="15.75">
      <c r="A66" s="176"/>
    </row>
    <row r="67" ht="15.75">
      <c r="A67" s="176"/>
    </row>
    <row r="68" ht="15.75">
      <c r="A68" s="176"/>
    </row>
    <row r="69" ht="15.75">
      <c r="A69" s="176"/>
    </row>
    <row r="70" ht="15.75">
      <c r="A70" s="176"/>
    </row>
    <row r="71" ht="15.75">
      <c r="A71" s="176"/>
    </row>
    <row r="72" ht="15.75">
      <c r="A72" s="176"/>
    </row>
    <row r="73" ht="15.75">
      <c r="A73" s="176"/>
    </row>
    <row r="74" ht="15.75">
      <c r="A74" s="176"/>
    </row>
    <row r="75" ht="15.75">
      <c r="A75" s="176"/>
    </row>
    <row r="76" spans="1:8" ht="15.75">
      <c r="A76" s="249"/>
      <c r="B76" s="250"/>
      <c r="C76" s="250"/>
      <c r="D76" s="250"/>
      <c r="E76" s="250"/>
      <c r="F76" s="250"/>
      <c r="G76" s="250"/>
      <c r="H76" s="250"/>
    </row>
    <row r="77" ht="15.75">
      <c r="A77" s="176"/>
    </row>
    <row r="78" spans="1:14" ht="15.75">
      <c r="A78" s="191"/>
      <c r="B78" s="178"/>
      <c r="C78" s="178"/>
      <c r="D78" s="178"/>
      <c r="E78" s="178"/>
      <c r="F78" s="178"/>
      <c r="G78" s="178"/>
      <c r="H78" s="178"/>
      <c r="I78" s="178"/>
      <c r="J78" s="178"/>
      <c r="K78" s="178"/>
      <c r="L78" s="178"/>
      <c r="M78" s="178"/>
      <c r="N78" s="178"/>
    </row>
    <row r="79" ht="15.75">
      <c r="A79" s="176"/>
    </row>
  </sheetData>
  <sheetProtection/>
  <mergeCells count="4">
    <mergeCell ref="A29:P29"/>
    <mergeCell ref="A1:P1"/>
    <mergeCell ref="A16:P16"/>
    <mergeCell ref="A27:P27"/>
  </mergeCells>
  <printOptions/>
  <pageMargins left="0.75" right="0.75" top="1" bottom="1" header="0.5" footer="0.5"/>
  <pageSetup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НТУ "ХПІ"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НП-2015</dc:title>
  <dc:subject/>
  <dc:creator>Бичкова Т.А.</dc:creator>
  <cp:keywords/>
  <dc:description/>
  <cp:lastModifiedBy>tkf-s</cp:lastModifiedBy>
  <cp:lastPrinted>2018-06-21T10:40:12Z</cp:lastPrinted>
  <dcterms:created xsi:type="dcterms:W3CDTF">2002-01-25T08:51:42Z</dcterms:created>
  <dcterms:modified xsi:type="dcterms:W3CDTF">2018-07-12T11:28:24Z</dcterms:modified>
  <cp:category/>
  <cp:version/>
  <cp:contentType/>
  <cp:contentStatus/>
</cp:coreProperties>
</file>