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g\Desktop\Препады\электрон-версия на 2020 (1) (1)\действующие на 20 год\"/>
    </mc:Choice>
  </mc:AlternateContent>
  <bookViews>
    <workbookView xWindow="0" yWindow="0" windowWidth="18075" windowHeight="5565" tabRatio="598" activeTab="3"/>
  </bookViews>
  <sheets>
    <sheet name="Довідник" sheetId="13" r:id="rId1"/>
    <sheet name="Основні дані" sheetId="12" r:id="rId2"/>
    <sheet name="Титул" sheetId="8" r:id="rId3"/>
    <sheet name="План НП" sheetId="10" r:id="rId4"/>
    <sheet name="Дисц ВВ" sheetId="17" r:id="rId5"/>
    <sheet name="Зміст" sheetId="11" r:id="rId6"/>
    <sheet name="Інструкція" sheetId="14" r:id="rId7"/>
  </sheets>
  <externalReferences>
    <externalReference r:id="rId8"/>
  </externalReferences>
  <definedNames>
    <definedName name="_xlnm._FilterDatabase" localSheetId="5" hidden="1">Зміст!$A$12:$P$210</definedName>
    <definedName name="_xlnm._FilterDatabase" localSheetId="3" hidden="1">'План НП'!$A$11:$V$231</definedName>
    <definedName name="_xlnm.Print_Titles" localSheetId="5">Зміст!$12:$12</definedName>
    <definedName name="_xlnm.Print_Titles" localSheetId="3">'План НП'!$11:$11</definedName>
    <definedName name="_xlnm.Print_Area" localSheetId="5">Зміст!$A$4:$O$211</definedName>
    <definedName name="_xlnm.Print_Area" localSheetId="6">Інструкція!$A$1:$Q$41</definedName>
    <definedName name="_xlnm.Print_Area" localSheetId="1">'Основні дані'!$A$1:$B$22</definedName>
    <definedName name="_xlnm.Print_Area" localSheetId="3">'План НП'!$A$1:$U$275</definedName>
    <definedName name="_xlnm.Print_Area" localSheetId="2">Титул!$A$1:$BA$39</definedName>
  </definedNames>
  <calcPr calcId="162913"/>
</workbook>
</file>

<file path=xl/calcChain.xml><?xml version="1.0" encoding="utf-8"?>
<calcChain xmlns="http://schemas.openxmlformats.org/spreadsheetml/2006/main">
  <c r="O222" i="10" l="1"/>
  <c r="O221" i="10"/>
  <c r="O220" i="10"/>
  <c r="O219" i="10"/>
  <c r="O218" i="10"/>
  <c r="O217" i="10"/>
  <c r="O216" i="10"/>
  <c r="M78" i="10" l="1"/>
  <c r="N78" i="10"/>
  <c r="O78" i="10"/>
  <c r="P78" i="10"/>
  <c r="Q78" i="10"/>
  <c r="R78" i="10"/>
  <c r="S78" i="10"/>
  <c r="T78" i="10"/>
  <c r="I78" i="10"/>
  <c r="F87" i="10"/>
  <c r="G87" i="10" s="1"/>
  <c r="F88" i="10"/>
  <c r="G88" i="10" s="1"/>
  <c r="F86" i="10"/>
  <c r="G86" i="10" s="1"/>
  <c r="F85" i="10"/>
  <c r="G85" i="10" s="1"/>
  <c r="F84" i="10"/>
  <c r="G84" i="10" s="1"/>
  <c r="F83" i="10"/>
  <c r="G83" i="10" s="1"/>
  <c r="F82" i="10"/>
  <c r="G82" i="10" s="1"/>
  <c r="F81" i="10"/>
  <c r="F80" i="10"/>
  <c r="G80" i="10" s="1"/>
  <c r="F79" i="10"/>
  <c r="G79" i="10" s="1"/>
  <c r="K78" i="10"/>
  <c r="J78" i="10"/>
  <c r="F77" i="10"/>
  <c r="G77" i="10" s="1"/>
  <c r="F76" i="10"/>
  <c r="G76" i="10" s="1"/>
  <c r="G75" i="10"/>
  <c r="F75" i="10"/>
  <c r="F74" i="10"/>
  <c r="G74" i="10" s="1"/>
  <c r="F73" i="10"/>
  <c r="G73" i="10" s="1"/>
  <c r="F72" i="10"/>
  <c r="G72" i="10" s="1"/>
  <c r="F71" i="10"/>
  <c r="G71" i="10" s="1"/>
  <c r="F70" i="10"/>
  <c r="G70" i="10" s="1"/>
  <c r="F69" i="10"/>
  <c r="G69" i="10" s="1"/>
  <c r="F68" i="10"/>
  <c r="G68" i="10" s="1"/>
  <c r="T67" i="10"/>
  <c r="S67" i="10"/>
  <c r="R67" i="10"/>
  <c r="Q67" i="10"/>
  <c r="P67" i="10"/>
  <c r="O67" i="10"/>
  <c r="N67" i="10"/>
  <c r="M67" i="10"/>
  <c r="K67" i="10"/>
  <c r="J67" i="10"/>
  <c r="I67" i="10"/>
  <c r="F67" i="10" l="1"/>
  <c r="G67" i="10"/>
  <c r="G81" i="10"/>
  <c r="F210" i="10" l="1"/>
  <c r="G210" i="10" s="1"/>
  <c r="F18" i="17" l="1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24" i="17"/>
  <c r="G24" i="17" s="1"/>
  <c r="F25" i="17"/>
  <c r="G25" i="17" s="1"/>
  <c r="F26" i="17"/>
  <c r="G26" i="17" s="1"/>
  <c r="F28" i="17"/>
  <c r="G28" i="17" s="1"/>
  <c r="F14" i="17"/>
  <c r="G14" i="17" s="1"/>
  <c r="F15" i="17"/>
  <c r="G15" i="17" s="1"/>
  <c r="F16" i="17"/>
  <c r="G16" i="17" s="1"/>
  <c r="F17" i="17"/>
  <c r="G17" i="17" s="1"/>
  <c r="F13" i="17"/>
  <c r="G13" i="17" s="1"/>
  <c r="M34" i="10"/>
  <c r="P34" i="10"/>
  <c r="A1" i="17"/>
  <c r="B1" i="8"/>
  <c r="A1" i="10"/>
  <c r="O34" i="10" l="1"/>
  <c r="V210" i="10" l="1"/>
  <c r="I19" i="10"/>
  <c r="J19" i="10"/>
  <c r="K19" i="10"/>
  <c r="M19" i="10"/>
  <c r="N19" i="10"/>
  <c r="O19" i="10"/>
  <c r="P19" i="10"/>
  <c r="Q19" i="10"/>
  <c r="S19" i="10"/>
  <c r="T19" i="10"/>
  <c r="BH24" i="8"/>
  <c r="BH23" i="8"/>
  <c r="BH22" i="8"/>
  <c r="BH21" i="8"/>
  <c r="BI20" i="8"/>
  <c r="BH20" i="8"/>
  <c r="BG19" i="8"/>
  <c r="L7" i="8"/>
  <c r="B1" i="12"/>
  <c r="D48" i="11"/>
  <c r="D49" i="11"/>
  <c r="D53" i="11"/>
  <c r="F55" i="10"/>
  <c r="G55" i="10" s="1"/>
  <c r="D56" i="11" s="1"/>
  <c r="F190" i="10"/>
  <c r="G190" i="10" s="1"/>
  <c r="D191" i="11" s="1"/>
  <c r="F191" i="10"/>
  <c r="G191" i="10" s="1"/>
  <c r="D192" i="11" s="1"/>
  <c r="F192" i="10"/>
  <c r="G192" i="10" s="1"/>
  <c r="D193" i="11" s="1"/>
  <c r="F193" i="10"/>
  <c r="F194" i="10"/>
  <c r="G194" i="10" s="1"/>
  <c r="D195" i="11" s="1"/>
  <c r="F195" i="10"/>
  <c r="C196" i="11" s="1"/>
  <c r="F196" i="10"/>
  <c r="G196" i="10" s="1"/>
  <c r="D197" i="11" s="1"/>
  <c r="F197" i="10"/>
  <c r="F198" i="10"/>
  <c r="G198" i="10" s="1"/>
  <c r="D199" i="11" s="1"/>
  <c r="F189" i="10"/>
  <c r="C190" i="11" s="1"/>
  <c r="F31" i="10"/>
  <c r="R34" i="10"/>
  <c r="R33" i="10" s="1"/>
  <c r="R32" i="10" s="1"/>
  <c r="AV11" i="8"/>
  <c r="B109" i="11"/>
  <c r="B107" i="11"/>
  <c r="O225" i="10"/>
  <c r="Q225" i="10"/>
  <c r="S225" i="10"/>
  <c r="M225" i="10"/>
  <c r="O32" i="11"/>
  <c r="M32" i="11"/>
  <c r="B32" i="11"/>
  <c r="O31" i="11"/>
  <c r="M31" i="11"/>
  <c r="B31" i="11"/>
  <c r="A123" i="11"/>
  <c r="B123" i="11"/>
  <c r="M123" i="11"/>
  <c r="N123" i="11"/>
  <c r="O123" i="11"/>
  <c r="A124" i="11"/>
  <c r="B124" i="11"/>
  <c r="M124" i="11"/>
  <c r="N124" i="11"/>
  <c r="O124" i="11"/>
  <c r="O231" i="10"/>
  <c r="Q231" i="10"/>
  <c r="S231" i="10"/>
  <c r="M231" i="10"/>
  <c r="O230" i="10"/>
  <c r="Q230" i="10"/>
  <c r="S230" i="10"/>
  <c r="M230" i="10"/>
  <c r="O229" i="10"/>
  <c r="Q229" i="10"/>
  <c r="S229" i="10"/>
  <c r="M229" i="10"/>
  <c r="O228" i="10"/>
  <c r="Q228" i="10"/>
  <c r="S228" i="10"/>
  <c r="M228" i="10"/>
  <c r="O227" i="10"/>
  <c r="Q227" i="10"/>
  <c r="S227" i="10"/>
  <c r="M227" i="10"/>
  <c r="O226" i="10"/>
  <c r="Q226" i="10"/>
  <c r="S226" i="10"/>
  <c r="M226" i="10"/>
  <c r="O224" i="10"/>
  <c r="Q224" i="10"/>
  <c r="S224" i="10"/>
  <c r="M224" i="10"/>
  <c r="O223" i="10"/>
  <c r="Q223" i="10"/>
  <c r="S223" i="10"/>
  <c r="M223" i="10"/>
  <c r="M222" i="10"/>
  <c r="Q222" i="10"/>
  <c r="S222" i="10"/>
  <c r="Q221" i="10"/>
  <c r="S221" i="10"/>
  <c r="M221" i="10"/>
  <c r="Q220" i="10"/>
  <c r="S220" i="10"/>
  <c r="M220" i="10"/>
  <c r="Q219" i="10"/>
  <c r="S219" i="10"/>
  <c r="M219" i="10"/>
  <c r="Q218" i="10"/>
  <c r="S218" i="10"/>
  <c r="M218" i="10"/>
  <c r="Q217" i="10"/>
  <c r="S217" i="10"/>
  <c r="M217" i="10"/>
  <c r="Q216" i="10"/>
  <c r="S216" i="10"/>
  <c r="M216" i="10"/>
  <c r="T199" i="10"/>
  <c r="S199" i="10"/>
  <c r="R199" i="10"/>
  <c r="Q199" i="10"/>
  <c r="P199" i="10"/>
  <c r="O199" i="10"/>
  <c r="N199" i="10"/>
  <c r="M199" i="10"/>
  <c r="K199" i="10"/>
  <c r="J199" i="10"/>
  <c r="I199" i="10"/>
  <c r="T188" i="10"/>
  <c r="S188" i="10"/>
  <c r="Q188" i="10"/>
  <c r="P188" i="10"/>
  <c r="O188" i="10"/>
  <c r="N188" i="10"/>
  <c r="M188" i="10"/>
  <c r="K188" i="10"/>
  <c r="J188" i="10"/>
  <c r="I188" i="10"/>
  <c r="T177" i="10"/>
  <c r="S177" i="10"/>
  <c r="Q177" i="10"/>
  <c r="P177" i="10"/>
  <c r="O177" i="10"/>
  <c r="N177" i="10"/>
  <c r="M177" i="10"/>
  <c r="K177" i="10"/>
  <c r="J177" i="10"/>
  <c r="I177" i="10"/>
  <c r="T166" i="10"/>
  <c r="S166" i="10"/>
  <c r="Q166" i="10"/>
  <c r="P166" i="10"/>
  <c r="O166" i="10"/>
  <c r="N166" i="10"/>
  <c r="M166" i="10"/>
  <c r="K166" i="10"/>
  <c r="J166" i="10"/>
  <c r="I166" i="10"/>
  <c r="T155" i="10"/>
  <c r="S155" i="10"/>
  <c r="Q155" i="10"/>
  <c r="P155" i="10"/>
  <c r="O155" i="10"/>
  <c r="N155" i="10"/>
  <c r="M155" i="10"/>
  <c r="K155" i="10"/>
  <c r="J155" i="10"/>
  <c r="I155" i="10"/>
  <c r="T144" i="10"/>
  <c r="S144" i="10"/>
  <c r="R144" i="10"/>
  <c r="Q144" i="10"/>
  <c r="P144" i="10"/>
  <c r="O144" i="10"/>
  <c r="N144" i="10"/>
  <c r="M144" i="10"/>
  <c r="K144" i="10"/>
  <c r="J144" i="10"/>
  <c r="I144" i="10"/>
  <c r="T133" i="10"/>
  <c r="S133" i="10"/>
  <c r="Q133" i="10"/>
  <c r="P133" i="10"/>
  <c r="O133" i="10"/>
  <c r="N133" i="10"/>
  <c r="M133" i="10"/>
  <c r="K133" i="10"/>
  <c r="J133" i="10"/>
  <c r="I133" i="10"/>
  <c r="T122" i="10"/>
  <c r="S122" i="10"/>
  <c r="Q122" i="10"/>
  <c r="P122" i="10"/>
  <c r="O122" i="10"/>
  <c r="N122" i="10"/>
  <c r="M122" i="10"/>
  <c r="K122" i="10"/>
  <c r="J122" i="10"/>
  <c r="I122" i="10"/>
  <c r="T111" i="10"/>
  <c r="S111" i="10"/>
  <c r="Q111" i="10"/>
  <c r="P111" i="10"/>
  <c r="O111" i="10"/>
  <c r="N111" i="10"/>
  <c r="M111" i="10"/>
  <c r="K111" i="10"/>
  <c r="J111" i="10"/>
  <c r="I111" i="10"/>
  <c r="T100" i="10"/>
  <c r="S100" i="10"/>
  <c r="R100" i="10"/>
  <c r="Q100" i="10"/>
  <c r="P100" i="10"/>
  <c r="O100" i="10"/>
  <c r="N100" i="10"/>
  <c r="M100" i="10"/>
  <c r="K100" i="10"/>
  <c r="J100" i="10"/>
  <c r="I100" i="10"/>
  <c r="T89" i="10"/>
  <c r="S89" i="10"/>
  <c r="R89" i="10"/>
  <c r="Q89" i="10"/>
  <c r="P89" i="10"/>
  <c r="O89" i="10"/>
  <c r="N89" i="10"/>
  <c r="M89" i="10"/>
  <c r="K89" i="10"/>
  <c r="J89" i="10"/>
  <c r="I89" i="10"/>
  <c r="T56" i="10"/>
  <c r="S56" i="10"/>
  <c r="R56" i="10"/>
  <c r="Q56" i="10"/>
  <c r="P56" i="10"/>
  <c r="O56" i="10"/>
  <c r="N56" i="10"/>
  <c r="M56" i="10"/>
  <c r="K56" i="10"/>
  <c r="J56" i="10"/>
  <c r="I56" i="10"/>
  <c r="T45" i="10"/>
  <c r="S45" i="10"/>
  <c r="R45" i="10"/>
  <c r="Q45" i="10"/>
  <c r="P45" i="10"/>
  <c r="O45" i="10"/>
  <c r="N45" i="10"/>
  <c r="M45" i="10"/>
  <c r="K45" i="10"/>
  <c r="J45" i="10"/>
  <c r="I45" i="10"/>
  <c r="I34" i="10"/>
  <c r="I33" i="10" s="1"/>
  <c r="I32" i="10" s="1"/>
  <c r="J34" i="10"/>
  <c r="J33" i="10" s="1"/>
  <c r="J32" i="10" s="1"/>
  <c r="K34" i="10"/>
  <c r="K33" i="10" s="1"/>
  <c r="K32" i="10" s="1"/>
  <c r="M33" i="10"/>
  <c r="N34" i="10"/>
  <c r="N33" i="10" s="1"/>
  <c r="O33" i="10"/>
  <c r="P33" i="10"/>
  <c r="Q34" i="10"/>
  <c r="Q33" i="10" s="1"/>
  <c r="S34" i="10"/>
  <c r="S33" i="10" s="1"/>
  <c r="T34" i="10"/>
  <c r="T33" i="10" s="1"/>
  <c r="F30" i="10"/>
  <c r="A141" i="11"/>
  <c r="B141" i="11"/>
  <c r="M141" i="11"/>
  <c r="N141" i="11"/>
  <c r="O141" i="11"/>
  <c r="A142" i="11"/>
  <c r="B142" i="11"/>
  <c r="M142" i="11"/>
  <c r="N142" i="11"/>
  <c r="O142" i="11"/>
  <c r="A143" i="11"/>
  <c r="B143" i="11"/>
  <c r="M143" i="11"/>
  <c r="N143" i="11"/>
  <c r="O143" i="11"/>
  <c r="A144" i="11"/>
  <c r="B144" i="11"/>
  <c r="M144" i="11"/>
  <c r="N144" i="11"/>
  <c r="O144" i="11"/>
  <c r="A145" i="11"/>
  <c r="B145" i="11"/>
  <c r="M145" i="11"/>
  <c r="N145" i="11"/>
  <c r="O145" i="11"/>
  <c r="A146" i="11"/>
  <c r="B146" i="11"/>
  <c r="M146" i="11"/>
  <c r="N146" i="11"/>
  <c r="O146" i="11"/>
  <c r="A147" i="11"/>
  <c r="B147" i="11"/>
  <c r="M147" i="11"/>
  <c r="N147" i="11"/>
  <c r="O147" i="11"/>
  <c r="A148" i="11"/>
  <c r="B148" i="11"/>
  <c r="M148" i="11"/>
  <c r="N148" i="11"/>
  <c r="O148" i="11"/>
  <c r="A149" i="11"/>
  <c r="B149" i="11"/>
  <c r="M149" i="11"/>
  <c r="N149" i="11"/>
  <c r="O149" i="11"/>
  <c r="A150" i="11"/>
  <c r="B150" i="11"/>
  <c r="M150" i="11"/>
  <c r="N150" i="11"/>
  <c r="O150" i="11"/>
  <c r="A151" i="11"/>
  <c r="B151" i="11"/>
  <c r="M151" i="11"/>
  <c r="N151" i="11"/>
  <c r="O151" i="11"/>
  <c r="A152" i="11"/>
  <c r="B152" i="11"/>
  <c r="M152" i="11"/>
  <c r="N152" i="11"/>
  <c r="O152" i="11"/>
  <c r="A153" i="11"/>
  <c r="B153" i="11"/>
  <c r="M153" i="11"/>
  <c r="N153" i="11"/>
  <c r="O153" i="11"/>
  <c r="A154" i="11"/>
  <c r="B154" i="11"/>
  <c r="M154" i="11"/>
  <c r="N154" i="11"/>
  <c r="O154" i="11"/>
  <c r="A155" i="11"/>
  <c r="B155" i="11"/>
  <c r="M155" i="11"/>
  <c r="N155" i="11"/>
  <c r="O155" i="11"/>
  <c r="A156" i="11"/>
  <c r="B156" i="11"/>
  <c r="M156" i="11"/>
  <c r="N156" i="11"/>
  <c r="O156" i="11"/>
  <c r="A157" i="11"/>
  <c r="B157" i="11"/>
  <c r="M157" i="11"/>
  <c r="N157" i="11"/>
  <c r="O157" i="11"/>
  <c r="A158" i="11"/>
  <c r="B158" i="11"/>
  <c r="M158" i="11"/>
  <c r="N158" i="11"/>
  <c r="O158" i="11"/>
  <c r="A159" i="11"/>
  <c r="B159" i="11"/>
  <c r="M159" i="11"/>
  <c r="N159" i="11"/>
  <c r="O159" i="11"/>
  <c r="A160" i="11"/>
  <c r="B160" i="11"/>
  <c r="M160" i="11"/>
  <c r="N160" i="11"/>
  <c r="O160" i="11"/>
  <c r="A161" i="11"/>
  <c r="B161" i="11"/>
  <c r="M161" i="11"/>
  <c r="N161" i="11"/>
  <c r="O161" i="11"/>
  <c r="A162" i="11"/>
  <c r="B162" i="11"/>
  <c r="M162" i="11"/>
  <c r="N162" i="11"/>
  <c r="O162" i="11"/>
  <c r="A163" i="11"/>
  <c r="B163" i="11"/>
  <c r="M163" i="11"/>
  <c r="N163" i="11"/>
  <c r="O163" i="11"/>
  <c r="A164" i="11"/>
  <c r="B164" i="11"/>
  <c r="M164" i="11"/>
  <c r="N164" i="11"/>
  <c r="O164" i="11"/>
  <c r="A165" i="11"/>
  <c r="B165" i="11"/>
  <c r="M165" i="11"/>
  <c r="N165" i="11"/>
  <c r="O165" i="11"/>
  <c r="A166" i="11"/>
  <c r="B166" i="11"/>
  <c r="M166" i="11"/>
  <c r="N166" i="11"/>
  <c r="O166" i="11"/>
  <c r="A167" i="11"/>
  <c r="B167" i="11"/>
  <c r="M167" i="11"/>
  <c r="N167" i="11"/>
  <c r="O167" i="11"/>
  <c r="A168" i="11"/>
  <c r="B168" i="11"/>
  <c r="M168" i="11"/>
  <c r="N168" i="11"/>
  <c r="O168" i="11"/>
  <c r="P168" i="11"/>
  <c r="A169" i="11"/>
  <c r="B169" i="11"/>
  <c r="M169" i="11"/>
  <c r="N169" i="11"/>
  <c r="O169" i="11"/>
  <c r="P169" i="11"/>
  <c r="A170" i="11"/>
  <c r="B170" i="11"/>
  <c r="M170" i="11"/>
  <c r="N170" i="11"/>
  <c r="O170" i="11"/>
  <c r="P170" i="11"/>
  <c r="A171" i="11"/>
  <c r="B171" i="11"/>
  <c r="M171" i="11"/>
  <c r="N171" i="11"/>
  <c r="O171" i="11"/>
  <c r="P171" i="11"/>
  <c r="A172" i="11"/>
  <c r="B172" i="11"/>
  <c r="M172" i="11"/>
  <c r="N172" i="11"/>
  <c r="O172" i="11"/>
  <c r="P172" i="11"/>
  <c r="A173" i="11"/>
  <c r="B173" i="11"/>
  <c r="M173" i="11"/>
  <c r="N173" i="11"/>
  <c r="O173" i="11"/>
  <c r="P173" i="11"/>
  <c r="A174" i="11"/>
  <c r="B174" i="11"/>
  <c r="M174" i="11"/>
  <c r="N174" i="11"/>
  <c r="O174" i="11"/>
  <c r="P174" i="11"/>
  <c r="A175" i="11"/>
  <c r="B175" i="11"/>
  <c r="M175" i="11"/>
  <c r="N175" i="11"/>
  <c r="O175" i="11"/>
  <c r="P175" i="11"/>
  <c r="A176" i="11"/>
  <c r="B176" i="11"/>
  <c r="M176" i="11"/>
  <c r="N176" i="11"/>
  <c r="O176" i="11"/>
  <c r="P176" i="11"/>
  <c r="A177" i="11"/>
  <c r="B177" i="11"/>
  <c r="M177" i="11"/>
  <c r="N177" i="11"/>
  <c r="O177" i="11"/>
  <c r="P177" i="11"/>
  <c r="A178" i="11"/>
  <c r="B178" i="11"/>
  <c r="M178" i="11"/>
  <c r="N178" i="11"/>
  <c r="O178" i="11"/>
  <c r="P178" i="11"/>
  <c r="A179" i="11"/>
  <c r="B179" i="11"/>
  <c r="M179" i="11"/>
  <c r="N179" i="11"/>
  <c r="O179" i="11"/>
  <c r="P179" i="11"/>
  <c r="A180" i="11"/>
  <c r="B180" i="11"/>
  <c r="M180" i="11"/>
  <c r="N180" i="11"/>
  <c r="O180" i="11"/>
  <c r="P180" i="11"/>
  <c r="A181" i="11"/>
  <c r="B181" i="11"/>
  <c r="M181" i="11"/>
  <c r="N181" i="11"/>
  <c r="O181" i="11"/>
  <c r="P181" i="11"/>
  <c r="A182" i="11"/>
  <c r="B182" i="11"/>
  <c r="M182" i="11"/>
  <c r="N182" i="11"/>
  <c r="O182" i="11"/>
  <c r="P182" i="11"/>
  <c r="A183" i="11"/>
  <c r="B183" i="11"/>
  <c r="M183" i="11"/>
  <c r="N183" i="11"/>
  <c r="O183" i="11"/>
  <c r="P183" i="11"/>
  <c r="A184" i="11"/>
  <c r="B184" i="11"/>
  <c r="M184" i="11"/>
  <c r="N184" i="11"/>
  <c r="O184" i="11"/>
  <c r="P184" i="11"/>
  <c r="A185" i="11"/>
  <c r="B185" i="11"/>
  <c r="M185" i="11"/>
  <c r="N185" i="11"/>
  <c r="O185" i="11"/>
  <c r="P185" i="11"/>
  <c r="A186" i="11"/>
  <c r="B186" i="11"/>
  <c r="M186" i="11"/>
  <c r="N186" i="11"/>
  <c r="O186" i="11"/>
  <c r="P186" i="11"/>
  <c r="A187" i="11"/>
  <c r="B187" i="11"/>
  <c r="M187" i="11"/>
  <c r="N187" i="11"/>
  <c r="O187" i="11"/>
  <c r="P187" i="11"/>
  <c r="A188" i="11"/>
  <c r="B188" i="11"/>
  <c r="M188" i="11"/>
  <c r="N188" i="11"/>
  <c r="O188" i="11"/>
  <c r="P188" i="11"/>
  <c r="A189" i="11"/>
  <c r="B189" i="11"/>
  <c r="M189" i="11"/>
  <c r="N189" i="11"/>
  <c r="O189" i="11"/>
  <c r="P189" i="11"/>
  <c r="A190" i="11"/>
  <c r="B190" i="11"/>
  <c r="M190" i="11"/>
  <c r="N190" i="11"/>
  <c r="O190" i="11"/>
  <c r="P190" i="11"/>
  <c r="A191" i="11"/>
  <c r="B191" i="11"/>
  <c r="M191" i="11"/>
  <c r="N191" i="11"/>
  <c r="O191" i="11"/>
  <c r="P191" i="11"/>
  <c r="A192" i="11"/>
  <c r="B192" i="11"/>
  <c r="M192" i="11"/>
  <c r="N192" i="11"/>
  <c r="O192" i="11"/>
  <c r="P192" i="11"/>
  <c r="A193" i="11"/>
  <c r="B193" i="11"/>
  <c r="M193" i="11"/>
  <c r="N193" i="11"/>
  <c r="O193" i="11"/>
  <c r="P193" i="11"/>
  <c r="A194" i="11"/>
  <c r="B194" i="11"/>
  <c r="M194" i="11"/>
  <c r="N194" i="11"/>
  <c r="O194" i="11"/>
  <c r="P194" i="11"/>
  <c r="A195" i="11"/>
  <c r="B195" i="11"/>
  <c r="M195" i="11"/>
  <c r="N195" i="11"/>
  <c r="O195" i="11"/>
  <c r="P195" i="11"/>
  <c r="A196" i="11"/>
  <c r="B196" i="11"/>
  <c r="M196" i="11"/>
  <c r="N196" i="11"/>
  <c r="O196" i="11"/>
  <c r="P196" i="11"/>
  <c r="A197" i="11"/>
  <c r="B197" i="11"/>
  <c r="M197" i="11"/>
  <c r="N197" i="11"/>
  <c r="O197" i="11"/>
  <c r="P197" i="11"/>
  <c r="A198" i="11"/>
  <c r="B198" i="11"/>
  <c r="M198" i="11"/>
  <c r="N198" i="11"/>
  <c r="O198" i="11"/>
  <c r="P198" i="11"/>
  <c r="A199" i="11"/>
  <c r="B199" i="11"/>
  <c r="M199" i="11"/>
  <c r="N199" i="11"/>
  <c r="O199" i="11"/>
  <c r="P199" i="11"/>
  <c r="A200" i="11"/>
  <c r="B200" i="11"/>
  <c r="M200" i="11"/>
  <c r="N200" i="11"/>
  <c r="O200" i="11"/>
  <c r="P200" i="11"/>
  <c r="A201" i="11"/>
  <c r="B201" i="11"/>
  <c r="M201" i="11"/>
  <c r="N201" i="11"/>
  <c r="O201" i="11"/>
  <c r="P201" i="11"/>
  <c r="A202" i="11"/>
  <c r="B202" i="11"/>
  <c r="M202" i="11"/>
  <c r="N202" i="11"/>
  <c r="O202" i="11"/>
  <c r="P202" i="11"/>
  <c r="A203" i="11"/>
  <c r="B203" i="11"/>
  <c r="M203" i="11"/>
  <c r="N203" i="11"/>
  <c r="O203" i="11"/>
  <c r="P203" i="11"/>
  <c r="A204" i="11"/>
  <c r="B204" i="11"/>
  <c r="M204" i="11"/>
  <c r="N204" i="11"/>
  <c r="O204" i="11"/>
  <c r="P204" i="11"/>
  <c r="A205" i="11"/>
  <c r="B205" i="11"/>
  <c r="M205" i="11"/>
  <c r="N205" i="11"/>
  <c r="O205" i="11"/>
  <c r="P205" i="11"/>
  <c r="A206" i="11"/>
  <c r="B206" i="11"/>
  <c r="M206" i="11"/>
  <c r="N206" i="11"/>
  <c r="O206" i="11"/>
  <c r="P206" i="11"/>
  <c r="A207" i="11"/>
  <c r="B207" i="11"/>
  <c r="M207" i="11"/>
  <c r="N207" i="11"/>
  <c r="O207" i="11"/>
  <c r="P207" i="11"/>
  <c r="A208" i="11"/>
  <c r="B208" i="11"/>
  <c r="M208" i="11"/>
  <c r="N208" i="11"/>
  <c r="O208" i="11"/>
  <c r="P208" i="11"/>
  <c r="A209" i="11"/>
  <c r="B209" i="11"/>
  <c r="M209" i="11"/>
  <c r="N209" i="11"/>
  <c r="O209" i="11"/>
  <c r="P209" i="11"/>
  <c r="A210" i="11"/>
  <c r="B210" i="11"/>
  <c r="M210" i="11"/>
  <c r="N210" i="11"/>
  <c r="O210" i="11"/>
  <c r="P210" i="11"/>
  <c r="A80" i="11"/>
  <c r="B80" i="11"/>
  <c r="M80" i="11"/>
  <c r="N80" i="11"/>
  <c r="O80" i="11"/>
  <c r="P80" i="11"/>
  <c r="A81" i="11"/>
  <c r="B81" i="11"/>
  <c r="M81" i="11"/>
  <c r="N81" i="11"/>
  <c r="O81" i="11"/>
  <c r="P81" i="11"/>
  <c r="A82" i="11"/>
  <c r="B82" i="11"/>
  <c r="M82" i="11"/>
  <c r="N82" i="11"/>
  <c r="O82" i="11"/>
  <c r="P82" i="11"/>
  <c r="A83" i="11"/>
  <c r="B83" i="11"/>
  <c r="M83" i="11"/>
  <c r="N83" i="11"/>
  <c r="O83" i="11"/>
  <c r="P83" i="11"/>
  <c r="A84" i="11"/>
  <c r="B84" i="11"/>
  <c r="M84" i="11"/>
  <c r="N84" i="11"/>
  <c r="O84" i="11"/>
  <c r="P84" i="11"/>
  <c r="A85" i="11"/>
  <c r="B85" i="11"/>
  <c r="M85" i="11"/>
  <c r="N85" i="11"/>
  <c r="O85" i="11"/>
  <c r="P85" i="11"/>
  <c r="A86" i="11"/>
  <c r="B86" i="11"/>
  <c r="M86" i="11"/>
  <c r="N86" i="11"/>
  <c r="O86" i="11"/>
  <c r="P86" i="11"/>
  <c r="A87" i="11"/>
  <c r="B87" i="11"/>
  <c r="M87" i="11"/>
  <c r="N87" i="11"/>
  <c r="O87" i="11"/>
  <c r="P87" i="11"/>
  <c r="A88" i="11"/>
  <c r="B88" i="11"/>
  <c r="M88" i="11"/>
  <c r="N88" i="11"/>
  <c r="O88" i="11"/>
  <c r="P88" i="11"/>
  <c r="A89" i="11"/>
  <c r="B89" i="11"/>
  <c r="M89" i="11"/>
  <c r="N89" i="11"/>
  <c r="O89" i="11"/>
  <c r="P89" i="11"/>
  <c r="A90" i="11"/>
  <c r="B90" i="11"/>
  <c r="M90" i="11"/>
  <c r="N90" i="11"/>
  <c r="O90" i="11"/>
  <c r="P90" i="11"/>
  <c r="A91" i="11"/>
  <c r="B91" i="11"/>
  <c r="M91" i="11"/>
  <c r="N91" i="11"/>
  <c r="O91" i="11"/>
  <c r="P91" i="11"/>
  <c r="A92" i="11"/>
  <c r="B92" i="11"/>
  <c r="M92" i="11"/>
  <c r="N92" i="11"/>
  <c r="O92" i="11"/>
  <c r="P92" i="11"/>
  <c r="A93" i="11"/>
  <c r="B93" i="11"/>
  <c r="M93" i="11"/>
  <c r="N93" i="11"/>
  <c r="O93" i="11"/>
  <c r="P93" i="11"/>
  <c r="A94" i="11"/>
  <c r="B94" i="11"/>
  <c r="M94" i="11"/>
  <c r="N94" i="11"/>
  <c r="O94" i="11"/>
  <c r="P94" i="11"/>
  <c r="A95" i="11"/>
  <c r="B95" i="11"/>
  <c r="M95" i="11"/>
  <c r="N95" i="11"/>
  <c r="O95" i="11"/>
  <c r="P95" i="11"/>
  <c r="A96" i="11"/>
  <c r="B96" i="11"/>
  <c r="M96" i="11"/>
  <c r="N96" i="11"/>
  <c r="O96" i="11"/>
  <c r="P96" i="11"/>
  <c r="A97" i="11"/>
  <c r="B97" i="11"/>
  <c r="M97" i="11"/>
  <c r="N97" i="11"/>
  <c r="O97" i="11"/>
  <c r="P97" i="11"/>
  <c r="A98" i="11"/>
  <c r="B98" i="11"/>
  <c r="M98" i="11"/>
  <c r="N98" i="11"/>
  <c r="O98" i="11"/>
  <c r="P98" i="11"/>
  <c r="A99" i="11"/>
  <c r="B99" i="11"/>
  <c r="M99" i="11"/>
  <c r="N99" i="11"/>
  <c r="O99" i="11"/>
  <c r="P99" i="11"/>
  <c r="A100" i="11"/>
  <c r="B100" i="11"/>
  <c r="M100" i="11"/>
  <c r="N100" i="11"/>
  <c r="O100" i="11"/>
  <c r="P100" i="11"/>
  <c r="A101" i="11"/>
  <c r="B101" i="11"/>
  <c r="M101" i="11"/>
  <c r="N101" i="11"/>
  <c r="O101" i="11"/>
  <c r="P101" i="11"/>
  <c r="A102" i="11"/>
  <c r="B102" i="11"/>
  <c r="M102" i="11"/>
  <c r="N102" i="11"/>
  <c r="O102" i="11"/>
  <c r="P102" i="11"/>
  <c r="A103" i="11"/>
  <c r="B103" i="11"/>
  <c r="M103" i="11"/>
  <c r="N103" i="11"/>
  <c r="O103" i="11"/>
  <c r="P103" i="11"/>
  <c r="A104" i="11"/>
  <c r="B104" i="11"/>
  <c r="M104" i="11"/>
  <c r="N104" i="11"/>
  <c r="O104" i="11"/>
  <c r="P104" i="11"/>
  <c r="A105" i="11"/>
  <c r="B105" i="11"/>
  <c r="M105" i="11"/>
  <c r="N105" i="11"/>
  <c r="O105" i="11"/>
  <c r="P105" i="11"/>
  <c r="A106" i="11"/>
  <c r="B106" i="11"/>
  <c r="M106" i="11"/>
  <c r="N106" i="11"/>
  <c r="O106" i="11"/>
  <c r="P106" i="11"/>
  <c r="A107" i="11"/>
  <c r="M107" i="11"/>
  <c r="N107" i="11"/>
  <c r="O107" i="11"/>
  <c r="A108" i="11"/>
  <c r="B108" i="11"/>
  <c r="M108" i="11"/>
  <c r="N108" i="11"/>
  <c r="O108" i="11"/>
  <c r="A109" i="11"/>
  <c r="M109" i="11"/>
  <c r="N109" i="11"/>
  <c r="O109" i="11"/>
  <c r="A110" i="11"/>
  <c r="B110" i="11"/>
  <c r="M110" i="11"/>
  <c r="N110" i="11"/>
  <c r="O110" i="11"/>
  <c r="A111" i="11"/>
  <c r="B111" i="11"/>
  <c r="M111" i="11"/>
  <c r="N111" i="11"/>
  <c r="O111" i="11"/>
  <c r="A112" i="11"/>
  <c r="B112" i="11"/>
  <c r="M112" i="11"/>
  <c r="N112" i="11"/>
  <c r="O112" i="11"/>
  <c r="A113" i="11"/>
  <c r="B113" i="11"/>
  <c r="M113" i="11"/>
  <c r="N113" i="11"/>
  <c r="O113" i="11"/>
  <c r="A114" i="11"/>
  <c r="B114" i="11"/>
  <c r="M114" i="11"/>
  <c r="N114" i="11"/>
  <c r="O114" i="11"/>
  <c r="A115" i="11"/>
  <c r="B115" i="11"/>
  <c r="M115" i="11"/>
  <c r="N115" i="11"/>
  <c r="O115" i="11"/>
  <c r="A116" i="11"/>
  <c r="B116" i="11"/>
  <c r="M116" i="11"/>
  <c r="N116" i="11"/>
  <c r="O116" i="11"/>
  <c r="A117" i="11"/>
  <c r="B117" i="11"/>
  <c r="M117" i="11"/>
  <c r="N117" i="11"/>
  <c r="O117" i="11"/>
  <c r="A118" i="11"/>
  <c r="B118" i="11"/>
  <c r="M118" i="11"/>
  <c r="N118" i="11"/>
  <c r="O118" i="11"/>
  <c r="A119" i="11"/>
  <c r="B119" i="11"/>
  <c r="M119" i="11"/>
  <c r="N119" i="11"/>
  <c r="O119" i="11"/>
  <c r="A120" i="11"/>
  <c r="B120" i="11"/>
  <c r="M120" i="11"/>
  <c r="N120" i="11"/>
  <c r="O120" i="11"/>
  <c r="A121" i="11"/>
  <c r="B121" i="11"/>
  <c r="M121" i="11"/>
  <c r="N121" i="11"/>
  <c r="O121" i="11"/>
  <c r="A122" i="11"/>
  <c r="B122" i="11"/>
  <c r="M122" i="11"/>
  <c r="N122" i="11"/>
  <c r="O122" i="11"/>
  <c r="A125" i="11"/>
  <c r="B125" i="11"/>
  <c r="M125" i="11"/>
  <c r="N125" i="11"/>
  <c r="O125" i="11"/>
  <c r="A126" i="11"/>
  <c r="B126" i="11"/>
  <c r="M126" i="11"/>
  <c r="N126" i="11"/>
  <c r="O126" i="11"/>
  <c r="A127" i="11"/>
  <c r="B127" i="11"/>
  <c r="M127" i="11"/>
  <c r="N127" i="11"/>
  <c r="O127" i="11"/>
  <c r="A128" i="11"/>
  <c r="B128" i="11"/>
  <c r="M128" i="11"/>
  <c r="N128" i="11"/>
  <c r="O128" i="11"/>
  <c r="A129" i="11"/>
  <c r="B129" i="11"/>
  <c r="M129" i="11"/>
  <c r="N129" i="11"/>
  <c r="O129" i="11"/>
  <c r="A130" i="11"/>
  <c r="B130" i="11"/>
  <c r="M130" i="11"/>
  <c r="N130" i="11"/>
  <c r="O130" i="11"/>
  <c r="A131" i="11"/>
  <c r="B131" i="11"/>
  <c r="M131" i="11"/>
  <c r="N131" i="11"/>
  <c r="O131" i="11"/>
  <c r="A132" i="11"/>
  <c r="B132" i="11"/>
  <c r="M132" i="11"/>
  <c r="N132" i="11"/>
  <c r="O132" i="11"/>
  <c r="A133" i="11"/>
  <c r="B133" i="11"/>
  <c r="M133" i="11"/>
  <c r="N133" i="11"/>
  <c r="O133" i="11"/>
  <c r="A134" i="11"/>
  <c r="B134" i="11"/>
  <c r="M134" i="11"/>
  <c r="N134" i="11"/>
  <c r="O134" i="11"/>
  <c r="A135" i="11"/>
  <c r="B135" i="11"/>
  <c r="M135" i="11"/>
  <c r="N135" i="11"/>
  <c r="O135" i="11"/>
  <c r="A136" i="11"/>
  <c r="B136" i="11"/>
  <c r="M136" i="11"/>
  <c r="N136" i="11"/>
  <c r="O136" i="11"/>
  <c r="A137" i="11"/>
  <c r="B137" i="11"/>
  <c r="M137" i="11"/>
  <c r="N137" i="11"/>
  <c r="O137" i="11"/>
  <c r="A138" i="11"/>
  <c r="B138" i="11"/>
  <c r="M138" i="11"/>
  <c r="N138" i="11"/>
  <c r="O138" i="11"/>
  <c r="A139" i="11"/>
  <c r="B139" i="11"/>
  <c r="M139" i="11"/>
  <c r="N139" i="11"/>
  <c r="O139" i="11"/>
  <c r="A140" i="11"/>
  <c r="B140" i="11"/>
  <c r="M140" i="11"/>
  <c r="N140" i="11"/>
  <c r="O140" i="11"/>
  <c r="A33" i="11"/>
  <c r="B33" i="11"/>
  <c r="M33" i="11"/>
  <c r="N33" i="11"/>
  <c r="A34" i="11"/>
  <c r="B34" i="11"/>
  <c r="M34" i="11"/>
  <c r="N34" i="11"/>
  <c r="O34" i="11"/>
  <c r="A35" i="11"/>
  <c r="B35" i="11"/>
  <c r="M35" i="11"/>
  <c r="N35" i="11"/>
  <c r="O35" i="11"/>
  <c r="A36" i="11"/>
  <c r="B36" i="11"/>
  <c r="M36" i="11"/>
  <c r="N36" i="11"/>
  <c r="O36" i="11"/>
  <c r="P36" i="11"/>
  <c r="A37" i="11"/>
  <c r="B37" i="11"/>
  <c r="M37" i="11"/>
  <c r="N37" i="11"/>
  <c r="O37" i="11"/>
  <c r="A38" i="11"/>
  <c r="B38" i="11"/>
  <c r="M38" i="11"/>
  <c r="N38" i="11"/>
  <c r="O38" i="11"/>
  <c r="A39" i="11"/>
  <c r="B39" i="11"/>
  <c r="M39" i="11"/>
  <c r="N39" i="11"/>
  <c r="O39" i="11"/>
  <c r="A40" i="11"/>
  <c r="B40" i="11"/>
  <c r="M40" i="11"/>
  <c r="N40" i="11"/>
  <c r="O40" i="11"/>
  <c r="A41" i="11"/>
  <c r="B41" i="11"/>
  <c r="M41" i="11"/>
  <c r="N41" i="11"/>
  <c r="O41" i="11"/>
  <c r="A42" i="11"/>
  <c r="B42" i="11"/>
  <c r="M42" i="11"/>
  <c r="N42" i="11"/>
  <c r="O42" i="11"/>
  <c r="A43" i="11"/>
  <c r="B43" i="11"/>
  <c r="M43" i="11"/>
  <c r="N43" i="11"/>
  <c r="O43" i="11"/>
  <c r="A44" i="11"/>
  <c r="B44" i="11"/>
  <c r="M44" i="11"/>
  <c r="N44" i="11"/>
  <c r="O44" i="11"/>
  <c r="P44" i="11"/>
  <c r="A45" i="11"/>
  <c r="B45" i="11"/>
  <c r="M45" i="11"/>
  <c r="N45" i="11"/>
  <c r="O45" i="11"/>
  <c r="A46" i="11"/>
  <c r="B46" i="11"/>
  <c r="M46" i="11"/>
  <c r="N46" i="11"/>
  <c r="O46" i="11"/>
  <c r="A47" i="11"/>
  <c r="B47" i="11"/>
  <c r="M47" i="11"/>
  <c r="N47" i="11"/>
  <c r="O47" i="11"/>
  <c r="A48" i="11"/>
  <c r="B48" i="11"/>
  <c r="M48" i="11"/>
  <c r="N48" i="11"/>
  <c r="O48" i="11"/>
  <c r="A49" i="11"/>
  <c r="B49" i="11"/>
  <c r="M49" i="11"/>
  <c r="N49" i="11"/>
  <c r="O49" i="11"/>
  <c r="A50" i="11"/>
  <c r="B50" i="11"/>
  <c r="M50" i="11"/>
  <c r="N50" i="11"/>
  <c r="O50" i="11"/>
  <c r="A51" i="11"/>
  <c r="B51" i="11"/>
  <c r="M51" i="11"/>
  <c r="N51" i="11"/>
  <c r="O51" i="11"/>
  <c r="A52" i="11"/>
  <c r="B52" i="11"/>
  <c r="M52" i="11"/>
  <c r="N52" i="11"/>
  <c r="O52" i="11"/>
  <c r="P52" i="11"/>
  <c r="A53" i="11"/>
  <c r="B53" i="11"/>
  <c r="M53" i="11"/>
  <c r="N53" i="11"/>
  <c r="O53" i="11"/>
  <c r="A54" i="11"/>
  <c r="B54" i="11"/>
  <c r="M54" i="11"/>
  <c r="N54" i="11"/>
  <c r="O54" i="11"/>
  <c r="A55" i="11"/>
  <c r="B55" i="11"/>
  <c r="M55" i="11"/>
  <c r="N55" i="11"/>
  <c r="O55" i="11"/>
  <c r="A56" i="11"/>
  <c r="B56" i="11"/>
  <c r="M56" i="11"/>
  <c r="N56" i="11"/>
  <c r="O56" i="11"/>
  <c r="A57" i="11"/>
  <c r="B57" i="11"/>
  <c r="M57" i="11"/>
  <c r="N57" i="11"/>
  <c r="O57" i="11"/>
  <c r="A58" i="11"/>
  <c r="B58" i="11"/>
  <c r="M58" i="11"/>
  <c r="N58" i="11"/>
  <c r="O58" i="11"/>
  <c r="A59" i="11"/>
  <c r="B59" i="11"/>
  <c r="M59" i="11"/>
  <c r="N59" i="11"/>
  <c r="O59" i="11"/>
  <c r="A60" i="11"/>
  <c r="B60" i="11"/>
  <c r="M60" i="11"/>
  <c r="N60" i="11"/>
  <c r="O60" i="11"/>
  <c r="P60" i="11"/>
  <c r="A61" i="11"/>
  <c r="B61" i="11"/>
  <c r="M61" i="11"/>
  <c r="N61" i="11"/>
  <c r="O61" i="11"/>
  <c r="A62" i="11"/>
  <c r="B62" i="11"/>
  <c r="M62" i="11"/>
  <c r="N62" i="11"/>
  <c r="O62" i="11"/>
  <c r="A63" i="11"/>
  <c r="B63" i="11"/>
  <c r="M63" i="11"/>
  <c r="N63" i="11"/>
  <c r="O63" i="11"/>
  <c r="A64" i="11"/>
  <c r="B64" i="11"/>
  <c r="M64" i="11"/>
  <c r="N64" i="11"/>
  <c r="O64" i="11"/>
  <c r="P64" i="11"/>
  <c r="A65" i="11"/>
  <c r="B65" i="11"/>
  <c r="M65" i="11"/>
  <c r="N65" i="11"/>
  <c r="O65" i="11"/>
  <c r="A66" i="11"/>
  <c r="B66" i="11"/>
  <c r="M66" i="11"/>
  <c r="N66" i="11"/>
  <c r="O66" i="11"/>
  <c r="A67" i="11"/>
  <c r="B67" i="11"/>
  <c r="M67" i="11"/>
  <c r="N67" i="11"/>
  <c r="O67" i="11"/>
  <c r="A68" i="11"/>
  <c r="B68" i="11"/>
  <c r="M68" i="11"/>
  <c r="N68" i="11"/>
  <c r="O68" i="11"/>
  <c r="P68" i="11"/>
  <c r="A69" i="11"/>
  <c r="B69" i="11"/>
  <c r="M69" i="11"/>
  <c r="N69" i="11"/>
  <c r="O69" i="11"/>
  <c r="A70" i="11"/>
  <c r="B70" i="11"/>
  <c r="M70" i="11"/>
  <c r="N70" i="11"/>
  <c r="O70" i="11"/>
  <c r="A71" i="11"/>
  <c r="B71" i="11"/>
  <c r="M71" i="11"/>
  <c r="N71" i="11"/>
  <c r="O71" i="11"/>
  <c r="A72" i="11"/>
  <c r="B72" i="11"/>
  <c r="M72" i="11"/>
  <c r="N72" i="11"/>
  <c r="O72" i="11"/>
  <c r="P72" i="11"/>
  <c r="A73" i="11"/>
  <c r="B73" i="11"/>
  <c r="M73" i="11"/>
  <c r="N73" i="11"/>
  <c r="O73" i="11"/>
  <c r="A74" i="11"/>
  <c r="B74" i="11"/>
  <c r="M74" i="11"/>
  <c r="N74" i="11"/>
  <c r="O74" i="11"/>
  <c r="A75" i="11"/>
  <c r="B75" i="11"/>
  <c r="M75" i="11"/>
  <c r="N75" i="11"/>
  <c r="O75" i="11"/>
  <c r="A76" i="11"/>
  <c r="B76" i="11"/>
  <c r="M76" i="11"/>
  <c r="N76" i="11"/>
  <c r="O76" i="11"/>
  <c r="P76" i="11"/>
  <c r="A77" i="11"/>
  <c r="B77" i="11"/>
  <c r="M77" i="11"/>
  <c r="N77" i="11"/>
  <c r="O77" i="11"/>
  <c r="A78" i="11"/>
  <c r="B78" i="11"/>
  <c r="M78" i="11"/>
  <c r="N78" i="11"/>
  <c r="O78" i="11"/>
  <c r="A79" i="11"/>
  <c r="B79" i="11"/>
  <c r="M79" i="11"/>
  <c r="N79" i="11"/>
  <c r="O79" i="11"/>
  <c r="A22" i="11"/>
  <c r="B22" i="11"/>
  <c r="M22" i="11"/>
  <c r="N22" i="11"/>
  <c r="O22" i="11"/>
  <c r="A23" i="11"/>
  <c r="B23" i="11"/>
  <c r="M23" i="11"/>
  <c r="N23" i="11"/>
  <c r="O23" i="11"/>
  <c r="A24" i="11"/>
  <c r="B24" i="11"/>
  <c r="M24" i="11"/>
  <c r="N24" i="11"/>
  <c r="O24" i="11"/>
  <c r="A25" i="11"/>
  <c r="B25" i="11"/>
  <c r="M25" i="11"/>
  <c r="N25" i="11"/>
  <c r="O25" i="11"/>
  <c r="A26" i="11"/>
  <c r="B26" i="11"/>
  <c r="M26" i="11"/>
  <c r="N26" i="11"/>
  <c r="O26" i="11"/>
  <c r="A27" i="11"/>
  <c r="B27" i="11"/>
  <c r="M27" i="11"/>
  <c r="N27" i="11"/>
  <c r="O27" i="11"/>
  <c r="A28" i="11"/>
  <c r="B28" i="11"/>
  <c r="M28" i="11"/>
  <c r="N28" i="11"/>
  <c r="O28" i="11"/>
  <c r="A29" i="11"/>
  <c r="B29" i="11"/>
  <c r="M29" i="11"/>
  <c r="N29" i="11"/>
  <c r="O29" i="11"/>
  <c r="A30" i="11"/>
  <c r="B30" i="11"/>
  <c r="M30" i="11"/>
  <c r="N30" i="11"/>
  <c r="O30" i="11"/>
  <c r="A20" i="11"/>
  <c r="B20" i="11"/>
  <c r="M20" i="11"/>
  <c r="N20" i="11"/>
  <c r="A21" i="11"/>
  <c r="B21" i="11"/>
  <c r="M21" i="11"/>
  <c r="N21" i="11"/>
  <c r="O21" i="11"/>
  <c r="F209" i="10"/>
  <c r="C210" i="11" s="1"/>
  <c r="F208" i="10"/>
  <c r="C209" i="11" s="1"/>
  <c r="F207" i="10"/>
  <c r="C208" i="11" s="1"/>
  <c r="F206" i="10"/>
  <c r="C207" i="11" s="1"/>
  <c r="F205" i="10"/>
  <c r="C206" i="11" s="1"/>
  <c r="F204" i="10"/>
  <c r="C205" i="11" s="1"/>
  <c r="F203" i="10"/>
  <c r="C204" i="11" s="1"/>
  <c r="F202" i="10"/>
  <c r="C203" i="11" s="1"/>
  <c r="F201" i="10"/>
  <c r="C202" i="11" s="1"/>
  <c r="F200" i="10"/>
  <c r="C201" i="11" s="1"/>
  <c r="V197" i="10"/>
  <c r="V195" i="10"/>
  <c r="V192" i="10"/>
  <c r="C192" i="11"/>
  <c r="V189" i="10"/>
  <c r="F187" i="10"/>
  <c r="C188" i="11" s="1"/>
  <c r="F186" i="10"/>
  <c r="C187" i="11" s="1"/>
  <c r="F185" i="10"/>
  <c r="C186" i="11"/>
  <c r="F184" i="10"/>
  <c r="C185" i="11" s="1"/>
  <c r="F183" i="10"/>
  <c r="C184" i="11" s="1"/>
  <c r="F182" i="10"/>
  <c r="C183" i="11" s="1"/>
  <c r="F181" i="10"/>
  <c r="C182" i="11" s="1"/>
  <c r="F180" i="10"/>
  <c r="G180" i="10" s="1"/>
  <c r="D181" i="11" s="1"/>
  <c r="F179" i="10"/>
  <c r="C180" i="11" s="1"/>
  <c r="F178" i="10"/>
  <c r="C179" i="11" s="1"/>
  <c r="V176" i="10"/>
  <c r="F176" i="10"/>
  <c r="C177" i="11" s="1"/>
  <c r="F175" i="10"/>
  <c r="C176" i="11" s="1"/>
  <c r="F174" i="10"/>
  <c r="C175" i="11" s="1"/>
  <c r="F173" i="10"/>
  <c r="C174" i="11" s="1"/>
  <c r="V172" i="10"/>
  <c r="F172" i="10"/>
  <c r="F171" i="10"/>
  <c r="C172" i="11" s="1"/>
  <c r="F170" i="10"/>
  <c r="V169" i="10"/>
  <c r="F169" i="10"/>
  <c r="C170" i="11" s="1"/>
  <c r="V168" i="10"/>
  <c r="F168" i="10"/>
  <c r="C169" i="11" s="1"/>
  <c r="V167" i="10"/>
  <c r="F167" i="10"/>
  <c r="C168" i="11" s="1"/>
  <c r="V166" i="10"/>
  <c r="F165" i="10"/>
  <c r="C166" i="11" s="1"/>
  <c r="V164" i="10"/>
  <c r="F164" i="10"/>
  <c r="C165" i="11" s="1"/>
  <c r="F163" i="10"/>
  <c r="C164" i="11" s="1"/>
  <c r="F162" i="10"/>
  <c r="V161" i="10"/>
  <c r="F161" i="10"/>
  <c r="C162" i="11" s="1"/>
  <c r="V160" i="10"/>
  <c r="F160" i="10"/>
  <c r="C161" i="11" s="1"/>
  <c r="V159" i="10"/>
  <c r="F159" i="10"/>
  <c r="C160" i="11" s="1"/>
  <c r="V158" i="10"/>
  <c r="F158" i="10"/>
  <c r="C159" i="11" s="1"/>
  <c r="V157" i="10"/>
  <c r="F157" i="10"/>
  <c r="C158" i="11" s="1"/>
  <c r="V156" i="10"/>
  <c r="F156" i="10"/>
  <c r="C157" i="11" s="1"/>
  <c r="V155" i="10"/>
  <c r="F154" i="10"/>
  <c r="C155" i="11" s="1"/>
  <c r="F153" i="10"/>
  <c r="G153" i="10" s="1"/>
  <c r="D154" i="11" s="1"/>
  <c r="V152" i="10"/>
  <c r="F152" i="10"/>
  <c r="C153" i="11" s="1"/>
  <c r="F151" i="10"/>
  <c r="C152" i="11" s="1"/>
  <c r="F150" i="10"/>
  <c r="G150" i="10" s="1"/>
  <c r="D151" i="11" s="1"/>
  <c r="F149" i="10"/>
  <c r="V148" i="10"/>
  <c r="F148" i="10"/>
  <c r="C149" i="11" s="1"/>
  <c r="F147" i="10"/>
  <c r="C148" i="11" s="1"/>
  <c r="F146" i="10"/>
  <c r="C147" i="11" s="1"/>
  <c r="F145" i="10"/>
  <c r="V144" i="10"/>
  <c r="F143" i="10"/>
  <c r="C144" i="11" s="1"/>
  <c r="F142" i="10"/>
  <c r="C143" i="11" s="1"/>
  <c r="F141" i="10"/>
  <c r="C142" i="11" s="1"/>
  <c r="F140" i="10"/>
  <c r="C141" i="11" s="1"/>
  <c r="F139" i="10"/>
  <c r="C140" i="11" s="1"/>
  <c r="V138" i="10"/>
  <c r="F138" i="10"/>
  <c r="C139" i="11" s="1"/>
  <c r="V137" i="10"/>
  <c r="F137" i="10"/>
  <c r="C138" i="11" s="1"/>
  <c r="V136" i="10"/>
  <c r="F136" i="10"/>
  <c r="C137" i="11" s="1"/>
  <c r="V135" i="10"/>
  <c r="F135" i="10"/>
  <c r="V134" i="10"/>
  <c r="F134" i="10"/>
  <c r="G134" i="10" s="1"/>
  <c r="D135" i="11" s="1"/>
  <c r="V133" i="10"/>
  <c r="F132" i="10"/>
  <c r="C133" i="11" s="1"/>
  <c r="V131" i="10"/>
  <c r="F131" i="10"/>
  <c r="C132" i="11" s="1"/>
  <c r="F130" i="10"/>
  <c r="C131" i="11" s="1"/>
  <c r="V129" i="10"/>
  <c r="F129" i="10"/>
  <c r="C130" i="11" s="1"/>
  <c r="F128" i="10"/>
  <c r="C129" i="11" s="1"/>
  <c r="V127" i="10"/>
  <c r="F127" i="10"/>
  <c r="C128" i="11" s="1"/>
  <c r="F126" i="10"/>
  <c r="C127" i="11" s="1"/>
  <c r="V125" i="10"/>
  <c r="F125" i="10"/>
  <c r="C126" i="11" s="1"/>
  <c r="F124" i="10"/>
  <c r="C125" i="11" s="1"/>
  <c r="V123" i="10"/>
  <c r="F123" i="10"/>
  <c r="C124" i="11" s="1"/>
  <c r="V121" i="10"/>
  <c r="F121" i="10"/>
  <c r="C122" i="11" s="1"/>
  <c r="V120" i="10"/>
  <c r="F120" i="10"/>
  <c r="G120" i="10" s="1"/>
  <c r="D121" i="11" s="1"/>
  <c r="V119" i="10"/>
  <c r="F119" i="10"/>
  <c r="C120" i="11" s="1"/>
  <c r="V118" i="10"/>
  <c r="F118" i="10"/>
  <c r="C119" i="11" s="1"/>
  <c r="V117" i="10"/>
  <c r="F117" i="10"/>
  <c r="G117" i="10" s="1"/>
  <c r="D118" i="11" s="1"/>
  <c r="V116" i="10"/>
  <c r="F116" i="10"/>
  <c r="G116" i="10" s="1"/>
  <c r="D117" i="11" s="1"/>
  <c r="V115" i="10"/>
  <c r="F115" i="10"/>
  <c r="C116" i="11" s="1"/>
  <c r="V114" i="10"/>
  <c r="F114" i="10"/>
  <c r="C115" i="11" s="1"/>
  <c r="V113" i="10"/>
  <c r="F113" i="10"/>
  <c r="C114" i="11" s="1"/>
  <c r="V112" i="10"/>
  <c r="F112" i="10"/>
  <c r="G112" i="10" s="1"/>
  <c r="V111" i="10"/>
  <c r="V110" i="10"/>
  <c r="F110" i="10"/>
  <c r="C111" i="11" s="1"/>
  <c r="F109" i="10"/>
  <c r="G109" i="10" s="1"/>
  <c r="D110" i="11" s="1"/>
  <c r="V108" i="10"/>
  <c r="F108" i="10"/>
  <c r="C109" i="11" s="1"/>
  <c r="F107" i="10"/>
  <c r="C108" i="11" s="1"/>
  <c r="V106" i="10"/>
  <c r="F106" i="10"/>
  <c r="C107" i="11" s="1"/>
  <c r="F105" i="10"/>
  <c r="C106" i="11" s="1"/>
  <c r="V104" i="10"/>
  <c r="F104" i="10"/>
  <c r="C105" i="11" s="1"/>
  <c r="F103" i="10"/>
  <c r="C104" i="11" s="1"/>
  <c r="V102" i="10"/>
  <c r="F102" i="10"/>
  <c r="C103" i="11" s="1"/>
  <c r="F101" i="10"/>
  <c r="G101" i="10" s="1"/>
  <c r="D102" i="11" s="1"/>
  <c r="V100" i="10"/>
  <c r="V99" i="10"/>
  <c r="F99" i="10"/>
  <c r="C100" i="11" s="1"/>
  <c r="V98" i="10"/>
  <c r="F98" i="10"/>
  <c r="C99" i="11" s="1"/>
  <c r="V97" i="10"/>
  <c r="C97" i="11"/>
  <c r="V95" i="10"/>
  <c r="D96" i="11"/>
  <c r="C95" i="11"/>
  <c r="V93" i="10"/>
  <c r="V92" i="10"/>
  <c r="C93" i="11"/>
  <c r="V91" i="10"/>
  <c r="C92" i="11"/>
  <c r="V90" i="10"/>
  <c r="C91" i="11"/>
  <c r="V89" i="10"/>
  <c r="C89" i="11"/>
  <c r="C88" i="11"/>
  <c r="C87" i="11"/>
  <c r="C86" i="11"/>
  <c r="C85" i="11"/>
  <c r="C84" i="11"/>
  <c r="C83" i="11"/>
  <c r="C82" i="11"/>
  <c r="C81" i="11"/>
  <c r="C80" i="11"/>
  <c r="D78" i="11"/>
  <c r="C76" i="11"/>
  <c r="C75" i="11"/>
  <c r="C74" i="11"/>
  <c r="C73" i="11"/>
  <c r="C71" i="11"/>
  <c r="C70" i="11"/>
  <c r="C69" i="11"/>
  <c r="F66" i="10"/>
  <c r="G66" i="10" s="1"/>
  <c r="D67" i="11" s="1"/>
  <c r="V65" i="10"/>
  <c r="F65" i="10"/>
  <c r="C65" i="11"/>
  <c r="V63" i="10"/>
  <c r="D64" i="11"/>
  <c r="C63" i="11"/>
  <c r="V61" i="10"/>
  <c r="D62" i="11"/>
  <c r="V59" i="10"/>
  <c r="C60" i="11"/>
  <c r="V58" i="10"/>
  <c r="C59" i="11"/>
  <c r="V57" i="10"/>
  <c r="C58" i="11"/>
  <c r="C49" i="11"/>
  <c r="C53" i="11"/>
  <c r="C41" i="11"/>
  <c r="C42" i="11"/>
  <c r="F43" i="10"/>
  <c r="G43" i="10" s="1"/>
  <c r="D44" i="11" s="1"/>
  <c r="F44" i="10"/>
  <c r="C45" i="11" s="1"/>
  <c r="V55" i="10"/>
  <c r="V54" i="10"/>
  <c r="V53" i="10"/>
  <c r="V51" i="10"/>
  <c r="V50" i="10"/>
  <c r="V49" i="10"/>
  <c r="V47" i="10"/>
  <c r="V46" i="10"/>
  <c r="V45" i="10"/>
  <c r="V34" i="10"/>
  <c r="V35" i="10"/>
  <c r="F23" i="10"/>
  <c r="C24" i="11" s="1"/>
  <c r="F24" i="10"/>
  <c r="C25" i="11" s="1"/>
  <c r="F25" i="10"/>
  <c r="C26" i="11" s="1"/>
  <c r="F26" i="10"/>
  <c r="C27" i="11" s="1"/>
  <c r="F27" i="10"/>
  <c r="C28" i="11" s="1"/>
  <c r="F28" i="10"/>
  <c r="C29" i="11" s="1"/>
  <c r="F29" i="10"/>
  <c r="C30" i="11" s="1"/>
  <c r="F18" i="10"/>
  <c r="G18" i="10" s="1"/>
  <c r="D19" i="11" s="1"/>
  <c r="A5" i="11"/>
  <c r="Y11" i="8"/>
  <c r="C8" i="11" s="1"/>
  <c r="AC11" i="8"/>
  <c r="M8" i="11" s="1"/>
  <c r="D37" i="11"/>
  <c r="C38" i="11"/>
  <c r="C39" i="11"/>
  <c r="C40" i="11"/>
  <c r="R12" i="10"/>
  <c r="N12" i="10"/>
  <c r="F20" i="10"/>
  <c r="F21" i="10"/>
  <c r="C22" i="11" s="1"/>
  <c r="F22" i="10"/>
  <c r="C23" i="11" s="1"/>
  <c r="T12" i="10"/>
  <c r="S12" i="10"/>
  <c r="Q12" i="10"/>
  <c r="P12" i="10"/>
  <c r="O12" i="10"/>
  <c r="M12" i="10"/>
  <c r="F13" i="10"/>
  <c r="C14" i="11" s="1"/>
  <c r="F14" i="10"/>
  <c r="G14" i="10" s="1"/>
  <c r="D15" i="11" s="1"/>
  <c r="F15" i="10"/>
  <c r="G15" i="10" s="1"/>
  <c r="D16" i="11" s="1"/>
  <c r="F16" i="10"/>
  <c r="G16" i="10" s="1"/>
  <c r="F17" i="10"/>
  <c r="G17" i="10" s="1"/>
  <c r="D18" i="11" s="1"/>
  <c r="K12" i="10"/>
  <c r="J12" i="10"/>
  <c r="I12" i="10"/>
  <c r="AC10" i="8"/>
  <c r="M7" i="11" s="1"/>
  <c r="AU10" i="8"/>
  <c r="N8" i="8"/>
  <c r="Y10" i="8"/>
  <c r="C7" i="11" s="1"/>
  <c r="O14" i="11"/>
  <c r="O15" i="11"/>
  <c r="O16" i="11"/>
  <c r="AE8" i="8"/>
  <c r="AC8" i="8"/>
  <c r="A211" i="11"/>
  <c r="B211" i="11"/>
  <c r="M211" i="11"/>
  <c r="N211" i="11"/>
  <c r="O211" i="11"/>
  <c r="B13" i="11"/>
  <c r="BJ20" i="8"/>
  <c r="A36" i="8"/>
  <c r="A35" i="8"/>
  <c r="BH19" i="8"/>
  <c r="BD24" i="8"/>
  <c r="BD23" i="8"/>
  <c r="BD22" i="8"/>
  <c r="BE21" i="8"/>
  <c r="P17" i="11"/>
  <c r="P23" i="11"/>
  <c r="P27" i="11"/>
  <c r="P13" i="11"/>
  <c r="O17" i="11"/>
  <c r="O18" i="11"/>
  <c r="O19" i="11"/>
  <c r="M15" i="11"/>
  <c r="N15" i="11"/>
  <c r="M16" i="11"/>
  <c r="N16" i="11"/>
  <c r="M17" i="11"/>
  <c r="N17" i="11"/>
  <c r="M18" i="11"/>
  <c r="N18" i="11"/>
  <c r="M19" i="11"/>
  <c r="N19" i="11"/>
  <c r="B18" i="11"/>
  <c r="B19" i="11"/>
  <c r="B14" i="11"/>
  <c r="A15" i="11"/>
  <c r="A16" i="11"/>
  <c r="A17" i="11"/>
  <c r="A18" i="11"/>
  <c r="A19" i="11"/>
  <c r="A14" i="11"/>
  <c r="M14" i="11"/>
  <c r="A13" i="11"/>
  <c r="AS1" i="8"/>
  <c r="C4" i="11"/>
  <c r="N14" i="11"/>
  <c r="B17" i="11"/>
  <c r="B16" i="11"/>
  <c r="B15" i="11"/>
  <c r="C18" i="8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AX18" i="8" s="1"/>
  <c r="AY18" i="8" s="1"/>
  <c r="AZ18" i="8" s="1"/>
  <c r="BA18" i="8" s="1"/>
  <c r="BF22" i="8"/>
  <c r="BE22" i="8"/>
  <c r="BC22" i="8"/>
  <c r="P35" i="8" s="1"/>
  <c r="BE24" i="8"/>
  <c r="BC24" i="8"/>
  <c r="AX36" i="8" s="1"/>
  <c r="D31" i="10" s="1"/>
  <c r="N32" i="11" s="1"/>
  <c r="BF24" i="8"/>
  <c r="V43" i="10"/>
  <c r="V41" i="10"/>
  <c r="V39" i="10"/>
  <c r="V37" i="10"/>
  <c r="V29" i="10"/>
  <c r="V27" i="10"/>
  <c r="V25" i="10"/>
  <c r="V23" i="10"/>
  <c r="V21" i="10"/>
  <c r="V18" i="10"/>
  <c r="V16" i="10"/>
  <c r="V14" i="10"/>
  <c r="P30" i="11"/>
  <c r="P28" i="11"/>
  <c r="P26" i="11"/>
  <c r="P24" i="11"/>
  <c r="P22" i="11"/>
  <c r="P20" i="11"/>
  <c r="P18" i="11"/>
  <c r="P16" i="11"/>
  <c r="P14" i="11"/>
  <c r="P1" i="10"/>
  <c r="V212" i="10"/>
  <c r="V42" i="10"/>
  <c r="V214" i="10"/>
  <c r="V32" i="10"/>
  <c r="V22" i="10"/>
  <c r="V12" i="10"/>
  <c r="P211" i="11"/>
  <c r="V215" i="10"/>
  <c r="V213" i="10"/>
  <c r="V211" i="10"/>
  <c r="V38" i="10"/>
  <c r="V26" i="10"/>
  <c r="V19" i="10"/>
  <c r="V15" i="10"/>
  <c r="V44" i="10"/>
  <c r="V40" i="10"/>
  <c r="V36" i="10"/>
  <c r="V28" i="10"/>
  <c r="V24" i="10"/>
  <c r="V20" i="10"/>
  <c r="V17" i="10"/>
  <c r="V13" i="10"/>
  <c r="BC23" i="8"/>
  <c r="BG23" i="8" s="1"/>
  <c r="P29" i="11"/>
  <c r="P25" i="11"/>
  <c r="P21" i="11"/>
  <c r="P19" i="11"/>
  <c r="P15" i="11"/>
  <c r="D87" i="11"/>
  <c r="G159" i="10"/>
  <c r="D160" i="11" s="1"/>
  <c r="G207" i="10"/>
  <c r="D208" i="11" s="1"/>
  <c r="G137" i="10"/>
  <c r="D138" i="11" s="1"/>
  <c r="G173" i="10"/>
  <c r="D174" i="11" s="1"/>
  <c r="G201" i="10"/>
  <c r="D202" i="11" s="1"/>
  <c r="P31" i="11"/>
  <c r="V216" i="10"/>
  <c r="P124" i="11"/>
  <c r="P123" i="11"/>
  <c r="P32" i="11"/>
  <c r="R155" i="10"/>
  <c r="D60" i="11"/>
  <c r="G200" i="10"/>
  <c r="D89" i="11"/>
  <c r="C154" i="11"/>
  <c r="D91" i="11"/>
  <c r="G163" i="10"/>
  <c r="D164" i="11" s="1"/>
  <c r="D86" i="11"/>
  <c r="D63" i="11"/>
  <c r="D81" i="11"/>
  <c r="G124" i="10"/>
  <c r="D125" i="11" s="1"/>
  <c r="G175" i="10"/>
  <c r="D176" i="11" s="1"/>
  <c r="G147" i="10"/>
  <c r="D148" i="11" s="1"/>
  <c r="D83" i="11"/>
  <c r="C32" i="11"/>
  <c r="R177" i="10"/>
  <c r="G129" i="10"/>
  <c r="D130" i="11" s="1"/>
  <c r="D59" i="11"/>
  <c r="G22" i="10"/>
  <c r="D23" i="11" s="1"/>
  <c r="G110" i="10"/>
  <c r="D111" i="11" s="1"/>
  <c r="G171" i="10"/>
  <c r="D172" i="11" s="1"/>
  <c r="G151" i="10"/>
  <c r="D152" i="11" s="1"/>
  <c r="G148" i="10"/>
  <c r="D149" i="11" s="1"/>
  <c r="G182" i="10"/>
  <c r="D183" i="11" s="1"/>
  <c r="D85" i="11"/>
  <c r="D82" i="11"/>
  <c r="D65" i="11"/>
  <c r="C121" i="11"/>
  <c r="C78" i="11"/>
  <c r="C96" i="11"/>
  <c r="D70" i="11"/>
  <c r="G208" i="10"/>
  <c r="D209" i="11" s="1"/>
  <c r="G209" i="10"/>
  <c r="D210" i="11" s="1"/>
  <c r="D95" i="11"/>
  <c r="D75" i="11"/>
  <c r="G202" i="10"/>
  <c r="D203" i="11" s="1"/>
  <c r="R122" i="10"/>
  <c r="R166" i="10"/>
  <c r="R188" i="10"/>
  <c r="G165" i="10"/>
  <c r="D166" i="11" s="1"/>
  <c r="D92" i="11"/>
  <c r="G99" i="10"/>
  <c r="D100" i="11" s="1"/>
  <c r="G206" i="10"/>
  <c r="D207" i="11" s="1"/>
  <c r="G204" i="10"/>
  <c r="D205" i="11" s="1"/>
  <c r="D69" i="11"/>
  <c r="D73" i="11"/>
  <c r="G205" i="10"/>
  <c r="D206" i="11" s="1"/>
  <c r="G179" i="10"/>
  <c r="D180" i="11" s="1"/>
  <c r="G138" i="10"/>
  <c r="D139" i="11" s="1"/>
  <c r="G118" i="10"/>
  <c r="D119" i="11" s="1"/>
  <c r="D93" i="11"/>
  <c r="D76" i="11"/>
  <c r="D74" i="11"/>
  <c r="D42" i="11"/>
  <c r="G203" i="10"/>
  <c r="D204" i="11" s="1"/>
  <c r="G187" i="10"/>
  <c r="D188" i="11" s="1"/>
  <c r="G185" i="10"/>
  <c r="D186" i="11" s="1"/>
  <c r="G183" i="10"/>
  <c r="D184" i="11" s="1"/>
  <c r="G181" i="10"/>
  <c r="D182" i="11" s="1"/>
  <c r="G157" i="10"/>
  <c r="D158" i="11" s="1"/>
  <c r="C191" i="11"/>
  <c r="C195" i="11"/>
  <c r="C199" i="11"/>
  <c r="R111" i="10"/>
  <c r="R133" i="10"/>
  <c r="G28" i="10"/>
  <c r="D29" i="11" s="1"/>
  <c r="R19" i="10"/>
  <c r="D201" i="11"/>
  <c r="BG22" i="8"/>
  <c r="G31" i="10"/>
  <c r="D32" i="11" s="1"/>
  <c r="C72" i="11"/>
  <c r="D72" i="11"/>
  <c r="C136" i="11"/>
  <c r="G135" i="10"/>
  <c r="D136" i="11" s="1"/>
  <c r="C150" i="11"/>
  <c r="G149" i="10"/>
  <c r="D150" i="11" s="1"/>
  <c r="G189" i="10"/>
  <c r="D190" i="11" s="1"/>
  <c r="D51" i="11"/>
  <c r="C51" i="11"/>
  <c r="BF20" i="8"/>
  <c r="BE20" i="8"/>
  <c r="BD21" i="8"/>
  <c r="J35" i="8" s="1"/>
  <c r="J37" i="8" s="1"/>
  <c r="BC21" i="8"/>
  <c r="BF21" i="8"/>
  <c r="BF23" i="8"/>
  <c r="BE23" i="8"/>
  <c r="M35" i="8"/>
  <c r="J36" i="8"/>
  <c r="D38" i="11"/>
  <c r="G114" i="10"/>
  <c r="D115" i="11" s="1"/>
  <c r="D71" i="11"/>
  <c r="G128" i="10"/>
  <c r="D129" i="11" s="1"/>
  <c r="C62" i="11"/>
  <c r="D84" i="11"/>
  <c r="M36" i="8"/>
  <c r="C21" i="11"/>
  <c r="G20" i="10"/>
  <c r="D21" i="11" s="1"/>
  <c r="C37" i="11"/>
  <c r="G145" i="10"/>
  <c r="D146" i="11" s="1"/>
  <c r="C146" i="11"/>
  <c r="G30" i="10"/>
  <c r="D31" i="11" s="1"/>
  <c r="D55" i="11"/>
  <c r="C55" i="11"/>
  <c r="AX34" i="8"/>
  <c r="V230" i="10"/>
  <c r="V226" i="10"/>
  <c r="V222" i="10"/>
  <c r="V218" i="10"/>
  <c r="BC19" i="8"/>
  <c r="BD19" i="8"/>
  <c r="BE19" i="8"/>
  <c r="D77" i="11"/>
  <c r="C77" i="11"/>
  <c r="C94" i="11"/>
  <c r="D94" i="11"/>
  <c r="C98" i="11"/>
  <c r="D98" i="11"/>
  <c r="C102" i="11"/>
  <c r="C110" i="11"/>
  <c r="G140" i="10"/>
  <c r="D141" i="11" s="1"/>
  <c r="C173" i="11"/>
  <c r="G172" i="10"/>
  <c r="D173" i="11" s="1"/>
  <c r="G184" i="10"/>
  <c r="D185" i="11" s="1"/>
  <c r="D97" i="11"/>
  <c r="G154" i="10"/>
  <c r="D155" i="11" s="1"/>
  <c r="G105" i="10"/>
  <c r="D106" i="11" s="1"/>
  <c r="D80" i="11"/>
  <c r="BF19" i="8"/>
  <c r="BE17" i="8" s="1"/>
  <c r="C43" i="11"/>
  <c r="D43" i="11"/>
  <c r="D41" i="11"/>
  <c r="C61" i="11"/>
  <c r="D61" i="11"/>
  <c r="G197" i="10"/>
  <c r="D198" i="11" s="1"/>
  <c r="C198" i="11"/>
  <c r="G193" i="10"/>
  <c r="D194" i="11" s="1"/>
  <c r="C194" i="11"/>
  <c r="D54" i="11"/>
  <c r="C54" i="11"/>
  <c r="D50" i="11"/>
  <c r="C50" i="11"/>
  <c r="T35" i="8"/>
  <c r="C66" i="11"/>
  <c r="G65" i="10"/>
  <c r="D66" i="11" s="1"/>
  <c r="G130" i="10"/>
  <c r="D131" i="11" s="1"/>
  <c r="D52" i="11"/>
  <c r="C52" i="11"/>
  <c r="C48" i="11"/>
  <c r="BD20" i="8"/>
  <c r="BC20" i="8"/>
  <c r="G35" i="8" s="1"/>
  <c r="V231" i="10"/>
  <c r="V229" i="10"/>
  <c r="V227" i="10"/>
  <c r="V225" i="10"/>
  <c r="V223" i="10"/>
  <c r="V221" i="10"/>
  <c r="V219" i="10"/>
  <c r="BG21" i="8"/>
  <c r="AF35" i="8"/>
  <c r="C36" i="8"/>
  <c r="H13" i="10"/>
  <c r="H209" i="10"/>
  <c r="H184" i="10"/>
  <c r="H173" i="10"/>
  <c r="H151" i="10"/>
  <c r="H130" i="10"/>
  <c r="H123" i="10"/>
  <c r="H43" i="10"/>
  <c r="L43" i="10" s="1"/>
  <c r="C35" i="8"/>
  <c r="C37" i="8" s="1"/>
  <c r="H118" i="10"/>
  <c r="H179" i="10"/>
  <c r="H145" i="10"/>
  <c r="L145" i="10" s="1"/>
  <c r="H105" i="10"/>
  <c r="H112" i="10"/>
  <c r="H153" i="10"/>
  <c r="H20" i="10"/>
  <c r="L20" i="10" s="1"/>
  <c r="H106" i="10"/>
  <c r="H126" i="10"/>
  <c r="H174" i="10"/>
  <c r="H187" i="10"/>
  <c r="H203" i="10"/>
  <c r="H114" i="10"/>
  <c r="H120" i="10"/>
  <c r="H142" i="10"/>
  <c r="H197" i="10"/>
  <c r="H193" i="10"/>
  <c r="H137" i="10"/>
  <c r="H169" i="10"/>
  <c r="H16" i="10"/>
  <c r="H65" i="10"/>
  <c r="H128" i="10"/>
  <c r="H182" i="10"/>
  <c r="H28" i="10"/>
  <c r="L28" i="10" s="1"/>
  <c r="H135" i="10"/>
  <c r="H162" i="10"/>
  <c r="H99" i="10"/>
  <c r="L99" i="10" s="1"/>
  <c r="H136" i="10"/>
  <c r="H157" i="10"/>
  <c r="H165" i="10"/>
  <c r="H55" i="10"/>
  <c r="H138" i="10"/>
  <c r="H159" i="10"/>
  <c r="L159" i="10" s="1"/>
  <c r="BC17" i="8"/>
  <c r="BC16" i="8" s="1"/>
  <c r="H189" i="10"/>
  <c r="L189" i="10" s="1"/>
  <c r="H190" i="10"/>
  <c r="G162" i="10" l="1"/>
  <c r="D163" i="11" s="1"/>
  <c r="C163" i="11"/>
  <c r="G170" i="10"/>
  <c r="D171" i="11" s="1"/>
  <c r="C171" i="11"/>
  <c r="P143" i="11"/>
  <c r="P141" i="11"/>
  <c r="P157" i="11"/>
  <c r="P162" i="11"/>
  <c r="P166" i="11"/>
  <c r="P107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34" i="11"/>
  <c r="P38" i="11"/>
  <c r="P42" i="11"/>
  <c r="P46" i="11"/>
  <c r="P50" i="11"/>
  <c r="P54" i="11"/>
  <c r="P58" i="11"/>
  <c r="P62" i="11"/>
  <c r="P66" i="11"/>
  <c r="P70" i="11"/>
  <c r="P74" i="11"/>
  <c r="P78" i="11"/>
  <c r="V209" i="10"/>
  <c r="V208" i="10"/>
  <c r="V207" i="10"/>
  <c r="V206" i="10"/>
  <c r="V205" i="10"/>
  <c r="V204" i="10"/>
  <c r="V203" i="10"/>
  <c r="V202" i="10"/>
  <c r="V201" i="10"/>
  <c r="V200" i="10"/>
  <c r="V199" i="10"/>
  <c r="V196" i="10"/>
  <c r="V193" i="10"/>
  <c r="V191" i="10"/>
  <c r="V190" i="10"/>
  <c r="V188" i="10"/>
  <c r="V186" i="10"/>
  <c r="V184" i="10"/>
  <c r="V183" i="10"/>
  <c r="V182" i="10"/>
  <c r="V181" i="10"/>
  <c r="V180" i="10"/>
  <c r="V179" i="10"/>
  <c r="V178" i="10"/>
  <c r="V177" i="10"/>
  <c r="V174" i="10"/>
  <c r="V170" i="10"/>
  <c r="V162" i="10"/>
  <c r="V154" i="10"/>
  <c r="V150" i="10"/>
  <c r="V146" i="10"/>
  <c r="V143" i="10"/>
  <c r="V142" i="10"/>
  <c r="V141" i="10"/>
  <c r="V140" i="10"/>
  <c r="V139" i="10"/>
  <c r="H160" i="10"/>
  <c r="H198" i="10"/>
  <c r="H163" i="10"/>
  <c r="L163" i="10" s="1"/>
  <c r="H141" i="10"/>
  <c r="H113" i="10"/>
  <c r="H194" i="10"/>
  <c r="H161" i="10"/>
  <c r="H140" i="10"/>
  <c r="H115" i="10"/>
  <c r="H17" i="10"/>
  <c r="H158" i="10"/>
  <c r="H24" i="10"/>
  <c r="H18" i="10"/>
  <c r="L18" i="10" s="1"/>
  <c r="H150" i="10"/>
  <c r="H66" i="10"/>
  <c r="H29" i="10"/>
  <c r="H147" i="10"/>
  <c r="L147" i="10" s="1"/>
  <c r="H183" i="10"/>
  <c r="L183" i="10" s="1"/>
  <c r="H192" i="10"/>
  <c r="H195" i="10"/>
  <c r="H156" i="10"/>
  <c r="H134" i="10"/>
  <c r="H119" i="10"/>
  <c r="H98" i="10"/>
  <c r="H201" i="10"/>
  <c r="L201" i="10" s="1"/>
  <c r="H176" i="10"/>
  <c r="H172" i="10"/>
  <c r="H124" i="10"/>
  <c r="L124" i="10" s="1"/>
  <c r="H101" i="10"/>
  <c r="H108" i="10"/>
  <c r="H175" i="10"/>
  <c r="L175" i="10" s="1"/>
  <c r="H14" i="10"/>
  <c r="H110" i="10"/>
  <c r="L110" i="10" s="1"/>
  <c r="H167" i="10"/>
  <c r="H185" i="10"/>
  <c r="L185" i="10" s="1"/>
  <c r="H27" i="10"/>
  <c r="H15" i="10"/>
  <c r="H103" i="10"/>
  <c r="H127" i="10"/>
  <c r="H148" i="10"/>
  <c r="H168" i="10"/>
  <c r="H181" i="10"/>
  <c r="H205" i="10"/>
  <c r="L205" i="10" s="1"/>
  <c r="H121" i="10"/>
  <c r="AI35" i="8"/>
  <c r="D30" i="10" s="1"/>
  <c r="N31" i="11" s="1"/>
  <c r="H87" i="10"/>
  <c r="L87" i="10" s="1"/>
  <c r="H86" i="10"/>
  <c r="L86" i="10" s="1"/>
  <c r="H85" i="10"/>
  <c r="L85" i="10" s="1"/>
  <c r="H84" i="10"/>
  <c r="L84" i="10" s="1"/>
  <c r="H83" i="10"/>
  <c r="L83" i="10" s="1"/>
  <c r="H82" i="10"/>
  <c r="L82" i="10" s="1"/>
  <c r="H81" i="10"/>
  <c r="L81" i="10" s="1"/>
  <c r="H80" i="10"/>
  <c r="L80" i="10" s="1"/>
  <c r="H79" i="10"/>
  <c r="H77" i="10"/>
  <c r="L77" i="10" s="1"/>
  <c r="H76" i="10"/>
  <c r="L76" i="10" s="1"/>
  <c r="H75" i="10"/>
  <c r="L75" i="10" s="1"/>
  <c r="H88" i="10"/>
  <c r="L88" i="10" s="1"/>
  <c r="H74" i="10"/>
  <c r="L74" i="10" s="1"/>
  <c r="H73" i="10"/>
  <c r="L73" i="10" s="1"/>
  <c r="H72" i="10"/>
  <c r="L72" i="10" s="1"/>
  <c r="H71" i="10"/>
  <c r="L71" i="10" s="1"/>
  <c r="H70" i="10"/>
  <c r="L70" i="10" s="1"/>
  <c r="H69" i="10"/>
  <c r="L69" i="10" s="1"/>
  <c r="H68" i="10"/>
  <c r="BG24" i="8"/>
  <c r="G44" i="10"/>
  <c r="D45" i="11" s="1"/>
  <c r="P36" i="8"/>
  <c r="P37" i="8" s="1"/>
  <c r="P56" i="11"/>
  <c r="P48" i="11"/>
  <c r="P40" i="11"/>
  <c r="P164" i="11"/>
  <c r="P149" i="11"/>
  <c r="V33" i="10"/>
  <c r="V48" i="10"/>
  <c r="V52" i="10"/>
  <c r="V60" i="10"/>
  <c r="V62" i="10"/>
  <c r="V64" i="10"/>
  <c r="V66" i="10"/>
  <c r="V94" i="10"/>
  <c r="V96" i="10"/>
  <c r="V101" i="10"/>
  <c r="V103" i="10"/>
  <c r="V105" i="10"/>
  <c r="V107" i="10"/>
  <c r="V109" i="10"/>
  <c r="V122" i="10"/>
  <c r="V124" i="10"/>
  <c r="V126" i="10"/>
  <c r="V128" i="10"/>
  <c r="V130" i="10"/>
  <c r="V132" i="10"/>
  <c r="V145" i="10"/>
  <c r="V147" i="10"/>
  <c r="V149" i="10"/>
  <c r="V151" i="10"/>
  <c r="V153" i="10"/>
  <c r="V163" i="10"/>
  <c r="V165" i="10"/>
  <c r="V171" i="10"/>
  <c r="V173" i="10"/>
  <c r="V175" i="10"/>
  <c r="V185" i="10"/>
  <c r="V187" i="10"/>
  <c r="V194" i="10"/>
  <c r="V198" i="10"/>
  <c r="P79" i="11"/>
  <c r="P77" i="11"/>
  <c r="P75" i="11"/>
  <c r="P73" i="11"/>
  <c r="P71" i="11"/>
  <c r="P69" i="11"/>
  <c r="P67" i="11"/>
  <c r="P65" i="11"/>
  <c r="P63" i="11"/>
  <c r="P61" i="11"/>
  <c r="P59" i="11"/>
  <c r="P57" i="11"/>
  <c r="P55" i="11"/>
  <c r="P53" i="11"/>
  <c r="P51" i="11"/>
  <c r="P49" i="11"/>
  <c r="P47" i="11"/>
  <c r="P45" i="11"/>
  <c r="P43" i="11"/>
  <c r="P41" i="11"/>
  <c r="P39" i="11"/>
  <c r="P37" i="11"/>
  <c r="P35" i="11"/>
  <c r="P33" i="11"/>
  <c r="P108" i="11"/>
  <c r="P155" i="11"/>
  <c r="P147" i="11"/>
  <c r="P167" i="11"/>
  <c r="P165" i="11"/>
  <c r="P163" i="11"/>
  <c r="P161" i="11"/>
  <c r="P153" i="11"/>
  <c r="P145" i="11"/>
  <c r="P159" i="11"/>
  <c r="P151" i="11"/>
  <c r="V220" i="10"/>
  <c r="V88" i="10"/>
  <c r="V87" i="10"/>
  <c r="V85" i="10"/>
  <c r="V81" i="10"/>
  <c r="V77" i="10"/>
  <c r="V72" i="10"/>
  <c r="V68" i="10"/>
  <c r="V84" i="10"/>
  <c r="V80" i="10"/>
  <c r="V76" i="10"/>
  <c r="V71" i="10"/>
  <c r="V67" i="10"/>
  <c r="V83" i="10"/>
  <c r="V79" i="10"/>
  <c r="V75" i="10"/>
  <c r="V74" i="10"/>
  <c r="V70" i="10"/>
  <c r="V73" i="10"/>
  <c r="V69" i="10"/>
  <c r="V86" i="10"/>
  <c r="V82" i="10"/>
  <c r="V78" i="10"/>
  <c r="L157" i="10"/>
  <c r="L138" i="10"/>
  <c r="L128" i="10"/>
  <c r="L137" i="10"/>
  <c r="L197" i="10"/>
  <c r="L151" i="10"/>
  <c r="G121" i="10"/>
  <c r="D122" i="11" s="1"/>
  <c r="G167" i="10"/>
  <c r="D168" i="11" s="1"/>
  <c r="C117" i="11"/>
  <c r="L101" i="10"/>
  <c r="G126" i="10"/>
  <c r="D127" i="11" s="1"/>
  <c r="L105" i="10"/>
  <c r="L184" i="10"/>
  <c r="G161" i="10"/>
  <c r="D162" i="11" s="1"/>
  <c r="G142" i="10"/>
  <c r="D143" i="11" s="1"/>
  <c r="G132" i="10"/>
  <c r="D133" i="11" s="1"/>
  <c r="L135" i="10"/>
  <c r="L193" i="10"/>
  <c r="L142" i="10"/>
  <c r="L114" i="10"/>
  <c r="L187" i="10"/>
  <c r="L126" i="10"/>
  <c r="G169" i="10"/>
  <c r="D170" i="11" s="1"/>
  <c r="G103" i="10"/>
  <c r="D104" i="11" s="1"/>
  <c r="G107" i="10"/>
  <c r="D108" i="11" s="1"/>
  <c r="G98" i="10"/>
  <c r="D99" i="11" s="1"/>
  <c r="C56" i="11"/>
  <c r="L162" i="10"/>
  <c r="L150" i="10"/>
  <c r="L127" i="10"/>
  <c r="G141" i="10"/>
  <c r="D142" i="11" s="1"/>
  <c r="G160" i="10"/>
  <c r="D161" i="11" s="1"/>
  <c r="G123" i="10"/>
  <c r="D124" i="11" s="1"/>
  <c r="G102" i="10"/>
  <c r="D103" i="11" s="1"/>
  <c r="L165" i="10"/>
  <c r="L182" i="10"/>
  <c r="L172" i="10"/>
  <c r="L148" i="10"/>
  <c r="L181" i="10"/>
  <c r="G195" i="10"/>
  <c r="D196" i="11" s="1"/>
  <c r="G176" i="10"/>
  <c r="D177" i="11" s="1"/>
  <c r="C181" i="11"/>
  <c r="C151" i="11"/>
  <c r="C118" i="11"/>
  <c r="G127" i="10"/>
  <c r="D128" i="11" s="1"/>
  <c r="G104" i="10"/>
  <c r="D105" i="11" s="1"/>
  <c r="C193" i="11"/>
  <c r="G115" i="10"/>
  <c r="D116" i="11" s="1"/>
  <c r="G178" i="10"/>
  <c r="D179" i="11" s="1"/>
  <c r="G139" i="10"/>
  <c r="D140" i="11" s="1"/>
  <c r="C135" i="11"/>
  <c r="G108" i="10"/>
  <c r="D109" i="11" s="1"/>
  <c r="G131" i="10"/>
  <c r="D132" i="11" s="1"/>
  <c r="G146" i="10"/>
  <c r="D147" i="11" s="1"/>
  <c r="G125" i="10"/>
  <c r="D126" i="11" s="1"/>
  <c r="L115" i="10"/>
  <c r="L176" i="10"/>
  <c r="C197" i="11"/>
  <c r="G156" i="10"/>
  <c r="L140" i="10"/>
  <c r="L203" i="10"/>
  <c r="L209" i="10"/>
  <c r="G158" i="10"/>
  <c r="D159" i="11" s="1"/>
  <c r="G143" i="10"/>
  <c r="D144" i="11" s="1"/>
  <c r="G164" i="10"/>
  <c r="D165" i="11" s="1"/>
  <c r="G113" i="10"/>
  <c r="D114" i="11" s="1"/>
  <c r="G119" i="10"/>
  <c r="D120" i="11" s="1"/>
  <c r="G186" i="10"/>
  <c r="D187" i="11" s="1"/>
  <c r="G174" i="10"/>
  <c r="D175" i="11" s="1"/>
  <c r="G152" i="10"/>
  <c r="D153" i="11" s="1"/>
  <c r="C113" i="11"/>
  <c r="G136" i="10"/>
  <c r="D137" i="11" s="1"/>
  <c r="G106" i="10"/>
  <c r="D107" i="11" s="1"/>
  <c r="G168" i="10"/>
  <c r="D169" i="11" s="1"/>
  <c r="H139" i="10"/>
  <c r="H44" i="10"/>
  <c r="H34" i="10" s="1"/>
  <c r="H33" i="10" s="1"/>
  <c r="H208" i="10"/>
  <c r="L208" i="10" s="1"/>
  <c r="H102" i="10"/>
  <c r="L102" i="10" s="1"/>
  <c r="H23" i="10"/>
  <c r="H125" i="10"/>
  <c r="H207" i="10"/>
  <c r="L207" i="10" s="1"/>
  <c r="H191" i="10"/>
  <c r="L191" i="10" s="1"/>
  <c r="H196" i="10"/>
  <c r="H143" i="10"/>
  <c r="L143" i="10" s="1"/>
  <c r="H117" i="10"/>
  <c r="L117" i="10" s="1"/>
  <c r="H206" i="10"/>
  <c r="L206" i="10" s="1"/>
  <c r="H180" i="10"/>
  <c r="L180" i="10" s="1"/>
  <c r="H152" i="10"/>
  <c r="H104" i="10"/>
  <c r="H200" i="10"/>
  <c r="L200" i="10" s="1"/>
  <c r="H149" i="10"/>
  <c r="L149" i="10" s="1"/>
  <c r="H204" i="10"/>
  <c r="L204" i="10" s="1"/>
  <c r="H21" i="10"/>
  <c r="H22" i="10"/>
  <c r="L22" i="10" s="1"/>
  <c r="H107" i="10"/>
  <c r="L107" i="10" s="1"/>
  <c r="H146" i="10"/>
  <c r="L146" i="10" s="1"/>
  <c r="H170" i="10"/>
  <c r="H186" i="10"/>
  <c r="BG20" i="8"/>
  <c r="T36" i="8"/>
  <c r="T37" i="8" s="1"/>
  <c r="H210" i="10"/>
  <c r="L210" i="10" s="1"/>
  <c r="G36" i="8"/>
  <c r="M37" i="8"/>
  <c r="G37" i="8"/>
  <c r="W35" i="8"/>
  <c r="D113" i="11"/>
  <c r="L112" i="10"/>
  <c r="V31" i="10"/>
  <c r="V56" i="10"/>
  <c r="H20" i="17"/>
  <c r="L20" i="17" s="1"/>
  <c r="H24" i="17"/>
  <c r="L24" i="17" s="1"/>
  <c r="H15" i="17"/>
  <c r="L15" i="17" s="1"/>
  <c r="H18" i="17"/>
  <c r="L18" i="17" s="1"/>
  <c r="H21" i="17"/>
  <c r="L21" i="17" s="1"/>
  <c r="H25" i="17"/>
  <c r="L25" i="17" s="1"/>
  <c r="H28" i="17"/>
  <c r="L28" i="17" s="1"/>
  <c r="H13" i="17"/>
  <c r="L13" i="17" s="1"/>
  <c r="H19" i="17"/>
  <c r="L19" i="17" s="1"/>
  <c r="H16" i="17"/>
  <c r="L16" i="17" s="1"/>
  <c r="H22" i="17"/>
  <c r="L22" i="17" s="1"/>
  <c r="H23" i="17"/>
  <c r="L23" i="17" s="1"/>
  <c r="H26" i="17"/>
  <c r="L26" i="17" s="1"/>
  <c r="H14" i="17"/>
  <c r="L14" i="17" s="1"/>
  <c r="H17" i="17"/>
  <c r="L17" i="17" s="1"/>
  <c r="P160" i="11"/>
  <c r="P158" i="11"/>
  <c r="P156" i="11"/>
  <c r="P154" i="11"/>
  <c r="P152" i="11"/>
  <c r="P150" i="11"/>
  <c r="P148" i="11"/>
  <c r="P146" i="11"/>
  <c r="P144" i="11"/>
  <c r="P142" i="11"/>
  <c r="V30" i="10"/>
  <c r="V12" i="17"/>
  <c r="V20" i="17"/>
  <c r="V24" i="17"/>
  <c r="V13" i="17"/>
  <c r="V19" i="17"/>
  <c r="V23" i="17"/>
  <c r="V28" i="17"/>
  <c r="P1" i="17"/>
  <c r="V17" i="17"/>
  <c r="V26" i="17"/>
  <c r="V15" i="17"/>
  <c r="V22" i="17"/>
  <c r="V16" i="17"/>
  <c r="V21" i="17"/>
  <c r="V25" i="17"/>
  <c r="V14" i="17"/>
  <c r="H131" i="10"/>
  <c r="H25" i="10"/>
  <c r="H129" i="10"/>
  <c r="L129" i="10" s="1"/>
  <c r="H171" i="10"/>
  <c r="L171" i="10" s="1"/>
  <c r="H26" i="10"/>
  <c r="H164" i="10"/>
  <c r="L164" i="10" s="1"/>
  <c r="H109" i="10"/>
  <c r="L109" i="10" s="1"/>
  <c r="H132" i="10"/>
  <c r="H154" i="10"/>
  <c r="L154" i="10" s="1"/>
  <c r="H178" i="10"/>
  <c r="L178" i="10" s="1"/>
  <c r="H202" i="10"/>
  <c r="L202" i="10" s="1"/>
  <c r="H116" i="10"/>
  <c r="L116" i="10" s="1"/>
  <c r="V224" i="10"/>
  <c r="V217" i="10"/>
  <c r="V228" i="10"/>
  <c r="C36" i="11"/>
  <c r="F34" i="10"/>
  <c r="F78" i="10" s="1"/>
  <c r="L65" i="10"/>
  <c r="G21" i="10"/>
  <c r="D22" i="11" s="1"/>
  <c r="C16" i="11"/>
  <c r="L17" i="10"/>
  <c r="L14" i="10"/>
  <c r="L118" i="10"/>
  <c r="L173" i="10"/>
  <c r="C18" i="11"/>
  <c r="L31" i="10"/>
  <c r="D88" i="11"/>
  <c r="C15" i="11"/>
  <c r="G24" i="10"/>
  <c r="D25" i="11" s="1"/>
  <c r="C47" i="11"/>
  <c r="D47" i="11"/>
  <c r="L198" i="10"/>
  <c r="L66" i="10"/>
  <c r="L134" i="10"/>
  <c r="F12" i="10"/>
  <c r="C13" i="11" s="1"/>
  <c r="O13" i="11" s="1"/>
  <c r="L190" i="10"/>
  <c r="L192" i="10"/>
  <c r="L130" i="10"/>
  <c r="D40" i="11"/>
  <c r="D39" i="11"/>
  <c r="C64" i="11"/>
  <c r="C67" i="11"/>
  <c r="L194" i="10"/>
  <c r="L196" i="10"/>
  <c r="I211" i="10"/>
  <c r="H45" i="10"/>
  <c r="L55" i="10"/>
  <c r="H89" i="10"/>
  <c r="L120" i="10"/>
  <c r="L153" i="10"/>
  <c r="L179" i="10"/>
  <c r="L121" i="10"/>
  <c r="D36" i="11"/>
  <c r="C19" i="11"/>
  <c r="D58" i="11"/>
  <c r="C17" i="11"/>
  <c r="R211" i="10"/>
  <c r="L44" i="10"/>
  <c r="C44" i="11"/>
  <c r="J211" i="10"/>
  <c r="K211" i="10"/>
  <c r="H12" i="10"/>
  <c r="H56" i="10"/>
  <c r="G25" i="10"/>
  <c r="D26" i="11" s="1"/>
  <c r="G23" i="10"/>
  <c r="D24" i="11" s="1"/>
  <c r="G26" i="10"/>
  <c r="G29" i="10"/>
  <c r="D30" i="11" s="1"/>
  <c r="G27" i="10"/>
  <c r="D28" i="11" s="1"/>
  <c r="F19" i="10"/>
  <c r="C20" i="11" s="1"/>
  <c r="O20" i="11" s="1"/>
  <c r="L15" i="10"/>
  <c r="G13" i="10"/>
  <c r="D17" i="11"/>
  <c r="L16" i="10"/>
  <c r="L30" i="10"/>
  <c r="C31" i="11"/>
  <c r="L68" i="10" l="1"/>
  <c r="L67" i="10" s="1"/>
  <c r="H67" i="10"/>
  <c r="L167" i="10"/>
  <c r="H144" i="10"/>
  <c r="L132" i="10"/>
  <c r="L170" i="10"/>
  <c r="L21" i="10"/>
  <c r="L108" i="10"/>
  <c r="L103" i="10"/>
  <c r="L79" i="10"/>
  <c r="L78" i="10" s="1"/>
  <c r="H78" i="10"/>
  <c r="L139" i="10"/>
  <c r="H155" i="10"/>
  <c r="L168" i="10"/>
  <c r="L174" i="10"/>
  <c r="L131" i="10"/>
  <c r="L152" i="10"/>
  <c r="L144" i="10" s="1"/>
  <c r="L125" i="10"/>
  <c r="H32" i="10"/>
  <c r="L106" i="10"/>
  <c r="L158" i="10"/>
  <c r="L169" i="10"/>
  <c r="L161" i="10"/>
  <c r="L141" i="10"/>
  <c r="L98" i="10"/>
  <c r="L89" i="10" s="1"/>
  <c r="H19" i="10"/>
  <c r="H211" i="10" s="1"/>
  <c r="H188" i="10"/>
  <c r="H111" i="10"/>
  <c r="H100" i="10"/>
  <c r="H166" i="10"/>
  <c r="L186" i="10"/>
  <c r="L177" i="10" s="1"/>
  <c r="L160" i="10"/>
  <c r="L136" i="10"/>
  <c r="L123" i="10"/>
  <c r="L122" i="10" s="1"/>
  <c r="L199" i="10"/>
  <c r="D157" i="11"/>
  <c r="L156" i="10"/>
  <c r="H133" i="10"/>
  <c r="H199" i="10"/>
  <c r="L195" i="10"/>
  <c r="L188" i="10" s="1"/>
  <c r="L104" i="10"/>
  <c r="L119" i="10"/>
  <c r="L111" i="10" s="1"/>
  <c r="L113" i="10"/>
  <c r="G34" i="10"/>
  <c r="D35" i="11" s="1"/>
  <c r="W36" i="8"/>
  <c r="W37" i="8" s="1"/>
  <c r="L23" i="10"/>
  <c r="H122" i="10"/>
  <c r="H177" i="10"/>
  <c r="L24" i="10"/>
  <c r="L45" i="10"/>
  <c r="L29" i="10"/>
  <c r="L34" i="10"/>
  <c r="L33" i="10" s="1"/>
  <c r="L32" i="10" s="1"/>
  <c r="L56" i="10"/>
  <c r="D68" i="11"/>
  <c r="F177" i="10"/>
  <c r="C178" i="11" s="1"/>
  <c r="C79" i="11"/>
  <c r="F111" i="10"/>
  <c r="C112" i="11" s="1"/>
  <c r="F89" i="10"/>
  <c r="C90" i="11" s="1"/>
  <c r="F133" i="10"/>
  <c r="C134" i="11" s="1"/>
  <c r="F45" i="10"/>
  <c r="C46" i="11" s="1"/>
  <c r="C35" i="11"/>
  <c r="F56" i="10"/>
  <c r="C57" i="11" s="1"/>
  <c r="F199" i="10"/>
  <c r="C200" i="11" s="1"/>
  <c r="F122" i="10"/>
  <c r="C123" i="11" s="1"/>
  <c r="F155" i="10"/>
  <c r="C156" i="11" s="1"/>
  <c r="F144" i="10"/>
  <c r="C145" i="11" s="1"/>
  <c r="F100" i="10"/>
  <c r="C101" i="11" s="1"/>
  <c r="C68" i="11"/>
  <c r="F166" i="10"/>
  <c r="C167" i="11" s="1"/>
  <c r="F188" i="10"/>
  <c r="C189" i="11" s="1"/>
  <c r="F33" i="10"/>
  <c r="F32" i="10" s="1"/>
  <c r="L26" i="10"/>
  <c r="D27" i="11"/>
  <c r="L27" i="10"/>
  <c r="L25" i="10"/>
  <c r="G19" i="10"/>
  <c r="D20" i="11" s="1"/>
  <c r="D14" i="11"/>
  <c r="L13" i="10"/>
  <c r="L12" i="10" s="1"/>
  <c r="G12" i="10"/>
  <c r="D13" i="11" s="1"/>
  <c r="G177" i="10" l="1"/>
  <c r="D178" i="11" s="1"/>
  <c r="L133" i="10"/>
  <c r="L166" i="10"/>
  <c r="L100" i="10"/>
  <c r="G166" i="10"/>
  <c r="D167" i="11" s="1"/>
  <c r="G133" i="10"/>
  <c r="D134" i="11" s="1"/>
  <c r="G56" i="10"/>
  <c r="D57" i="11" s="1"/>
  <c r="G89" i="10"/>
  <c r="D90" i="11" s="1"/>
  <c r="G199" i="10"/>
  <c r="D200" i="11" s="1"/>
  <c r="G45" i="10"/>
  <c r="D46" i="11" s="1"/>
  <c r="G111" i="10"/>
  <c r="D112" i="11" s="1"/>
  <c r="G122" i="10"/>
  <c r="D123" i="11" s="1"/>
  <c r="G155" i="10"/>
  <c r="D156" i="11" s="1"/>
  <c r="G33" i="10"/>
  <c r="D34" i="11" s="1"/>
  <c r="G144" i="10"/>
  <c r="D145" i="11" s="1"/>
  <c r="G188" i="10"/>
  <c r="D189" i="11" s="1"/>
  <c r="L155" i="10"/>
  <c r="G100" i="10"/>
  <c r="D101" i="11" s="1"/>
  <c r="G78" i="10"/>
  <c r="D79" i="11" s="1"/>
  <c r="C34" i="11"/>
  <c r="L19" i="10"/>
  <c r="L211" i="10" s="1"/>
  <c r="G32" i="10" l="1"/>
  <c r="D33" i="11" s="1"/>
  <c r="G211" i="10"/>
  <c r="D211" i="11" s="1"/>
  <c r="C33" i="11"/>
  <c r="O33" i="11" s="1"/>
  <c r="F211" i="10"/>
  <c r="C211" i="11" l="1"/>
  <c r="S32" i="10" l="1"/>
  <c r="S211" i="10" s="1"/>
  <c r="S212" i="10" s="1"/>
  <c r="T32" i="10"/>
  <c r="T211" i="10" s="1"/>
  <c r="M32" i="10"/>
  <c r="M211" i="10" s="1"/>
  <c r="M212" i="10" s="1"/>
  <c r="Q32" i="10"/>
  <c r="Q211" i="10" s="1"/>
  <c r="Q212" i="10" s="1"/>
  <c r="N32" i="10"/>
  <c r="N211" i="10" s="1"/>
  <c r="P32" i="10"/>
  <c r="P211" i="10" s="1"/>
  <c r="O32" i="10"/>
  <c r="O211" i="10" s="1"/>
  <c r="O212" i="10" s="1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16"/>
            <color indexed="81"/>
            <rFont val="Tahoma"/>
            <family val="2"/>
            <charset val="204"/>
          </rPr>
          <t>форма навчання</t>
        </r>
        <r>
          <rPr>
            <sz val="16"/>
            <color indexed="81"/>
            <rFont val="Tahoma"/>
            <family val="2"/>
            <charset val="204"/>
          </rPr>
          <t>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      </r>
      </text>
    </comment>
  </commentList>
</comments>
</file>

<file path=xl/sharedStrings.xml><?xml version="1.0" encoding="utf-8"?>
<sst xmlns="http://schemas.openxmlformats.org/spreadsheetml/2006/main" count="961" uniqueCount="643">
  <si>
    <t>Т</t>
  </si>
  <si>
    <t>сум</t>
  </si>
  <si>
    <t>Т теор.навчання</t>
  </si>
  <si>
    <t>буквы укр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</si>
  <si>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</si>
  <si>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</si>
  <si>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</si>
  <si>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</si>
  <si>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</si>
  <si>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</si>
  <si>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</si>
  <si>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</si>
  <si>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</si>
  <si>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</si>
  <si>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</si>
  <si>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</si>
  <si>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</si>
  <si>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</si>
  <si>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</si>
  <si>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</si>
  <si>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</si>
  <si>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</si>
  <si>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</si>
  <si>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</si>
  <si>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</si>
  <si>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</si>
  <si>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</si>
  <si>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</si>
  <si>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</si>
  <si>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</si>
  <si>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</si>
  <si>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</si>
  <si>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</si>
  <si>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</si>
  <si>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</si>
  <si>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</si>
  <si>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</si>
  <si>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</si>
  <si>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</si>
  <si>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</si>
  <si>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</si>
  <si>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</si>
  <si>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</si>
  <si>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</si>
  <si>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</si>
  <si>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</si>
  <si>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</si>
  <si>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</si>
  <si>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</si>
  <si>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</si>
  <si>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</si>
  <si>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</si>
  <si>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</si>
  <si>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</si>
  <si>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</si>
  <si>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</si>
  <si>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</si>
  <si>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</si>
  <si>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</si>
  <si>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Екзаменаційна сесія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</si>
  <si>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</si>
  <si>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</si>
  <si>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</si>
  <si>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</si>
  <si>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</si>
  <si>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</si>
  <si>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</si>
  <si>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</si>
  <si>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</si>
  <si>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</si>
  <si>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</si>
  <si>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</si>
  <si>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</si>
  <si>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</si>
  <si>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</si>
  <si>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</si>
  <si>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</si>
  <si>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</si>
  <si>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</si>
  <si>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</si>
  <si>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</si>
  <si>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</si>
  <si>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</si>
  <si>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</si>
  <si>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</si>
  <si>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</si>
  <si>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</si>
  <si>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</si>
  <si>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</si>
  <si>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</si>
  <si>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</si>
  <si>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</si>
  <si>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</si>
  <si>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</si>
  <si>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</si>
  <si>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</si>
  <si>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</si>
  <si>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</si>
  <si>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</si>
  <si>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</si>
  <si>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</si>
  <si>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</si>
  <si>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</si>
  <si>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</si>
  <si>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/>
        <sz val="12"/>
        <rFont val="Times New Roman"/>
        <family val="1"/>
        <charset val="204"/>
      </rPr>
      <t>другого рядка</t>
    </r>
    <r>
      <rPr>
        <sz val="12"/>
        <rFont val="Times New Roman"/>
        <family val="1"/>
        <charset val="204"/>
      </rPr>
      <t xml:space="preserve"> листа «Основні дані» , а саме: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</si>
  <si>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</si>
  <si>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</si>
  <si>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  <charset val="204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</si>
  <si>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</si>
  <si>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</si>
  <si>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</si>
  <si>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</si>
  <si>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</si>
  <si>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</si>
  <si>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  <charset val="204"/>
      </rPr>
      <t>номер</t>
    </r>
    <r>
      <rPr>
        <sz val="12"/>
        <rFont val="Times New Roman"/>
        <family val="1"/>
        <charset val="204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</si>
  <si>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</si>
  <si>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  <charset val="204"/>
      </rPr>
      <t>за тиждень</t>
    </r>
    <r>
      <rPr>
        <sz val="12"/>
        <rFont val="Times New Roman"/>
        <family val="1"/>
        <charset val="204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</si>
  <si>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</si>
  <si>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</si>
  <si>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</si>
  <si>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</si>
  <si>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</si>
  <si>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</si>
  <si>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</si>
  <si>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</si>
  <si>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</si>
  <si>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</si>
  <si>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</si>
  <si>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</si>
  <si>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</si>
  <si>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</si>
  <si>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</si>
  <si>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</si>
  <si>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Це можливо зробити  за допомогою фільтра у ячейці В11 стовбця № 2 "Назва навчальної дисципліни" вибрати "НЕ ПУСТЫЕ", або власноручно приховати!</t>
  </si>
  <si>
    <r>
      <t xml:space="preserve">        </t>
    </r>
    <r>
      <rPr>
        <b/>
        <i/>
        <sz val="12"/>
        <color indexed="12"/>
        <rFont val="Times New Roman"/>
        <family val="1"/>
        <charset val="204"/>
      </rPr>
      <t>Рядки, які залишилися незаповненими у «Плані НП», потрібно прибрати не видаляючи , а приховуючи їх! ДЛЯ ЦЬОГО:</t>
    </r>
  </si>
  <si>
    <r>
      <t xml:space="preserve">        </t>
    </r>
    <r>
      <rPr>
        <b/>
        <i/>
        <sz val="12"/>
        <color indexed="12"/>
        <rFont val="Times New Roman"/>
        <family val="1"/>
        <charset val="204"/>
      </rPr>
      <t>Рядки, які залишилися незаповненими у  «Змісті», потрібно прибрати не видаляючи , а приховуючи їх! ДЛЯ ЦЬОГО:</t>
    </r>
  </si>
  <si>
    <t>Це можливо зробити  за допомогою фільтра у ячейці В8 стовбця № 2 "Назва дисципліни" вибрати "НЕ ПУСТЫЕ", або власноручно приховати!</t>
  </si>
  <si>
    <t>5 курс</t>
  </si>
  <si>
    <t>6 курс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</si>
  <si>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</si>
  <si>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</si>
  <si>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</si>
  <si>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</si>
  <si>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</si>
  <si>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</si>
  <si>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</si>
  <si>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</si>
  <si>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</si>
  <si>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(освітній рівень)</t>
  </si>
  <si>
    <t>за спеціальністю</t>
  </si>
  <si>
    <t xml:space="preserve">При цьому сума кредитів ЕCTS повинна дорівнювати 30 за кожний семестр. 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</si>
  <si>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</si>
  <si>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</si>
  <si>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</si>
  <si>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в галузі знань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</si>
  <si>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</si>
  <si>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</si>
  <si>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</si>
  <si>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</si>
  <si>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</si>
  <si>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</si>
  <si>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</si>
  <si>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</si>
  <si>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</si>
  <si>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</si>
  <si>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3</t>
  </si>
  <si>
    <t>Форма : плани МАГІСТР</t>
  </si>
  <si>
    <t>другого (магістерського) рівня</t>
  </si>
  <si>
    <t xml:space="preserve">Кваліфікація  </t>
  </si>
  <si>
    <t>НДР</t>
  </si>
  <si>
    <t>Науково-дослідна робота</t>
  </si>
  <si>
    <t>№ зп</t>
  </si>
  <si>
    <t>Електричні станції</t>
  </si>
  <si>
    <t>14</t>
  </si>
  <si>
    <t>Електрична інженерія</t>
  </si>
  <si>
    <t>Шифр інституту (факультету)</t>
  </si>
  <si>
    <t>120</t>
  </si>
  <si>
    <r>
      <t xml:space="preserve">освітнього ступеня </t>
    </r>
    <r>
      <rPr>
        <b/>
        <sz val="16"/>
        <rFont val="Arial"/>
        <family val="2"/>
        <charset val="204"/>
      </rPr>
      <t>бакалавра</t>
    </r>
  </si>
  <si>
    <t>Загальна підготовка</t>
  </si>
  <si>
    <t>Професійна підготовка</t>
  </si>
  <si>
    <t>Дисципліни вільного вибору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</si>
  <si>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</si>
  <si>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</si>
  <si>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</si>
  <si>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</si>
  <si>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</si>
  <si>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</si>
  <si>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</si>
  <si>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</si>
  <si>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</si>
  <si>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</si>
  <si>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</si>
  <si>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</si>
  <si>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</si>
  <si>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</si>
  <si>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</si>
  <si>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</si>
  <si>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</si>
  <si>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</si>
  <si>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</si>
  <si>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</si>
  <si>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</si>
  <si>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</si>
  <si>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</si>
  <si>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</si>
  <si>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</si>
  <si>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</si>
  <si>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</si>
  <si>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</si>
  <si>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</si>
  <si>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</si>
  <si>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</si>
  <si>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</si>
  <si>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</si>
  <si>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</si>
  <si>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</si>
  <si>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</si>
  <si>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</si>
  <si>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</si>
  <si>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</si>
  <si>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</si>
  <si>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</si>
  <si>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</si>
  <si>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</si>
  <si>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</si>
  <si>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</si>
  <si>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</si>
  <si>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</si>
  <si>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</si>
  <si>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</si>
  <si>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</si>
  <si>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</si>
  <si>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</si>
  <si>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</si>
  <si>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</si>
  <si>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</si>
  <si>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</si>
  <si>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</si>
  <si>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</si>
  <si>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</si>
  <si>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</si>
  <si>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</si>
  <si>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</si>
  <si>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</si>
  <si>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</si>
  <si>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</si>
  <si>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</si>
  <si>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</si>
  <si>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</si>
  <si>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</si>
  <si>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</si>
  <si>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</si>
  <si>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</si>
  <si>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</si>
  <si>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</si>
  <si>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</si>
  <si>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</si>
  <si>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</si>
  <si>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</si>
  <si>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3.1.8</t>
  </si>
  <si>
    <t>Блок дисциплін 08 "Назва блоку"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</si>
  <si>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</si>
  <si>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</si>
  <si>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</si>
  <si>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</si>
  <si>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</si>
  <si>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</si>
  <si>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</si>
  <si>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</si>
  <si>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</si>
  <si>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</si>
  <si>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3.1.9</t>
  </si>
  <si>
    <t>Блок дисциплін 09 "Назва блоку"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</si>
  <si>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</si>
  <si>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</si>
  <si>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</si>
  <si>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</si>
  <si>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</si>
  <si>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</si>
  <si>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</si>
  <si>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</si>
  <si>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</si>
  <si>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</si>
  <si>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3.1.10</t>
  </si>
  <si>
    <t>Блок дисциплін 10 "Назва блоку"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</si>
  <si>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</si>
  <si>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</si>
  <si>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</si>
  <si>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</si>
  <si>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</si>
  <si>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</si>
  <si>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</si>
  <si>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</si>
  <si>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</si>
  <si>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</si>
  <si>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3.1.11</t>
  </si>
  <si>
    <t>Блок дисциплін 11 "Назва блоку"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</si>
  <si>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</si>
  <si>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</si>
  <si>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</si>
  <si>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</si>
  <si>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</si>
  <si>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</si>
  <si>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</si>
  <si>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</si>
  <si>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</si>
  <si>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</si>
  <si>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3.1.12</t>
  </si>
  <si>
    <t>Блок дисциплін 12 "Назва блоку"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</si>
  <si>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</si>
  <si>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</si>
  <si>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</si>
  <si>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</si>
  <si>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</si>
  <si>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</si>
  <si>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</si>
  <si>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</si>
  <si>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</si>
  <si>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</si>
  <si>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3.1.13</t>
  </si>
  <si>
    <t>Блок дисциплін 13 "Назва блоку"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</si>
  <si>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</si>
  <si>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</si>
  <si>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</si>
  <si>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</si>
  <si>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</si>
  <si>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</si>
  <si>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</si>
  <si>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</si>
  <si>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</si>
  <si>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</si>
  <si>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3.1.14</t>
  </si>
  <si>
    <t>Блок дисциплін 14 "Назва блоку"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</si>
  <si>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</si>
  <si>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</si>
  <si>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</si>
  <si>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</si>
  <si>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</si>
  <si>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</si>
  <si>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</si>
  <si>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</si>
  <si>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</si>
  <si>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</si>
  <si>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3.1.15</t>
  </si>
  <si>
    <t>Блок дисциплін 15 "Назва блоку"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</si>
  <si>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</si>
  <si>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</si>
  <si>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</si>
  <si>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</si>
  <si>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</si>
  <si>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</si>
  <si>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</si>
  <si>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</si>
  <si>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</si>
  <si>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</si>
  <si>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3.1.16</t>
  </si>
  <si>
    <t>Блок дисциплін 16 "Назва блоку"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</si>
  <si>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</si>
  <si>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</si>
  <si>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</si>
  <si>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</si>
  <si>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</si>
  <si>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</si>
  <si>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</si>
  <si>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</si>
  <si>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</si>
  <si>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</si>
  <si>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</si>
  <si>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</si>
  <si>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</si>
  <si>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</si>
  <si>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</si>
  <si>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</si>
  <si>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</si>
  <si>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</si>
  <si>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</si>
  <si>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</si>
  <si>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</si>
  <si>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</si>
  <si>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</si>
  <si>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</si>
  <si>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</si>
  <si>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</si>
  <si>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</si>
  <si>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</si>
  <si>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</si>
  <si>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</si>
  <si>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</si>
  <si>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</si>
  <si>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</si>
  <si>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</si>
  <si>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</si>
  <si>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</si>
  <si>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</si>
  <si>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</si>
  <si>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</si>
  <si>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</si>
  <si>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</si>
  <si>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</si>
  <si>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</si>
  <si>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</si>
  <si>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</si>
  <si>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</si>
  <si>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</si>
  <si>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</si>
  <si>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</si>
  <si>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</si>
  <si>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</si>
  <si>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</si>
  <si>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</si>
  <si>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</si>
  <si>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</si>
  <si>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</si>
  <si>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</si>
  <si>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</si>
  <si>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</si>
  <si>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</si>
  <si>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</si>
  <si>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</si>
  <si>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</si>
  <si>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</si>
  <si>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</si>
  <si>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</si>
  <si>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</si>
  <si>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</si>
  <si>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</si>
  <si>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</si>
  <si>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</si>
  <si>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</si>
  <si>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</si>
  <si>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</si>
  <si>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</si>
  <si>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</si>
  <si>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</si>
  <si>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</si>
  <si>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</si>
  <si>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</si>
  <si>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</si>
  <si>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</si>
  <si>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</si>
  <si>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</si>
  <si>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</si>
  <si>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</si>
  <si>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</si>
  <si>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</si>
  <si>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</si>
  <si>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</si>
  <si>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</si>
  <si>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</si>
  <si>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</si>
  <si>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</si>
  <si>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</si>
  <si>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</si>
  <si>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</si>
  <si>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</si>
  <si>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</si>
  <si>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</si>
  <si>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</si>
  <si>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</si>
  <si>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</si>
  <si>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</si>
  <si>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</si>
  <si>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</si>
  <si>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</si>
  <si>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</si>
  <si>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</si>
  <si>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</si>
  <si>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</si>
  <si>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</si>
  <si>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</si>
  <si>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</si>
  <si>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Кількість дисциплін у семестрі - блок 2</t>
  </si>
  <si>
    <t>Кількість дисциплін у семестрі - блок 3</t>
  </si>
  <si>
    <t>Кількість дисциплін у семестрі - блок 4</t>
  </si>
  <si>
    <t>Кількість дисциплін у семестрі - блок 5</t>
  </si>
  <si>
    <t>Кількість дисциплін у семестрі - блок 6</t>
  </si>
  <si>
    <t>Кількість дисциплін у семестрі - блок 7</t>
  </si>
  <si>
    <t>Кількість дисциплін у семестрі - блок 8</t>
  </si>
  <si>
    <t>Кількість дисциплін у семестрі - блок 9</t>
  </si>
  <si>
    <t>Кількість дисциплін у семестрі - блок 10</t>
  </si>
  <si>
    <t>Кількість дисциплін у семестрі - блок 11</t>
  </si>
  <si>
    <t>Кількість дисциплін у семестрі - блок 12</t>
  </si>
  <si>
    <t>Кількість дисциплін у семестрі - блок 13</t>
  </si>
  <si>
    <t>Кількість дисциплін у семестрі - блок 14</t>
  </si>
  <si>
    <t>Кількість дисциплін у семестрі - блок 15</t>
  </si>
  <si>
    <t>Кількість дисциплін у семестрі - блок 16</t>
  </si>
  <si>
    <t>Завідувач кафедри</t>
  </si>
  <si>
    <t>Дисципліни вільного вибору професійної підготовки за блоками</t>
  </si>
  <si>
    <t>шифр інстуту (факультету);</t>
  </si>
  <si>
    <t>назва інстуту (факультету);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</si>
  <si>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</si>
  <si>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</si>
  <si>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</si>
  <si>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</si>
  <si>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</si>
  <si>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</si>
  <si>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</si>
  <si>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 xml:space="preserve">З шифра інституту (факультету), 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</si>
  <si>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інстуту (факультету) і кафедр можна звірити з «Довідником» (перший лист електронної форми навчального плану).</t>
  </si>
  <si>
    <t>ОСВІТНЬО-ПРОФЕСІЙНА ПРОГРАМА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</si>
  <si>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</si>
  <si>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МоП1-20</t>
  </si>
  <si>
    <t>Скорочена назва інституту (факультету)</t>
  </si>
  <si>
    <t>Номер освітньої програми</t>
  </si>
  <si>
    <t>Назва освітньої програми</t>
  </si>
  <si>
    <t>Рік (останні 2 цифри)</t>
  </si>
  <si>
    <t>1</t>
  </si>
  <si>
    <t>20</t>
  </si>
  <si>
    <t>освітньо-професійний</t>
  </si>
  <si>
    <t>"___"_______________ 2020 р.</t>
  </si>
  <si>
    <t>Підготовка кваліфікаційної роботи</t>
  </si>
  <si>
    <t>Захист кваліфікаційної роботи</t>
  </si>
  <si>
    <t>Підготовка кваліфікацій-ної роботи</t>
  </si>
  <si>
    <t>Переддипломна</t>
  </si>
  <si>
    <t>В.о. ректора НТУ "ХПІ"</t>
  </si>
  <si>
    <t xml:space="preserve">Андрій МАРЧЕНКО </t>
  </si>
  <si>
    <t>Практика*</t>
  </si>
  <si>
    <t>Атестація*</t>
  </si>
  <si>
    <t>протокол № 4  від 03.07.2020 р.</t>
  </si>
  <si>
    <t>__________________________</t>
  </si>
  <si>
    <t>___________________________</t>
  </si>
  <si>
    <t>підпис                                                                 ПІБ</t>
  </si>
  <si>
    <t>Декан факультету</t>
  </si>
  <si>
    <t>3.2</t>
  </si>
  <si>
    <t>Дисципліни вільного вибору студента профільної підготовки згідно переліку</t>
  </si>
  <si>
    <t>Безпека праці та професійної діяльності</t>
  </si>
  <si>
    <t>9</t>
  </si>
  <si>
    <t>Організація виробництва і маркетинг</t>
  </si>
  <si>
    <t>10</t>
  </si>
  <si>
    <t>Інтелектуальна власність</t>
  </si>
  <si>
    <t>Спеціальні розділи теорії розрахунків енергетичного устаткування</t>
  </si>
  <si>
    <t>Основи наукових досліджень</t>
  </si>
  <si>
    <t>Комплексне счислення</t>
  </si>
  <si>
    <t>Теорія вірогідності, математична статистика та надійність енергетичних установок</t>
  </si>
  <si>
    <t>Спеціальні розділи механіки: кінематика та динаміка механізмів</t>
  </si>
  <si>
    <t>Прогресивні технології машинного виробництва</t>
  </si>
  <si>
    <t>Спеціальні розділи фізики: теплообмін і теплопровідність в двигунобудуванні</t>
  </si>
  <si>
    <t>Системи керування енергетичних установок</t>
  </si>
  <si>
    <t>CAD/CAE системи інженерного аналізу енергетичних установок</t>
  </si>
  <si>
    <t>Моделювання станів і процесів енергетичних установок</t>
  </si>
  <si>
    <t>Системи  діагностики енергетичних установок</t>
  </si>
  <si>
    <t>Перелік вибіркових дисциплін науково-професійного спрямування визначається окремим списком на кожний навчальний рік згідно з положенням про вибіркові дисципліни.</t>
  </si>
  <si>
    <t xml:space="preserve">Перелік дісциплін вільного вибору студента </t>
  </si>
  <si>
    <t>№ пп</t>
  </si>
  <si>
    <t>Конструкційні особливості енергетичних установок</t>
  </si>
  <si>
    <t>Термодинаміка теплових двигунів</t>
  </si>
  <si>
    <t>Основи надійності енергетичного устаткування</t>
  </si>
  <si>
    <t>Спеціальні розділи динаміки двигунів внутрішнього згоряння</t>
  </si>
  <si>
    <t>Теплообмін в двигунах внутрішнього згоряння</t>
  </si>
  <si>
    <t>Системи керування та засоби діагностування силових агрегатів</t>
  </si>
  <si>
    <t xml:space="preserve">Екологізація силових агрегатів </t>
  </si>
  <si>
    <t xml:space="preserve">Дисципліни вільного вибору студента профільної підготовки 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</si>
  <si>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</si>
  <si>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</si>
  <si>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</si>
  <si>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</si>
  <si>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</si>
  <si>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</si>
  <si>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</si>
  <si>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</si>
  <si>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</si>
  <si>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</si>
  <si>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</si>
  <si>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</si>
  <si>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t>ВВП13</t>
  </si>
  <si>
    <t>ВВП14</t>
  </si>
  <si>
    <t>Енергозаощаджуючі технології в двигунобудуванні</t>
  </si>
  <si>
    <t>Прогресивні системи та джерела живлення двигунів та гібридних силових установок</t>
  </si>
  <si>
    <t>Експлуатація, технічне обслуговування та ремонт транспортних і стаціонарних силових установок</t>
  </si>
  <si>
    <t>Параметрична оптимізація в двигунах внутрішнього згоряння</t>
  </si>
  <si>
    <t>Перспективні конструкції двигунів внутрішнього згоряння</t>
  </si>
  <si>
    <t>Іноземна мова за професійним спрямуванням</t>
  </si>
  <si>
    <t>Блок дисциплін 01 "Енергогенеруючі технології та установки"</t>
  </si>
  <si>
    <t>Автоматизація процесів в котлах і реакторах</t>
  </si>
  <si>
    <t>Захист довкілля на теплових електричних станціях і атомних електричних станціях</t>
  </si>
  <si>
    <t>Енерготехнологічні та утилізаційні котли</t>
  </si>
  <si>
    <t>Сучасний стан та перспективи розвитку котло- і реакторобудування</t>
  </si>
  <si>
    <t>Допоміжні системи котлів і реакторів</t>
  </si>
  <si>
    <t>Енергетичні та промислові котли</t>
  </si>
  <si>
    <t>Експлуатація котлів і реакторів</t>
  </si>
  <si>
    <t>Теорія пограничного шару</t>
  </si>
  <si>
    <t>Вентиляція і кондиціювання повітря</t>
  </si>
  <si>
    <t>Тепловий стан елементів енергетичного обладнання</t>
  </si>
  <si>
    <t>Газоперекачувальні станції та газові мережі</t>
  </si>
  <si>
    <t>Регулювання парових і газових турбін</t>
  </si>
  <si>
    <t>Цифрові технології проектування і виробництва турбомашин (AxSTREAM)</t>
  </si>
  <si>
    <t>Теплофізичні процеси у конденсаційних установках</t>
  </si>
  <si>
    <t>Експлуатація енергетичного устаткування</t>
  </si>
  <si>
    <t>Конструкції і технології виробництва газових турбін</t>
  </si>
  <si>
    <t>Теплообмінні апарати</t>
  </si>
  <si>
    <t>Монтаж і ремонт теплоенергетичного устаткування</t>
  </si>
  <si>
    <t>Низькотемпературний магнетизм</t>
  </si>
  <si>
    <t>Кріобіологічні технології та обладнання</t>
  </si>
  <si>
    <t>Розрахунок та проектування холодильного обладнання</t>
  </si>
  <si>
    <t>Спеціальні низькотемпературні технології і системи</t>
  </si>
  <si>
    <t>Нанотехнології в низькотемпературній техніці</t>
  </si>
  <si>
    <t>Енергозаощаджуючі технології в енергетиці</t>
  </si>
  <si>
    <t>Конструкційні особливості енергогенеруючих установок</t>
  </si>
  <si>
    <t>Основи надійності енергогенеруючих  установок</t>
  </si>
  <si>
    <t>Конструкційні особливості низькотемпературних установок</t>
  </si>
  <si>
    <t>Проектування систем кондиціонування та життєзабеспечення</t>
  </si>
  <si>
    <t>Надпровідникові кріогенні системи</t>
  </si>
  <si>
    <t>Енергозаощаджуючі технології в низькотемпературній техніці</t>
  </si>
  <si>
    <t>Основи надійності низькотемпературного устаткування</t>
  </si>
  <si>
    <t>Блок дисциплін 07 "Кріогенна та холодильна техніка"</t>
  </si>
  <si>
    <t>Блок дисциплін 06 "Інноваційна інженерія в двигунах внутрішнього згоряння" **</t>
  </si>
  <si>
    <t>Блок дисциплін 05 "Двигуни внутрішнього згоряння" **</t>
  </si>
  <si>
    <t>Блок дисциплін 04 "Турбомашини: проектування, монтаж, експлуатація, ремонт"</t>
  </si>
  <si>
    <t>Блок дисциплін 03 "Теплові процеси в енергетичному обладнанні"</t>
  </si>
  <si>
    <t>Блок дисциплін 02 "Парогенератори і реактори атомних електричних станцій"</t>
  </si>
  <si>
    <t xml:space="preserve">Автоматизація процесів в водо-водяних енергетичних реакторах  атомних електричних станцій </t>
  </si>
  <si>
    <t>Захист довкілля на атомних електричних станціях</t>
  </si>
  <si>
    <t xml:space="preserve">Теплогідравлічні процеси в парогенераторах  та ядерних енергетичних реакторах атомних електричних станцій </t>
  </si>
  <si>
    <t>Ядерні енергетичні реактори та теплові схеми атомних електричних станцій  з реакторами різних типів</t>
  </si>
  <si>
    <t>Конструкційні особливості ядерних установок</t>
  </si>
  <si>
    <t xml:space="preserve">Основи конструкційних розрахунків вузлів та елементів обладнання атомних електричних станцій та  реакторів </t>
  </si>
  <si>
    <t>Енергозаощаджуючі технології в атомній енергетиці</t>
  </si>
  <si>
    <t>Основи надійності ядерних  установок</t>
  </si>
  <si>
    <t>Системи, основне та допоміжне обладнання першого контуру атомних електричних станцій з водо-водяними енергетичними реакторами</t>
  </si>
  <si>
    <t xml:space="preserve">Експлуатація водо-водяних енергетичних реакторів </t>
  </si>
  <si>
    <t>Програмне забеспечення для моделювання і проектування низькотемпературних систем</t>
  </si>
  <si>
    <t>Тепломасообмін при заморожуванні та збереженні харчових продуктів</t>
  </si>
  <si>
    <t>ВВП15</t>
  </si>
  <si>
    <t>ВВП16</t>
  </si>
  <si>
    <t>Енергетика</t>
  </si>
  <si>
    <t>142</t>
  </si>
  <si>
    <t>магістр з енергетичного машинобудування</t>
  </si>
  <si>
    <t>Пильов Володимир Олександрович, 70-76-314</t>
  </si>
  <si>
    <t>Енергетичне машинобудування</t>
  </si>
  <si>
    <t>__________________________Руслан МИГУЩЕНКО</t>
  </si>
  <si>
    <t>__________________________Олександр ЄФІМОВ</t>
  </si>
  <si>
    <t>_________________________Роман ТОМАШЕВСЬКИЙ</t>
  </si>
  <si>
    <t>турбінобудування</t>
  </si>
  <si>
    <t>парогенераторобудування</t>
  </si>
  <si>
    <t>__________________________Олександр УСАТИЙ</t>
  </si>
  <si>
    <t>двигунів внутрішнього згоряння</t>
  </si>
  <si>
    <t>_______________Володимир ПИЛЬОВ</t>
  </si>
  <si>
    <t>Гарант освітньої програми "Енергетика"</t>
  </si>
  <si>
    <t>технічної кріофізики</t>
  </si>
  <si>
    <t>_______________Вадим СТАРІКОВ</t>
  </si>
  <si>
    <t>_______________Олександр Осетров</t>
  </si>
  <si>
    <t>** При навчанні студентів за дуальною формою освіти кількість аудиторгтх годин на тиждень не перевищує 24</t>
  </si>
  <si>
    <t>*   Практики та атестацію проводять випускові кафедри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</si>
</sst>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0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</font>
    <font>
      <b/>
      <sz val="18"/>
      <name val="Arial"/>
      <family val="2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22"/>
      <name val="Arial"/>
      <family val="2"/>
      <charset val="204"/>
    </font>
    <font>
      <b/>
      <sz val="24"/>
      <color indexed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18"/>
      <color indexed="12"/>
      <name val="Arial Cyr"/>
      <family val="2"/>
      <charset val="204"/>
    </font>
    <font>
      <b/>
      <sz val="16"/>
      <color indexed="16"/>
      <name val="Arial"/>
      <family val="2"/>
      <charset val="204"/>
    </font>
    <font>
      <b/>
      <sz val="18"/>
      <color indexed="16"/>
      <name val="Arial Cyr"/>
      <charset val="204"/>
    </font>
    <font>
      <b/>
      <sz val="18"/>
      <color indexed="16"/>
      <name val="Arial Cyr"/>
      <family val="2"/>
      <charset val="204"/>
    </font>
    <font>
      <b/>
      <sz val="16"/>
      <color indexed="59"/>
      <name val="Arial"/>
      <family val="2"/>
      <charset val="204"/>
    </font>
    <font>
      <b/>
      <sz val="18"/>
      <color indexed="59"/>
      <name val="Arial Cyr"/>
      <family val="2"/>
      <charset val="204"/>
    </font>
    <font>
      <b/>
      <sz val="16"/>
      <color indexed="59"/>
      <name val="Arial Cyr"/>
      <family val="2"/>
      <charset val="204"/>
    </font>
    <font>
      <b/>
      <sz val="18"/>
      <color indexed="59"/>
      <name val="Arial"/>
      <family val="2"/>
      <charset val="204"/>
    </font>
    <font>
      <b/>
      <sz val="18"/>
      <color indexed="12"/>
      <name val="Arial"/>
      <family val="2"/>
      <charset val="204"/>
    </font>
    <font>
      <b/>
      <sz val="18"/>
      <color indexed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6"/>
      <color indexed="12"/>
      <name val="Arial Cyr"/>
      <family val="2"/>
      <charset val="204"/>
    </font>
    <font>
      <sz val="18"/>
      <name val="Arial Cyr"/>
      <charset val="204"/>
    </font>
    <font>
      <sz val="22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b/>
      <sz val="21"/>
      <name val="Arial"/>
      <family val="2"/>
      <charset val="204"/>
    </font>
    <font>
      <sz val="21"/>
      <name val="Arial"/>
      <family val="2"/>
      <charset val="204"/>
    </font>
    <font>
      <sz val="21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12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24"/>
      <name val="Arial"/>
      <family val="2"/>
      <charset val="204"/>
    </font>
    <font>
      <b/>
      <sz val="26"/>
      <name val="Arial"/>
      <family val="2"/>
      <charset val="204"/>
    </font>
    <font>
      <b/>
      <sz val="18"/>
      <name val="Arial Cyr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b/>
      <sz val="10"/>
      <name val="Arial Cyr"/>
      <family val="2"/>
      <charset val="204"/>
    </font>
    <font>
      <b/>
      <sz val="12"/>
      <color indexed="9"/>
      <name val="Arial Cyr"/>
      <charset val="204"/>
    </font>
    <font>
      <b/>
      <sz val="16"/>
      <color indexed="9"/>
      <name val="Arial Cyr"/>
      <charset val="204"/>
    </font>
    <font>
      <sz val="10"/>
      <color indexed="12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6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8"/>
      <color indexed="18"/>
      <name val="Arial"/>
      <family val="2"/>
      <charset val="204"/>
    </font>
    <font>
      <vertAlign val="subscript"/>
      <sz val="20"/>
      <name val="Arial"/>
      <family val="2"/>
      <charset val="204"/>
    </font>
    <font>
      <sz val="20"/>
      <name val="Arial Cyr"/>
      <charset val="204"/>
    </font>
    <font>
      <b/>
      <sz val="20"/>
      <color indexed="12"/>
      <name val="Arial"/>
      <family val="2"/>
      <charset val="204"/>
    </font>
    <font>
      <sz val="24"/>
      <name val="Arial"/>
      <family val="2"/>
      <charset val="204"/>
    </font>
    <font>
      <sz val="2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sz val="20"/>
      <color indexed="10"/>
      <name val="Arial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vertAlign val="superscript"/>
      <sz val="16"/>
      <name val="Arial"/>
      <family val="2"/>
      <charset val="204"/>
    </font>
    <font>
      <b/>
      <i/>
      <sz val="8"/>
      <color rgb="FFFF0000"/>
      <name val="Arial Cyr"/>
      <charset val="204"/>
    </font>
    <font>
      <b/>
      <sz val="24"/>
      <color rgb="FF7030A0"/>
      <name val="Arial"/>
      <family val="2"/>
      <charset val="204"/>
    </font>
    <font>
      <b/>
      <sz val="24"/>
      <color rgb="FFFF0000"/>
      <name val="Arial"/>
      <family val="2"/>
      <charset val="204"/>
    </font>
    <font>
      <b/>
      <sz val="24"/>
      <color indexed="12"/>
      <name val="Arial"/>
      <family val="2"/>
      <charset val="204"/>
    </font>
    <font>
      <i/>
      <sz val="10"/>
      <name val="Arial Cyr"/>
      <charset val="204"/>
    </font>
    <font>
      <b/>
      <i/>
      <sz val="22"/>
      <name val="Arial"/>
      <family val="2"/>
      <charset val="204"/>
    </font>
    <font>
      <b/>
      <sz val="22"/>
      <color rgb="FF0000CC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0"/>
      <color rgb="FFFF000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9">
    <xf numFmtId="0" fontId="0" fillId="0" borderId="0" xfId="0"/>
    <xf numFmtId="0" fontId="1" fillId="0" borderId="0" xfId="0" applyFont="1" applyBorder="1" applyProtection="1"/>
    <xf numFmtId="0" fontId="1" fillId="0" borderId="0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Protection="1"/>
    <xf numFmtId="49" fontId="9" fillId="0" borderId="0" xfId="0" applyNumberFormat="1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7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8" fillId="0" borderId="0" xfId="0" applyFont="1" applyBorder="1" applyProtection="1"/>
    <xf numFmtId="0" fontId="8" fillId="0" borderId="0" xfId="0" applyNumberFormat="1" applyFont="1" applyBorder="1" applyProtection="1"/>
    <xf numFmtId="49" fontId="8" fillId="0" borderId="0" xfId="0" applyNumberFormat="1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justify" wrapText="1"/>
    </xf>
    <xf numFmtId="49" fontId="11" fillId="0" borderId="0" xfId="0" applyNumberFormat="1" applyFont="1" applyBorder="1" applyAlignment="1" applyProtection="1">
      <alignment horizontal="left" vertical="justify" wrapText="1"/>
    </xf>
    <xf numFmtId="0" fontId="10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justify" wrapText="1"/>
    </xf>
    <xf numFmtId="11" fontId="11" fillId="0" borderId="0" xfId="0" applyNumberFormat="1" applyFont="1" applyBorder="1" applyAlignment="1" applyProtection="1">
      <alignment horizontal="left" vertical="justify" wrapText="1"/>
    </xf>
    <xf numFmtId="0" fontId="10" fillId="0" borderId="0" xfId="0" applyNumberFormat="1" applyFont="1" applyBorder="1" applyAlignment="1" applyProtection="1">
      <alignment horizontal="center" vertical="justify" wrapText="1"/>
    </xf>
    <xf numFmtId="0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center" vertical="justify" wrapText="1"/>
    </xf>
    <xf numFmtId="0" fontId="10" fillId="0" borderId="0" xfId="0" applyFont="1" applyBorder="1" applyAlignment="1" applyProtection="1">
      <alignment horizontal="left" vertical="justify"/>
    </xf>
    <xf numFmtId="0" fontId="1" fillId="0" borderId="0" xfId="0" applyNumberFormat="1" applyFont="1" applyBorder="1" applyAlignment="1" applyProtection="1">
      <alignment vertical="top" wrapText="1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/>
    <xf numFmtId="0" fontId="10" fillId="0" borderId="0" xfId="0" applyNumberFormat="1" applyFont="1" applyBorder="1" applyAlignment="1" applyProtection="1">
      <alignment horizontal="center" vertical="justify"/>
    </xf>
    <xf numFmtId="0" fontId="1" fillId="0" borderId="0" xfId="0" applyFont="1" applyBorder="1" applyAlignment="1" applyProtection="1">
      <alignment horizontal="right"/>
    </xf>
    <xf numFmtId="0" fontId="10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1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0" fillId="0" borderId="0" xfId="0" applyFont="1" applyBorder="1" applyAlignment="1" applyProtection="1">
      <alignment horizontal="centerContinuous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wrapText="1"/>
    </xf>
    <xf numFmtId="0" fontId="14" fillId="0" borderId="0" xfId="0" applyNumberFormat="1" applyFont="1" applyBorder="1" applyAlignment="1" applyProtection="1">
      <alignment horizontal="center" wrapText="1"/>
    </xf>
    <xf numFmtId="11" fontId="15" fillId="0" borderId="0" xfId="0" applyNumberFormat="1" applyFont="1" applyBorder="1" applyAlignment="1" applyProtection="1">
      <alignment horizontal="left" vertical="justify" wrapText="1"/>
    </xf>
    <xf numFmtId="0" fontId="14" fillId="0" borderId="0" xfId="0" applyFont="1" applyBorder="1" applyProtection="1"/>
    <xf numFmtId="0" fontId="1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/>
    <xf numFmtId="0" fontId="13" fillId="0" borderId="0" xfId="0" applyFont="1" applyAlignment="1" applyProtection="1"/>
    <xf numFmtId="49" fontId="6" fillId="0" borderId="0" xfId="0" applyNumberFormat="1" applyFont="1" applyBorder="1" applyAlignment="1" applyProtection="1">
      <alignment horizontal="center" vertical="justify" wrapText="1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justify"/>
    </xf>
    <xf numFmtId="11" fontId="7" fillId="0" borderId="0" xfId="0" applyNumberFormat="1" applyFont="1" applyBorder="1" applyAlignment="1" applyProtection="1">
      <alignment horizontal="left" vertical="justify" wrapText="1"/>
    </xf>
    <xf numFmtId="49" fontId="6" fillId="0" borderId="0" xfId="0" applyNumberFormat="1" applyFont="1" applyBorder="1" applyAlignment="1" applyProtection="1">
      <alignment horizontal="left" vertical="justify"/>
    </xf>
    <xf numFmtId="49" fontId="7" fillId="0" borderId="0" xfId="0" applyNumberFormat="1" applyFont="1" applyBorder="1" applyAlignment="1" applyProtection="1">
      <alignment horizontal="left" vertical="justify"/>
    </xf>
    <xf numFmtId="0" fontId="7" fillId="0" borderId="0" xfId="0" applyNumberFormat="1" applyFont="1" applyBorder="1" applyAlignment="1" applyProtection="1">
      <alignment vertical="top" wrapText="1"/>
    </xf>
    <xf numFmtId="0" fontId="7" fillId="0" borderId="0" xfId="0" applyNumberFormat="1" applyFont="1" applyBorder="1" applyProtection="1"/>
    <xf numFmtId="0" fontId="13" fillId="0" borderId="0" xfId="0" applyFont="1" applyBorder="1" applyAlignment="1" applyProtection="1">
      <alignment vertical="justify"/>
    </xf>
    <xf numFmtId="0" fontId="7" fillId="0" borderId="0" xfId="0" applyFont="1" applyBorder="1" applyAlignment="1" applyProtection="1">
      <alignment vertical="justify"/>
    </xf>
    <xf numFmtId="0" fontId="7" fillId="0" borderId="0" xfId="0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left" vertical="justify" wrapText="1"/>
    </xf>
    <xf numFmtId="0" fontId="5" fillId="0" borderId="0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center"/>
    </xf>
    <xf numFmtId="49" fontId="24" fillId="0" borderId="0" xfId="0" applyNumberFormat="1" applyFont="1" applyBorder="1" applyAlignment="1" applyProtection="1">
      <alignment horizontal="left" wrapText="1"/>
    </xf>
    <xf numFmtId="0" fontId="24" fillId="0" borderId="0" xfId="0" applyFont="1" applyBorder="1" applyProtection="1"/>
    <xf numFmtId="0" fontId="5" fillId="0" borderId="0" xfId="0" applyFont="1" applyBorder="1" applyProtection="1"/>
    <xf numFmtId="0" fontId="16" fillId="0" borderId="0" xfId="0" applyFont="1" applyBorder="1" applyProtection="1"/>
    <xf numFmtId="49" fontId="9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textRotation="90"/>
    </xf>
    <xf numFmtId="49" fontId="10" fillId="0" borderId="0" xfId="0" applyNumberFormat="1" applyFont="1" applyBorder="1" applyAlignment="1" applyProtection="1">
      <alignment horizontal="center" vertical="center" textRotation="90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textRotation="90"/>
    </xf>
    <xf numFmtId="0" fontId="10" fillId="0" borderId="0" xfId="0" applyNumberFormat="1" applyFont="1" applyBorder="1" applyAlignment="1" applyProtection="1">
      <alignment horizontal="center" vertical="center" textRotation="90" wrapText="1"/>
    </xf>
    <xf numFmtId="0" fontId="10" fillId="0" borderId="0" xfId="0" applyFont="1" applyBorder="1" applyAlignment="1" applyProtection="1">
      <alignment horizontal="center" vertical="center" textRotation="90" wrapText="1"/>
    </xf>
    <xf numFmtId="164" fontId="6" fillId="0" borderId="0" xfId="0" applyNumberFormat="1" applyFont="1" applyBorder="1" applyAlignment="1" applyProtection="1">
      <alignment horizontal="center" vertical="center"/>
    </xf>
    <xf numFmtId="164" fontId="18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justify"/>
    </xf>
    <xf numFmtId="0" fontId="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justify" wrapText="1"/>
    </xf>
    <xf numFmtId="49" fontId="7" fillId="0" borderId="0" xfId="0" applyNumberFormat="1" applyFont="1" applyBorder="1" applyAlignment="1" applyProtection="1">
      <alignment horizontal="center" vertical="justify"/>
    </xf>
    <xf numFmtId="0" fontId="13" fillId="0" borderId="0" xfId="0" applyFont="1" applyBorder="1" applyAlignment="1" applyProtection="1"/>
    <xf numFmtId="0" fontId="9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justify"/>
    </xf>
    <xf numFmtId="0" fontId="9" fillId="0" borderId="0" xfId="0" applyNumberFormat="1" applyFont="1" applyBorder="1" applyAlignment="1" applyProtection="1">
      <alignment horizontal="center" vertical="justify"/>
    </xf>
    <xf numFmtId="0" fontId="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7" fillId="0" borderId="0" xfId="0" applyFont="1" applyBorder="1"/>
    <xf numFmtId="164" fontId="9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 textRotation="90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justify"/>
    </xf>
    <xf numFmtId="49" fontId="8" fillId="0" borderId="0" xfId="0" applyNumberFormat="1" applyFont="1" applyBorder="1" applyAlignment="1" applyProtection="1">
      <alignment horizontal="left" vertical="justify"/>
    </xf>
    <xf numFmtId="49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justify"/>
    </xf>
    <xf numFmtId="0" fontId="23" fillId="0" borderId="0" xfId="0" applyFont="1" applyBorder="1" applyAlignment="1"/>
    <xf numFmtId="0" fontId="0" fillId="0" borderId="0" xfId="0" applyBorder="1" applyAlignment="1"/>
    <xf numFmtId="0" fontId="23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 applyAlignment="1"/>
    <xf numFmtId="0" fontId="30" fillId="0" borderId="0" xfId="0" applyFont="1"/>
    <xf numFmtId="0" fontId="35" fillId="2" borderId="1" xfId="0" applyFont="1" applyFill="1" applyBorder="1" applyAlignment="1" applyProtection="1">
      <protection hidden="1"/>
    </xf>
    <xf numFmtId="0" fontId="36" fillId="2" borderId="2" xfId="0" applyFont="1" applyFill="1" applyBorder="1" applyAlignment="1" applyProtection="1">
      <alignment wrapText="1"/>
      <protection hidden="1"/>
    </xf>
    <xf numFmtId="0" fontId="37" fillId="3" borderId="3" xfId="0" applyFont="1" applyFill="1" applyBorder="1" applyAlignment="1" applyProtection="1">
      <alignment vertical="top" shrinkToFit="1"/>
      <protection hidden="1"/>
    </xf>
    <xf numFmtId="49" fontId="38" fillId="0" borderId="4" xfId="0" applyNumberFormat="1" applyFont="1" applyFill="1" applyBorder="1" applyAlignment="1" applyProtection="1">
      <alignment vertical="top" wrapText="1"/>
      <protection locked="0"/>
    </xf>
    <xf numFmtId="0" fontId="39" fillId="4" borderId="5" xfId="0" applyFont="1" applyFill="1" applyBorder="1" applyAlignment="1" applyProtection="1">
      <alignment vertical="top" shrinkToFit="1"/>
      <protection hidden="1"/>
    </xf>
    <xf numFmtId="49" fontId="40" fillId="0" borderId="6" xfId="0" applyNumberFormat="1" applyFont="1" applyFill="1" applyBorder="1" applyAlignment="1" applyProtection="1">
      <alignment horizontal="left" wrapText="1"/>
      <protection locked="0"/>
    </xf>
    <xf numFmtId="49" fontId="41" fillId="0" borderId="7" xfId="0" applyNumberFormat="1" applyFont="1" applyFill="1" applyBorder="1" applyAlignment="1" applyProtection="1">
      <alignment vertical="top" wrapText="1"/>
      <protection locked="0"/>
    </xf>
    <xf numFmtId="49" fontId="43" fillId="0" borderId="8" xfId="0" applyNumberFormat="1" applyFont="1" applyFill="1" applyBorder="1" applyAlignment="1" applyProtection="1">
      <alignment horizontal="left" wrapText="1"/>
      <protection locked="0"/>
    </xf>
    <xf numFmtId="49" fontId="45" fillId="0" borderId="7" xfId="0" applyNumberFormat="1" applyFont="1" applyFill="1" applyBorder="1" applyAlignment="1" applyProtection="1">
      <alignment vertical="top" wrapText="1"/>
      <protection locked="0"/>
    </xf>
    <xf numFmtId="0" fontId="37" fillId="5" borderId="9" xfId="0" applyFont="1" applyFill="1" applyBorder="1" applyAlignment="1" applyProtection="1">
      <alignment shrinkToFit="1"/>
      <protection hidden="1"/>
    </xf>
    <xf numFmtId="0" fontId="47" fillId="0" borderId="8" xfId="0" applyFont="1" applyFill="1" applyBorder="1" applyAlignment="1" applyProtection="1">
      <alignment vertical="top" wrapText="1"/>
      <protection locked="0"/>
    </xf>
    <xf numFmtId="49" fontId="48" fillId="0" borderId="4" xfId="0" applyNumberFormat="1" applyFont="1" applyFill="1" applyBorder="1" applyAlignment="1" applyProtection="1">
      <alignment horizontal="left" wrapText="1"/>
      <protection locked="0"/>
    </xf>
    <xf numFmtId="0" fontId="50" fillId="0" borderId="10" xfId="0" applyFont="1" applyFill="1" applyBorder="1" applyAlignment="1" applyProtection="1">
      <alignment wrapText="1"/>
      <protection locked="0"/>
    </xf>
    <xf numFmtId="0" fontId="0" fillId="6" borderId="0" xfId="0" applyFill="1" applyBorder="1" applyAlignment="1" applyProtection="1">
      <alignment shrinkToFit="1"/>
      <protection hidden="1"/>
    </xf>
    <xf numFmtId="0" fontId="0" fillId="0" borderId="0" xfId="0" applyBorder="1"/>
    <xf numFmtId="49" fontId="0" fillId="0" borderId="0" xfId="0" applyNumberFormat="1"/>
    <xf numFmtId="0" fontId="56" fillId="0" borderId="0" xfId="0" applyFont="1" applyAlignment="1"/>
    <xf numFmtId="0" fontId="52" fillId="0" borderId="0" xfId="0" applyNumberFormat="1" applyFont="1" applyAlignment="1" applyProtection="1">
      <alignment horizontal="right" wrapText="1"/>
      <protection hidden="1"/>
    </xf>
    <xf numFmtId="0" fontId="9" fillId="0" borderId="11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/>
    <xf numFmtId="0" fontId="32" fillId="0" borderId="0" xfId="0" applyFont="1"/>
    <xf numFmtId="0" fontId="5" fillId="0" borderId="0" xfId="0" applyNumberFormat="1" applyFont="1" applyAlignment="1" applyProtection="1">
      <alignment horizontal="center" wrapText="1"/>
      <protection hidden="1"/>
    </xf>
    <xf numFmtId="0" fontId="31" fillId="0" borderId="0" xfId="0" applyFont="1" applyFill="1" applyAlignment="1"/>
    <xf numFmtId="0" fontId="37" fillId="5" borderId="12" xfId="0" applyFont="1" applyFill="1" applyBorder="1" applyAlignment="1" applyProtection="1">
      <alignment shrinkToFit="1"/>
      <protection hidden="1"/>
    </xf>
    <xf numFmtId="49" fontId="46" fillId="0" borderId="13" xfId="0" applyNumberFormat="1" applyFont="1" applyFill="1" applyBorder="1" applyAlignment="1" applyProtection="1">
      <alignment horizontal="left" wrapText="1"/>
      <protection locked="0"/>
    </xf>
    <xf numFmtId="0" fontId="44" fillId="7" borderId="5" xfId="0" applyFont="1" applyFill="1" applyBorder="1" applyAlignment="1" applyProtection="1">
      <alignment shrinkToFit="1"/>
      <protection hidden="1"/>
    </xf>
    <xf numFmtId="49" fontId="45" fillId="0" borderId="8" xfId="0" applyNumberFormat="1" applyFont="1" applyFill="1" applyBorder="1" applyAlignment="1" applyProtection="1">
      <alignment vertical="top" wrapText="1"/>
      <protection locked="0"/>
    </xf>
    <xf numFmtId="0" fontId="44" fillId="7" borderId="9" xfId="0" applyFont="1" applyFill="1" applyBorder="1" applyAlignment="1" applyProtection="1">
      <alignment shrinkToFit="1"/>
      <protection hidden="1"/>
    </xf>
    <xf numFmtId="0" fontId="49" fillId="6" borderId="14" xfId="0" applyFont="1" applyFill="1" applyBorder="1" applyAlignment="1" applyProtection="1">
      <alignment shrinkToFit="1"/>
      <protection hidden="1"/>
    </xf>
    <xf numFmtId="0" fontId="34" fillId="3" borderId="3" xfId="0" applyFont="1" applyFill="1" applyBorder="1" applyAlignment="1" applyProtection="1">
      <alignment shrinkToFit="1"/>
      <protection hidden="1"/>
    </xf>
    <xf numFmtId="0" fontId="57" fillId="4" borderId="3" xfId="0" applyFont="1" applyFill="1" applyBorder="1" applyAlignment="1" applyProtection="1">
      <alignment shrinkToFit="1"/>
      <protection hidden="1"/>
    </xf>
    <xf numFmtId="49" fontId="50" fillId="0" borderId="4" xfId="0" applyNumberFormat="1" applyFont="1" applyFill="1" applyBorder="1" applyAlignment="1" applyProtection="1">
      <alignment wrapText="1"/>
      <protection locked="0"/>
    </xf>
    <xf numFmtId="0" fontId="48" fillId="0" borderId="8" xfId="0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32" fillId="0" borderId="0" xfId="0" applyFont="1" applyAlignment="1">
      <alignment horizontal="left" indent="4"/>
    </xf>
    <xf numFmtId="0" fontId="32" fillId="0" borderId="0" xfId="0" applyFont="1" applyAlignment="1">
      <alignment horizontal="left" indent="2"/>
    </xf>
    <xf numFmtId="0" fontId="60" fillId="0" borderId="0" xfId="0" applyFont="1" applyAlignment="1">
      <alignment horizontal="left" indent="2"/>
    </xf>
    <xf numFmtId="0" fontId="64" fillId="0" borderId="0" xfId="0" applyFont="1"/>
    <xf numFmtId="0" fontId="35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Alignment="1" applyProtection="1">
      <protection hidden="1"/>
    </xf>
    <xf numFmtId="49" fontId="52" fillId="0" borderId="0" xfId="0" applyNumberFormat="1" applyFont="1" applyFill="1" applyAlignment="1" applyProtection="1">
      <protection hidden="1"/>
    </xf>
    <xf numFmtId="0" fontId="53" fillId="0" borderId="15" xfId="0" applyFont="1" applyBorder="1" applyAlignment="1" applyProtection="1">
      <alignment horizontal="center" textRotation="90" wrapText="1"/>
      <protection hidden="1"/>
    </xf>
    <xf numFmtId="0" fontId="55" fillId="0" borderId="16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protection hidden="1"/>
    </xf>
    <xf numFmtId="0" fontId="55" fillId="0" borderId="0" xfId="0" applyFont="1" applyAlignment="1" applyProtection="1"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protection hidden="1"/>
    </xf>
    <xf numFmtId="0" fontId="56" fillId="0" borderId="0" xfId="0" applyFont="1" applyAlignment="1" applyProtection="1">
      <protection locked="0"/>
    </xf>
    <xf numFmtId="0" fontId="8" fillId="0" borderId="0" xfId="0" applyFont="1"/>
    <xf numFmtId="0" fontId="63" fillId="0" borderId="0" xfId="0" applyFont="1" applyAlignment="1"/>
    <xf numFmtId="0" fontId="51" fillId="0" borderId="0" xfId="0" applyFont="1" applyAlignment="1"/>
    <xf numFmtId="0" fontId="55" fillId="0" borderId="0" xfId="0" applyFont="1" applyAlignment="1"/>
    <xf numFmtId="0" fontId="55" fillId="0" borderId="0" xfId="0" applyFont="1" applyAlignment="1" applyProtection="1">
      <protection locked="0"/>
    </xf>
    <xf numFmtId="0" fontId="50" fillId="0" borderId="0" xfId="0" applyFont="1" applyFill="1" applyBorder="1" applyAlignment="1" applyProtection="1">
      <alignment wrapText="1" shrinkToFit="1"/>
      <protection hidden="1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NumberFormat="1" applyFont="1" applyBorder="1" applyAlignment="1" applyProtection="1">
      <alignment vertical="top" wrapText="1"/>
      <protection hidden="1"/>
    </xf>
    <xf numFmtId="0" fontId="1" fillId="0" borderId="0" xfId="0" applyNumberFormat="1" applyFont="1" applyBorder="1" applyProtection="1">
      <protection hidden="1"/>
    </xf>
    <xf numFmtId="49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NumberFormat="1" applyFont="1" applyBorder="1" applyAlignment="1" applyProtection="1">
      <alignment horizontal="centerContinuous"/>
      <protection hidden="1"/>
    </xf>
    <xf numFmtId="0" fontId="19" fillId="0" borderId="0" xfId="0" applyFont="1" applyBorder="1" applyAlignment="1" applyProtection="1">
      <protection hidden="1"/>
    </xf>
    <xf numFmtId="0" fontId="4" fillId="0" borderId="0" xfId="0" applyNumberFormat="1" applyFont="1" applyBorder="1" applyProtection="1">
      <protection hidden="1"/>
    </xf>
    <xf numFmtId="49" fontId="9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NumberFormat="1" applyFont="1" applyBorder="1" applyAlignment="1" applyProtection="1">
      <alignment horizontal="left" vertical="top" wrapText="1"/>
      <protection hidden="1"/>
    </xf>
    <xf numFmtId="0" fontId="16" fillId="0" borderId="18" xfId="0" applyNumberFormat="1" applyFont="1" applyBorder="1" applyAlignment="1" applyProtection="1">
      <alignment horizontal="center"/>
      <protection hidden="1"/>
    </xf>
    <xf numFmtId="0" fontId="16" fillId="0" borderId="19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0" xfId="0" applyNumberFormat="1" applyFont="1" applyBorder="1" applyAlignment="1" applyProtection="1">
      <protection hidden="1"/>
    </xf>
    <xf numFmtId="49" fontId="20" fillId="0" borderId="0" xfId="0" applyNumberFormat="1" applyFont="1" applyBorder="1" applyAlignment="1" applyProtection="1">
      <protection hidden="1"/>
    </xf>
    <xf numFmtId="49" fontId="20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66" fillId="0" borderId="0" xfId="0" applyFont="1" applyAlignment="1"/>
    <xf numFmtId="0" fontId="9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23" xfId="0" applyNumberFormat="1" applyFont="1" applyBorder="1" applyAlignment="1" applyProtection="1">
      <alignment vertical="center" wrapText="1"/>
      <protection hidden="1"/>
    </xf>
    <xf numFmtId="0" fontId="9" fillId="0" borderId="24" xfId="0" applyNumberFormat="1" applyFont="1" applyBorder="1" applyAlignment="1" applyProtection="1">
      <alignment vertical="center" wrapText="1"/>
      <protection hidden="1"/>
    </xf>
    <xf numFmtId="0" fontId="9" fillId="0" borderId="25" xfId="0" applyNumberFormat="1" applyFont="1" applyBorder="1" applyAlignment="1" applyProtection="1">
      <alignment vertical="center" wrapText="1"/>
      <protection hidden="1"/>
    </xf>
    <xf numFmtId="0" fontId="56" fillId="4" borderId="0" xfId="0" applyFont="1" applyFill="1" applyAlignment="1"/>
    <xf numFmtId="49" fontId="35" fillId="0" borderId="16" xfId="0" applyNumberFormat="1" applyFont="1" applyBorder="1" applyAlignment="1" applyProtection="1">
      <alignment horizontal="left" vertical="top" wrapText="1"/>
      <protection locked="0"/>
    </xf>
    <xf numFmtId="49" fontId="35" fillId="0" borderId="26" xfId="0" applyNumberFormat="1" applyFont="1" applyBorder="1" applyAlignment="1" applyProtection="1">
      <alignment horizontal="left" vertical="top" wrapText="1"/>
      <protection locked="0"/>
    </xf>
    <xf numFmtId="49" fontId="67" fillId="4" borderId="20" xfId="0" applyNumberFormat="1" applyFont="1" applyFill="1" applyBorder="1" applyAlignment="1" applyProtection="1">
      <alignment horizontal="left" vertical="top" wrapText="1"/>
      <protection hidden="1"/>
    </xf>
    <xf numFmtId="49" fontId="36" fillId="4" borderId="20" xfId="0" applyNumberFormat="1" applyFont="1" applyFill="1" applyBorder="1" applyAlignment="1" applyProtection="1">
      <alignment horizontal="left" vertical="top"/>
      <protection hidden="1"/>
    </xf>
    <xf numFmtId="0" fontId="62" fillId="0" borderId="0" xfId="0" applyFont="1" applyAlignment="1">
      <alignment horizontal="left" indent="2"/>
    </xf>
    <xf numFmtId="0" fontId="59" fillId="0" borderId="0" xfId="0" applyFont="1"/>
    <xf numFmtId="49" fontId="3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64" fontId="3" fillId="4" borderId="27" xfId="0" applyNumberFormat="1" applyFont="1" applyFill="1" applyBorder="1" applyAlignment="1" applyProtection="1">
      <alignment horizontal="center" vertical="center"/>
      <protection hidden="1"/>
    </xf>
    <xf numFmtId="164" fontId="55" fillId="8" borderId="17" xfId="0" applyNumberFormat="1" applyFont="1" applyFill="1" applyBorder="1" applyAlignment="1" applyProtection="1">
      <alignment horizontal="center" vertical="center"/>
      <protection hidden="1"/>
    </xf>
    <xf numFmtId="164" fontId="55" fillId="8" borderId="16" xfId="0" applyNumberFormat="1" applyFont="1" applyFill="1" applyBorder="1" applyAlignment="1" applyProtection="1">
      <alignment horizontal="center" vertical="center"/>
      <protection hidden="1"/>
    </xf>
    <xf numFmtId="164" fontId="55" fillId="0" borderId="28" xfId="0" applyNumberFormat="1" applyFont="1" applyBorder="1" applyAlignment="1" applyProtection="1">
      <alignment horizontal="center" vertical="center"/>
      <protection locked="0"/>
    </xf>
    <xf numFmtId="164" fontId="55" fillId="0" borderId="16" xfId="0" applyNumberFormat="1" applyFont="1" applyBorder="1" applyAlignment="1" applyProtection="1">
      <alignment horizontal="center" vertical="center"/>
      <protection locked="0"/>
    </xf>
    <xf numFmtId="164" fontId="55" fillId="0" borderId="29" xfId="0" applyNumberFormat="1" applyFont="1" applyBorder="1" applyAlignment="1" applyProtection="1">
      <alignment horizontal="center" vertical="center"/>
      <protection locked="0"/>
    </xf>
    <xf numFmtId="164" fontId="55" fillId="0" borderId="26" xfId="0" applyNumberFormat="1" applyFont="1" applyBorder="1" applyAlignment="1" applyProtection="1">
      <alignment horizontal="center" vertical="center"/>
      <protection locked="0"/>
    </xf>
    <xf numFmtId="164" fontId="55" fillId="8" borderId="30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49" fontId="51" fillId="0" borderId="26" xfId="0" applyNumberFormat="1" applyFont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4" borderId="20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4" xfId="0" applyNumberFormat="1" applyFont="1" applyFill="1" applyBorder="1" applyAlignment="1" applyProtection="1">
      <alignment horizontal="left" vertical="center" wrapText="1"/>
      <protection hidden="1"/>
    </xf>
    <xf numFmtId="0" fontId="6" fillId="4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0" applyNumberFormat="1" applyFont="1" applyBorder="1" applyAlignment="1" applyProtection="1">
      <alignment horizontal="left" vertical="center" wrapText="1"/>
      <protection hidden="1"/>
    </xf>
    <xf numFmtId="0" fontId="8" fillId="0" borderId="32" xfId="0" applyNumberFormat="1" applyFont="1" applyBorder="1" applyAlignment="1" applyProtection="1">
      <alignment horizontal="center" vertical="center" wrapText="1"/>
      <protection hidden="1"/>
    </xf>
    <xf numFmtId="0" fontId="8" fillId="0" borderId="33" xfId="0" applyNumberFormat="1" applyFont="1" applyBorder="1" applyAlignment="1" applyProtection="1">
      <alignment horizontal="center" vertical="center" wrapText="1"/>
      <protection hidden="1"/>
    </xf>
    <xf numFmtId="0" fontId="8" fillId="0" borderId="34" xfId="0" applyNumberFormat="1" applyFont="1" applyBorder="1" applyAlignment="1" applyProtection="1">
      <alignment horizontal="center" vertical="center" wrapText="1"/>
      <protection hidden="1"/>
    </xf>
    <xf numFmtId="0" fontId="65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35" xfId="0" applyNumberFormat="1" applyFont="1" applyBorder="1" applyAlignment="1" applyProtection="1">
      <alignment horizontal="center" vertical="center" wrapText="1"/>
      <protection hidden="1"/>
    </xf>
    <xf numFmtId="0" fontId="11" fillId="0" borderId="36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vertical="center" textRotation="90" wrapText="1"/>
      <protection hidden="1"/>
    </xf>
    <xf numFmtId="0" fontId="11" fillId="0" borderId="31" xfId="0" applyNumberFormat="1" applyFont="1" applyBorder="1" applyAlignment="1" applyProtection="1">
      <alignment vertical="center" textRotation="90" wrapText="1"/>
      <protection hidden="1"/>
    </xf>
    <xf numFmtId="0" fontId="11" fillId="0" borderId="25" xfId="0" applyNumberFormat="1" applyFont="1" applyBorder="1" applyAlignment="1" applyProtection="1">
      <alignment vertical="center" textRotation="90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49" fontId="67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>
      <alignment vertical="center"/>
    </xf>
    <xf numFmtId="0" fontId="16" fillId="0" borderId="19" xfId="0" applyNumberFormat="1" applyFont="1" applyFill="1" applyBorder="1" applyAlignment="1" applyProtection="1">
      <alignment horizontal="center"/>
      <protection hidden="1"/>
    </xf>
    <xf numFmtId="0" fontId="7" fillId="0" borderId="19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49" fontId="53" fillId="0" borderId="26" xfId="0" applyNumberFormat="1" applyFont="1" applyBorder="1" applyAlignment="1" applyProtection="1">
      <alignment horizontal="left" vertical="center"/>
      <protection locked="0"/>
    </xf>
    <xf numFmtId="0" fontId="51" fillId="4" borderId="20" xfId="0" applyFont="1" applyFill="1" applyBorder="1" applyAlignment="1" applyProtection="1">
      <protection locked="0"/>
    </xf>
    <xf numFmtId="0" fontId="9" fillId="0" borderId="34" xfId="0" applyNumberFormat="1" applyFont="1" applyBorder="1" applyAlignment="1" applyProtection="1">
      <alignment horizontal="left" vertical="center" wrapText="1" shrinkToFit="1"/>
      <protection hidden="1"/>
    </xf>
    <xf numFmtId="0" fontId="6" fillId="4" borderId="2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6" xfId="0" applyNumberFormat="1" applyFont="1" applyBorder="1" applyAlignment="1" applyProtection="1">
      <alignment horizontal="center" vertical="center" wrapText="1"/>
      <protection hidden="1"/>
    </xf>
    <xf numFmtId="164" fontId="6" fillId="4" borderId="2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6" xfId="0" applyNumberFormat="1" applyFont="1" applyBorder="1" applyAlignment="1" applyProtection="1">
      <alignment horizontal="center" vertical="center" wrapText="1"/>
      <protection hidden="1"/>
    </xf>
    <xf numFmtId="0" fontId="72" fillId="9" borderId="0" xfId="0" applyFont="1" applyFill="1" applyProtection="1">
      <protection hidden="1"/>
    </xf>
    <xf numFmtId="0" fontId="73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horizontal="center" vertical="center"/>
    </xf>
    <xf numFmtId="0" fontId="16" fillId="0" borderId="8" xfId="0" applyNumberFormat="1" applyFont="1" applyBorder="1" applyAlignment="1" applyProtection="1">
      <alignment horizontal="center"/>
      <protection hidden="1"/>
    </xf>
    <xf numFmtId="0" fontId="16" fillId="0" borderId="7" xfId="0" applyNumberFormat="1" applyFont="1" applyBorder="1" applyAlignment="1" applyProtection="1">
      <alignment horizontal="center"/>
      <protection hidden="1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78" fillId="0" borderId="33" xfId="0" applyFont="1" applyBorder="1" applyAlignment="1" applyProtection="1">
      <alignment horizontal="center" vertical="top"/>
      <protection hidden="1"/>
    </xf>
    <xf numFmtId="0" fontId="78" fillId="0" borderId="38" xfId="0" applyFont="1" applyBorder="1" applyAlignment="1" applyProtection="1">
      <alignment horizontal="center" vertical="top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78" fillId="0" borderId="38" xfId="0" applyFont="1" applyBorder="1" applyAlignment="1" applyProtection="1">
      <alignment horizontal="center"/>
      <protection hidden="1"/>
    </xf>
    <xf numFmtId="0" fontId="78" fillId="0" borderId="39" xfId="0" applyFont="1" applyBorder="1" applyAlignment="1" applyProtection="1">
      <alignment horizontal="center"/>
      <protection hidden="1"/>
    </xf>
    <xf numFmtId="0" fontId="78" fillId="0" borderId="40" xfId="0" applyFont="1" applyBorder="1" applyAlignment="1" applyProtection="1">
      <alignment horizontal="center"/>
      <protection hidden="1"/>
    </xf>
    <xf numFmtId="0" fontId="78" fillId="0" borderId="38" xfId="0" applyFont="1" applyBorder="1" applyAlignment="1" applyProtection="1">
      <alignment horizontal="left"/>
      <protection hidden="1"/>
    </xf>
    <xf numFmtId="0" fontId="78" fillId="0" borderId="41" xfId="0" applyFont="1" applyBorder="1" applyAlignment="1" applyProtection="1">
      <alignment horizontal="center"/>
      <protection hidden="1"/>
    </xf>
    <xf numFmtId="0" fontId="79" fillId="0" borderId="38" xfId="0" applyFont="1" applyBorder="1" applyAlignment="1" applyProtection="1">
      <alignment horizontal="center"/>
      <protection hidden="1"/>
    </xf>
    <xf numFmtId="0" fontId="79" fillId="0" borderId="39" xfId="0" applyFont="1" applyBorder="1" applyAlignment="1" applyProtection="1">
      <alignment horizontal="center"/>
      <protection hidden="1"/>
    </xf>
    <xf numFmtId="0" fontId="79" fillId="0" borderId="38" xfId="0" applyFont="1" applyBorder="1" applyAlignment="1" applyProtection="1">
      <alignment horizontal="left"/>
      <protection hidden="1"/>
    </xf>
    <xf numFmtId="0" fontId="78" fillId="0" borderId="42" xfId="0" applyFont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center"/>
      <protection hidden="1"/>
    </xf>
    <xf numFmtId="0" fontId="77" fillId="0" borderId="41" xfId="0" applyFont="1" applyBorder="1" applyAlignment="1" applyProtection="1">
      <alignment horizontal="center" vertical="center"/>
      <protection hidden="1"/>
    </xf>
    <xf numFmtId="0" fontId="78" fillId="0" borderId="43" xfId="0" applyFont="1" applyBorder="1" applyAlignment="1" applyProtection="1">
      <alignment horizontal="center" vertical="center" wrapText="1"/>
      <protection hidden="1"/>
    </xf>
    <xf numFmtId="0" fontId="79" fillId="0" borderId="43" xfId="0" applyNumberFormat="1" applyFont="1" applyBorder="1" applyAlignment="1" applyProtection="1">
      <alignment horizontal="right"/>
      <protection hidden="1"/>
    </xf>
    <xf numFmtId="0" fontId="79" fillId="0" borderId="41" xfId="0" applyNumberFormat="1" applyFont="1" applyBorder="1" applyAlignment="1" applyProtection="1">
      <alignment horizontal="center"/>
      <protection hidden="1"/>
    </xf>
    <xf numFmtId="0" fontId="19" fillId="0" borderId="41" xfId="0" applyNumberFormat="1" applyFont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left"/>
      <protection hidden="1"/>
    </xf>
    <xf numFmtId="0" fontId="1" fillId="0" borderId="44" xfId="0" applyFont="1" applyBorder="1" applyProtection="1">
      <protection hidden="1"/>
    </xf>
    <xf numFmtId="0" fontId="16" fillId="0" borderId="44" xfId="0" applyFont="1" applyBorder="1" applyAlignment="1" applyProtection="1">
      <alignment horizontal="left"/>
      <protection hidden="1"/>
    </xf>
    <xf numFmtId="0" fontId="1" fillId="0" borderId="44" xfId="0" applyFont="1" applyBorder="1" applyAlignment="1" applyProtection="1">
      <protection hidden="1"/>
    </xf>
    <xf numFmtId="0" fontId="1" fillId="0" borderId="6" xfId="0" applyFont="1" applyBorder="1" applyProtection="1">
      <protection hidden="1"/>
    </xf>
    <xf numFmtId="0" fontId="1" fillId="0" borderId="41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75" fillId="0" borderId="41" xfId="0" applyFont="1" applyBorder="1" applyProtection="1">
      <protection hidden="1"/>
    </xf>
    <xf numFmtId="0" fontId="75" fillId="0" borderId="0" xfId="0" applyFont="1" applyBorder="1" applyProtection="1">
      <protection hidden="1"/>
    </xf>
    <xf numFmtId="0" fontId="14" fillId="0" borderId="1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 applyProtection="1">
      <protection hidden="1"/>
    </xf>
    <xf numFmtId="0" fontId="19" fillId="0" borderId="10" xfId="0" applyFont="1" applyBorder="1" applyAlignment="1" applyProtection="1">
      <alignment horizontal="left"/>
      <protection hidden="1"/>
    </xf>
    <xf numFmtId="0" fontId="19" fillId="0" borderId="10" xfId="0" applyFont="1" applyBorder="1" applyAlignment="1" applyProtection="1">
      <protection hidden="1"/>
    </xf>
    <xf numFmtId="0" fontId="59" fillId="0" borderId="42" xfId="0" applyFont="1" applyBorder="1" applyProtection="1">
      <protection hidden="1"/>
    </xf>
    <xf numFmtId="0" fontId="19" fillId="0" borderId="45" xfId="0" applyFont="1" applyBorder="1" applyAlignment="1" applyProtection="1">
      <protection hidden="1"/>
    </xf>
    <xf numFmtId="0" fontId="19" fillId="0" borderId="45" xfId="0" applyFont="1" applyBorder="1" applyAlignment="1" applyProtection="1">
      <alignment horizontal="center"/>
      <protection hidden="1"/>
    </xf>
    <xf numFmtId="0" fontId="19" fillId="0" borderId="27" xfId="0" applyFont="1" applyBorder="1" applyAlignment="1" applyProtection="1">
      <protection hidden="1"/>
    </xf>
    <xf numFmtId="0" fontId="79" fillId="0" borderId="0" xfId="0" applyFont="1" applyFill="1" applyBorder="1" applyProtection="1">
      <protection hidden="1"/>
    </xf>
    <xf numFmtId="0" fontId="80" fillId="0" borderId="38" xfId="0" applyFont="1" applyBorder="1" applyProtection="1">
      <protection hidden="1"/>
    </xf>
    <xf numFmtId="164" fontId="55" fillId="0" borderId="47" xfId="0" applyNumberFormat="1" applyFont="1" applyBorder="1" applyAlignment="1" applyProtection="1">
      <alignment horizontal="center" vertical="center"/>
      <protection locked="0"/>
    </xf>
    <xf numFmtId="0" fontId="83" fillId="10" borderId="2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protection hidden="1"/>
    </xf>
    <xf numFmtId="0" fontId="15" fillId="0" borderId="38" xfId="0" applyFont="1" applyBorder="1" applyAlignment="1" applyProtection="1">
      <alignment horizontal="center"/>
      <protection hidden="1"/>
    </xf>
    <xf numFmtId="0" fontId="19" fillId="0" borderId="38" xfId="0" applyFont="1" applyBorder="1" applyAlignment="1" applyProtection="1">
      <alignment horizontal="left"/>
      <protection hidden="1"/>
    </xf>
    <xf numFmtId="0" fontId="19" fillId="0" borderId="38" xfId="0" applyFont="1" applyBorder="1" applyAlignment="1" applyProtection="1">
      <alignment horizontal="center"/>
      <protection hidden="1"/>
    </xf>
    <xf numFmtId="0" fontId="84" fillId="0" borderId="0" xfId="0" applyFont="1" applyAlignment="1">
      <alignment horizontal="left" indent="2"/>
    </xf>
    <xf numFmtId="0" fontId="85" fillId="0" borderId="0" xfId="0" applyFont="1" applyAlignment="1">
      <alignment horizontal="left" indent="2"/>
    </xf>
    <xf numFmtId="0" fontId="29" fillId="0" borderId="0" xfId="0" applyFont="1" applyBorder="1" applyAlignment="1" applyProtection="1">
      <protection locked="0"/>
    </xf>
    <xf numFmtId="0" fontId="29" fillId="0" borderId="0" xfId="0" applyFont="1" applyAlignment="1" applyProtection="1">
      <protection locked="0"/>
    </xf>
    <xf numFmtId="0" fontId="55" fillId="0" borderId="0" xfId="0" applyFont="1" applyAlignment="1" applyProtection="1">
      <protection locked="0" hidden="1"/>
    </xf>
    <xf numFmtId="0" fontId="56" fillId="0" borderId="0" xfId="0" applyFont="1" applyBorder="1" applyAlignment="1" applyProtection="1">
      <protection locked="0"/>
    </xf>
    <xf numFmtId="0" fontId="56" fillId="0" borderId="0" xfId="0" applyFont="1" applyBorder="1" applyAlignment="1"/>
    <xf numFmtId="0" fontId="53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hidden="1"/>
    </xf>
    <xf numFmtId="0" fontId="66" fillId="0" borderId="0" xfId="0" applyFont="1"/>
    <xf numFmtId="0" fontId="39" fillId="11" borderId="5" xfId="0" applyFont="1" applyFill="1" applyBorder="1" applyAlignment="1" applyProtection="1">
      <alignment vertical="top" shrinkToFit="1"/>
      <protection hidden="1"/>
    </xf>
    <xf numFmtId="0" fontId="87" fillId="11" borderId="5" xfId="0" applyFont="1" applyFill="1" applyBorder="1" applyAlignment="1" applyProtection="1">
      <alignment vertical="top" shrinkToFit="1"/>
      <protection hidden="1"/>
    </xf>
    <xf numFmtId="0" fontId="78" fillId="0" borderId="48" xfId="0" applyFont="1" applyBorder="1" applyAlignment="1" applyProtection="1">
      <alignment horizontal="right" vertical="center" wrapText="1"/>
      <protection hidden="1"/>
    </xf>
    <xf numFmtId="0" fontId="78" fillId="0" borderId="48" xfId="0" applyNumberFormat="1" applyFont="1" applyBorder="1" applyAlignment="1" applyProtection="1">
      <alignment horizontal="right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49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50" xfId="0" applyFont="1" applyBorder="1" applyAlignment="1" applyProtection="1">
      <alignment horizontal="center" vertical="center" wrapText="1"/>
      <protection hidden="1"/>
    </xf>
    <xf numFmtId="0" fontId="16" fillId="0" borderId="51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16" fillId="0" borderId="44" xfId="0" applyFont="1" applyBorder="1" applyAlignment="1" applyProtection="1">
      <alignment horizontal="center" vertical="center" wrapText="1"/>
      <protection hidden="1"/>
    </xf>
    <xf numFmtId="0" fontId="82" fillId="10" borderId="18" xfId="0" applyFont="1" applyFill="1" applyBorder="1" applyAlignment="1" applyProtection="1">
      <alignment horizontal="center" wrapText="1"/>
      <protection hidden="1"/>
    </xf>
    <xf numFmtId="0" fontId="67" fillId="4" borderId="20" xfId="0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64" fontId="3" fillId="4" borderId="20" xfId="0" applyNumberFormat="1" applyFont="1" applyFill="1" applyBorder="1" applyAlignment="1" applyProtection="1">
      <alignment horizontal="center" vertical="center"/>
      <protection hidden="1"/>
    </xf>
    <xf numFmtId="0" fontId="88" fillId="0" borderId="0" xfId="0" applyNumberFormat="1" applyFont="1" applyBorder="1" applyAlignment="1" applyProtection="1">
      <alignment horizontal="center" wrapText="1"/>
      <protection hidden="1"/>
    </xf>
    <xf numFmtId="0" fontId="19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hidden="1"/>
    </xf>
    <xf numFmtId="1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protection locked="0"/>
    </xf>
    <xf numFmtId="49" fontId="1" fillId="0" borderId="0" xfId="0" applyNumberFormat="1" applyFont="1" applyBorder="1" applyAlignment="1" applyProtection="1">
      <alignment horizontal="centerContinuous"/>
      <protection locked="0"/>
    </xf>
    <xf numFmtId="0" fontId="52" fillId="0" borderId="0" xfId="0" applyNumberFormat="1" applyFont="1" applyAlignment="1" applyProtection="1">
      <alignment horizontal="right" vertical="center" wrapText="1"/>
      <protection hidden="1"/>
    </xf>
    <xf numFmtId="0" fontId="9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hidden="1"/>
    </xf>
    <xf numFmtId="49" fontId="89" fillId="0" borderId="7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/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protection locked="0"/>
    </xf>
    <xf numFmtId="49" fontId="16" fillId="0" borderId="0" xfId="0" applyNumberFormat="1" applyFont="1" applyBorder="1" applyAlignment="1" applyProtection="1">
      <protection locked="0"/>
    </xf>
    <xf numFmtId="49" fontId="34" fillId="0" borderId="0" xfId="0" applyNumberFormat="1" applyFont="1" applyBorder="1" applyAlignment="1" applyProtection="1">
      <alignment wrapText="1"/>
      <protection locked="0"/>
    </xf>
    <xf numFmtId="49" fontId="1" fillId="0" borderId="47" xfId="0" applyNumberFormat="1" applyFont="1" applyBorder="1" applyAlignment="1" applyProtection="1">
      <protection locked="0"/>
    </xf>
    <xf numFmtId="0" fontId="17" fillId="0" borderId="47" xfId="0" applyNumberFormat="1" applyFont="1" applyBorder="1" applyAlignment="1" applyProtection="1">
      <alignment horizontal="left"/>
      <protection locked="0"/>
    </xf>
    <xf numFmtId="49" fontId="6" fillId="0" borderId="47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protection locked="0"/>
    </xf>
    <xf numFmtId="49" fontId="9" fillId="0" borderId="0" xfId="0" applyNumberFormat="1" applyFont="1" applyBorder="1" applyAlignment="1" applyProtection="1">
      <protection locked="0"/>
    </xf>
    <xf numFmtId="49" fontId="34" fillId="0" borderId="0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0" fontId="5" fillId="0" borderId="5" xfId="0" applyFont="1" applyFill="1" applyBorder="1" applyAlignment="1" applyProtection="1">
      <alignment wrapText="1" shrinkToFit="1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49" fontId="5" fillId="4" borderId="3" xfId="0" applyNumberFormat="1" applyFont="1" applyFill="1" applyBorder="1" applyAlignment="1" applyProtection="1">
      <alignment horizontal="left" vertical="center" wrapText="1"/>
      <protection hidden="1"/>
    </xf>
    <xf numFmtId="0" fontId="5" fillId="4" borderId="25" xfId="0" applyNumberFormat="1" applyFont="1" applyFill="1" applyBorder="1" applyAlignment="1" applyProtection="1">
      <alignment horizontal="left" vertical="center" wrapText="1" shrinkToFit="1"/>
      <protection hidden="1"/>
    </xf>
    <xf numFmtId="164" fontId="5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37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92" fillId="0" borderId="26" xfId="0" applyFont="1" applyBorder="1" applyAlignment="1" applyProtection="1">
      <alignment horizontal="center" vertical="center" wrapText="1"/>
      <protection locked="0"/>
    </xf>
    <xf numFmtId="0" fontId="92" fillId="0" borderId="16" xfId="0" applyFont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wrapText="1"/>
      <protection locked="0" hidden="1"/>
    </xf>
    <xf numFmtId="49" fontId="89" fillId="0" borderId="54" xfId="0" applyNumberFormat="1" applyFont="1" applyFill="1" applyBorder="1" applyAlignment="1" applyProtection="1">
      <alignment vertical="top" wrapText="1"/>
      <protection locked="0"/>
    </xf>
    <xf numFmtId="0" fontId="5" fillId="0" borderId="55" xfId="0" applyFont="1" applyFill="1" applyBorder="1" applyAlignment="1" applyProtection="1">
      <alignment shrinkToFit="1"/>
      <protection hidden="1"/>
    </xf>
    <xf numFmtId="49" fontId="9" fillId="0" borderId="45" xfId="0" applyNumberFormat="1" applyFont="1" applyBorder="1" applyAlignment="1" applyProtection="1">
      <alignment vertical="center" wrapText="1"/>
      <protection hidden="1"/>
    </xf>
    <xf numFmtId="0" fontId="55" fillId="0" borderId="15" xfId="0" applyFont="1" applyBorder="1" applyAlignment="1" applyProtection="1">
      <alignment horizontal="center"/>
      <protection locked="0"/>
    </xf>
    <xf numFmtId="49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protection locked="0"/>
    </xf>
    <xf numFmtId="0" fontId="90" fillId="0" borderId="0" xfId="0" applyFont="1" applyBorder="1" applyAlignment="1" applyProtection="1">
      <alignment horizontal="left" vertical="justify"/>
      <protection locked="0"/>
    </xf>
    <xf numFmtId="0" fontId="91" fillId="0" borderId="0" xfId="0" applyFont="1" applyAlignment="1" applyProtection="1">
      <alignment horizontal="left"/>
      <protection locked="0"/>
    </xf>
    <xf numFmtId="0" fontId="0" fillId="0" borderId="38" xfId="0" applyBorder="1" applyAlignment="1">
      <alignment horizontal="center"/>
    </xf>
    <xf numFmtId="49" fontId="53" fillId="13" borderId="26" xfId="0" applyNumberFormat="1" applyFont="1" applyFill="1" applyBorder="1" applyAlignment="1" applyProtection="1">
      <alignment horizontal="left" vertical="center"/>
      <protection locked="0"/>
    </xf>
    <xf numFmtId="49" fontId="51" fillId="13" borderId="26" xfId="0" applyNumberFormat="1" applyFont="1" applyFill="1" applyBorder="1" applyAlignment="1" applyProtection="1">
      <alignment horizontal="center" vertical="center" wrapText="1"/>
      <protection locked="0"/>
    </xf>
    <xf numFmtId="0" fontId="92" fillId="13" borderId="26" xfId="0" applyFont="1" applyFill="1" applyBorder="1" applyAlignment="1" applyProtection="1">
      <alignment horizontal="center" vertical="center" wrapText="1"/>
      <protection locked="0"/>
    </xf>
    <xf numFmtId="49" fontId="53" fillId="14" borderId="26" xfId="0" applyNumberFormat="1" applyFont="1" applyFill="1" applyBorder="1" applyAlignment="1" applyProtection="1">
      <alignment horizontal="left" vertical="center"/>
      <protection locked="0"/>
    </xf>
    <xf numFmtId="49" fontId="51" fillId="14" borderId="26" xfId="0" applyNumberFormat="1" applyFont="1" applyFill="1" applyBorder="1" applyAlignment="1" applyProtection="1">
      <alignment horizontal="center" vertical="center" wrapText="1"/>
      <protection locked="0"/>
    </xf>
    <xf numFmtId="164" fontId="55" fillId="14" borderId="16" xfId="0" applyNumberFormat="1" applyFont="1" applyFill="1" applyBorder="1" applyAlignment="1" applyProtection="1">
      <alignment horizontal="center" vertical="center"/>
      <protection hidden="1"/>
    </xf>
    <xf numFmtId="164" fontId="55" fillId="14" borderId="47" xfId="0" applyNumberFormat="1" applyFont="1" applyFill="1" applyBorder="1" applyAlignment="1" applyProtection="1">
      <alignment horizontal="center" vertical="center"/>
      <protection locked="0"/>
    </xf>
    <xf numFmtId="164" fontId="55" fillId="14" borderId="16" xfId="0" applyNumberFormat="1" applyFont="1" applyFill="1" applyBorder="1" applyAlignment="1" applyProtection="1">
      <alignment horizontal="center" vertical="center"/>
      <protection locked="0"/>
    </xf>
    <xf numFmtId="164" fontId="55" fillId="14" borderId="29" xfId="0" applyNumberFormat="1" applyFont="1" applyFill="1" applyBorder="1" applyAlignment="1" applyProtection="1">
      <alignment horizontal="center" vertical="center"/>
      <protection locked="0"/>
    </xf>
    <xf numFmtId="164" fontId="55" fillId="14" borderId="26" xfId="0" applyNumberFormat="1" applyFont="1" applyFill="1" applyBorder="1" applyAlignment="1" applyProtection="1">
      <alignment horizontal="center" vertical="center"/>
      <protection locked="0"/>
    </xf>
    <xf numFmtId="0" fontId="92" fillId="14" borderId="26" xfId="0" applyFont="1" applyFill="1" applyBorder="1" applyAlignment="1" applyProtection="1">
      <alignment horizontal="center" vertical="center" wrapText="1"/>
      <protection locked="0"/>
    </xf>
    <xf numFmtId="164" fontId="55" fillId="13" borderId="26" xfId="0" applyNumberFormat="1" applyFont="1" applyFill="1" applyBorder="1" applyAlignment="1" applyProtection="1">
      <alignment horizontal="center" vertical="center"/>
      <protection hidden="1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14" borderId="26" xfId="0" applyNumberFormat="1" applyFont="1" applyFill="1" applyBorder="1" applyAlignment="1" applyProtection="1">
      <alignment horizontal="left" vertical="top" wrapText="1"/>
      <protection locked="0"/>
    </xf>
    <xf numFmtId="164" fontId="55" fillId="15" borderId="16" xfId="0" applyNumberFormat="1" applyFont="1" applyFill="1" applyBorder="1" applyAlignment="1" applyProtection="1">
      <alignment horizontal="center" vertical="center"/>
      <protection hidden="1"/>
    </xf>
    <xf numFmtId="49" fontId="51" fillId="14" borderId="26" xfId="0" applyNumberFormat="1" applyFont="1" applyFill="1" applyBorder="1" applyAlignment="1" applyProtection="1">
      <alignment horizontal="center" vertical="center" wrapText="1"/>
    </xf>
    <xf numFmtId="0" fontId="93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49" fontId="8" fillId="13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13" borderId="34" xfId="0" applyNumberFormat="1" applyFont="1" applyFill="1" applyBorder="1" applyAlignment="1" applyProtection="1">
      <alignment horizontal="left" vertical="center" wrapText="1" shrinkToFit="1"/>
      <protection hidden="1"/>
    </xf>
    <xf numFmtId="164" fontId="9" fillId="13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13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13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13" borderId="34" xfId="0" applyNumberFormat="1" applyFont="1" applyFill="1" applyBorder="1" applyAlignment="1" applyProtection="1">
      <alignment horizontal="center" vertical="center" wrapText="1"/>
      <protection hidden="1"/>
    </xf>
    <xf numFmtId="0" fontId="9" fillId="13" borderId="26" xfId="0" applyNumberFormat="1" applyFont="1" applyFill="1" applyBorder="1" applyAlignment="1" applyProtection="1">
      <alignment horizontal="center" vertical="center" wrapText="1"/>
      <protection hidden="1"/>
    </xf>
    <xf numFmtId="0" fontId="65" fillId="13" borderId="26" xfId="0" applyNumberFormat="1" applyFont="1" applyFill="1" applyBorder="1" applyAlignment="1" applyProtection="1">
      <alignment horizontal="center" vertical="center" wrapText="1"/>
      <protection hidden="1"/>
    </xf>
    <xf numFmtId="49" fontId="8" fillId="16" borderId="12" xfId="0" applyNumberFormat="1" applyFont="1" applyFill="1" applyBorder="1" applyAlignment="1" applyProtection="1">
      <alignment horizontal="left" vertical="center" wrapText="1"/>
      <protection hidden="1"/>
    </xf>
    <xf numFmtId="0" fontId="65" fillId="16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34" xfId="0" applyNumberFormat="1" applyFont="1" applyFill="1" applyBorder="1" applyAlignment="1" applyProtection="1">
      <alignment horizontal="left" vertical="center" wrapText="1" shrinkToFit="1"/>
      <protection hidden="1"/>
    </xf>
    <xf numFmtId="164" fontId="8" fillId="16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16" borderId="32" xfId="0" applyNumberFormat="1" applyFont="1" applyFill="1" applyBorder="1" applyAlignment="1" applyProtection="1">
      <alignment horizontal="center" vertical="center" wrapText="1"/>
      <protection hidden="1"/>
    </xf>
    <xf numFmtId="0" fontId="8" fillId="16" borderId="33" xfId="0" applyNumberFormat="1" applyFont="1" applyFill="1" applyBorder="1" applyAlignment="1" applyProtection="1">
      <alignment horizontal="center" vertical="center" wrapText="1"/>
      <protection hidden="1"/>
    </xf>
    <xf numFmtId="0" fontId="8" fillId="16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16" borderId="26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/>
    <xf numFmtId="0" fontId="58" fillId="0" borderId="0" xfId="0" applyFont="1" applyBorder="1" applyAlignment="1">
      <alignment horizontal="center"/>
    </xf>
    <xf numFmtId="0" fontId="64" fillId="17" borderId="38" xfId="0" applyFont="1" applyFill="1" applyBorder="1"/>
    <xf numFmtId="0" fontId="95" fillId="17" borderId="38" xfId="0" applyFont="1" applyFill="1" applyBorder="1" applyAlignment="1">
      <alignment horizontal="center"/>
    </xf>
    <xf numFmtId="0" fontId="0" fillId="0" borderId="0" xfId="0" applyFill="1" applyBorder="1"/>
    <xf numFmtId="0" fontId="58" fillId="0" borderId="0" xfId="0" applyFont="1" applyFill="1" applyBorder="1" applyAlignment="1">
      <alignment horizontal="center"/>
    </xf>
    <xf numFmtId="0" fontId="58" fillId="0" borderId="0" xfId="0" applyFont="1" applyBorder="1"/>
    <xf numFmtId="0" fontId="58" fillId="0" borderId="56" xfId="0" applyFont="1" applyBorder="1" applyAlignment="1">
      <alignment horizontal="center"/>
    </xf>
    <xf numFmtId="164" fontId="55" fillId="15" borderId="26" xfId="0" applyNumberFormat="1" applyFont="1" applyFill="1" applyBorder="1" applyAlignment="1" applyProtection="1">
      <alignment horizontal="center" vertical="center"/>
      <protection hidden="1"/>
    </xf>
    <xf numFmtId="164" fontId="55" fillId="14" borderId="56" xfId="0" applyNumberFormat="1" applyFont="1" applyFill="1" applyBorder="1" applyAlignment="1" applyProtection="1">
      <alignment horizontal="center" vertical="center"/>
      <protection locked="0"/>
    </xf>
    <xf numFmtId="164" fontId="55" fillId="14" borderId="26" xfId="0" applyNumberFormat="1" applyFont="1" applyFill="1" applyBorder="1" applyAlignment="1" applyProtection="1">
      <alignment horizontal="center" vertical="center"/>
      <protection hidden="1"/>
    </xf>
    <xf numFmtId="49" fontId="35" fillId="5" borderId="57" xfId="0" applyNumberFormat="1" applyFont="1" applyFill="1" applyBorder="1" applyAlignment="1" applyProtection="1">
      <alignment horizontal="left" indent="1"/>
      <protection locked="0"/>
    </xf>
    <xf numFmtId="164" fontId="3" fillId="5" borderId="16" xfId="0" applyNumberFormat="1" applyFont="1" applyFill="1" applyBorder="1" applyAlignment="1" applyProtection="1">
      <alignment horizontal="center" vertical="center"/>
      <protection locked="0"/>
    </xf>
    <xf numFmtId="49" fontId="35" fillId="3" borderId="57" xfId="0" applyNumberFormat="1" applyFont="1" applyFill="1" applyBorder="1" applyAlignment="1" applyProtection="1">
      <alignment horizontal="left" indent="1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protection locked="0"/>
    </xf>
    <xf numFmtId="49" fontId="35" fillId="13" borderId="2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43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48" xfId="0" applyNumberFormat="1" applyFont="1" applyFill="1" applyBorder="1" applyAlignment="1" applyProtection="1">
      <alignment horizontal="left" vertical="center" wrapText="1"/>
      <protection hidden="1"/>
    </xf>
    <xf numFmtId="49" fontId="8" fillId="3" borderId="38" xfId="0" applyNumberFormat="1" applyFont="1" applyFill="1" applyBorder="1" applyAlignment="1" applyProtection="1">
      <alignment horizontal="left" vertical="center" wrapText="1"/>
      <protection hidden="1"/>
    </xf>
    <xf numFmtId="49" fontId="8" fillId="5" borderId="38" xfId="0" applyNumberFormat="1" applyFont="1" applyFill="1" applyBorder="1" applyAlignment="1" applyProtection="1">
      <alignment horizontal="left" vertical="center" wrapText="1"/>
      <protection hidden="1"/>
    </xf>
    <xf numFmtId="49" fontId="8" fillId="5" borderId="48" xfId="0" applyNumberFormat="1" applyFont="1" applyFill="1" applyBorder="1" applyAlignment="1" applyProtection="1">
      <alignment horizontal="left" vertical="center" wrapText="1"/>
      <protection hidden="1"/>
    </xf>
    <xf numFmtId="49" fontId="8" fillId="5" borderId="43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43" xfId="0" applyNumberFormat="1" applyFont="1" applyBorder="1" applyAlignment="1" applyProtection="1">
      <alignment horizontal="center" vertical="center" wrapText="1"/>
      <protection hidden="1"/>
    </xf>
    <xf numFmtId="49" fontId="3" fillId="3" borderId="16" xfId="0" applyNumberFormat="1" applyFont="1" applyFill="1" applyBorder="1" applyAlignment="1" applyProtection="1">
      <alignment horizontal="left" vertical="top" wrapText="1"/>
      <protection locked="0"/>
    </xf>
    <xf numFmtId="49" fontId="3" fillId="5" borderId="16" xfId="0" applyNumberFormat="1" applyFont="1" applyFill="1" applyBorder="1" applyAlignment="1" applyProtection="1">
      <alignment horizontal="left" vertical="top" wrapText="1"/>
      <protection locked="0"/>
    </xf>
    <xf numFmtId="49" fontId="97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NumberFormat="1" applyFont="1" applyFill="1" applyBorder="1" applyAlignment="1" applyProtection="1">
      <alignment horizontal="center" vertical="center"/>
      <protection locked="0"/>
    </xf>
    <xf numFmtId="49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97" fillId="5" borderId="16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locked="0" hidden="1"/>
    </xf>
    <xf numFmtId="0" fontId="55" fillId="0" borderId="0" xfId="0" applyFont="1" applyBorder="1" applyAlignment="1" applyProtection="1">
      <alignment vertical="center"/>
      <protection locked="0" hidden="1"/>
    </xf>
    <xf numFmtId="0" fontId="32" fillId="0" borderId="0" xfId="0" applyFont="1" applyAlignment="1"/>
    <xf numFmtId="1" fontId="23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81" fillId="0" borderId="0" xfId="0" applyNumberFormat="1" applyFont="1" applyAlignment="1" applyProtection="1">
      <alignment horizontal="left"/>
      <protection hidden="1"/>
    </xf>
    <xf numFmtId="1" fontId="55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5" borderId="16" xfId="0" applyNumberFormat="1" applyFont="1" applyFill="1" applyBorder="1" applyAlignment="1" applyProtection="1">
      <alignment horizontal="center" vertical="center"/>
      <protection hidden="1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82" fillId="10" borderId="58" xfId="0" applyFont="1" applyFill="1" applyBorder="1" applyAlignment="1" applyProtection="1">
      <alignment horizontal="center" wrapText="1"/>
      <protection hidden="1"/>
    </xf>
    <xf numFmtId="0" fontId="16" fillId="0" borderId="59" xfId="0" applyNumberFormat="1" applyFont="1" applyFill="1" applyBorder="1" applyAlignment="1" applyProtection="1">
      <alignment horizontal="center"/>
      <protection hidden="1"/>
    </xf>
    <xf numFmtId="0" fontId="16" fillId="0" borderId="17" xfId="0" applyFont="1" applyBorder="1" applyAlignment="1" applyProtection="1">
      <alignment horizontal="center" wrapText="1"/>
      <protection hidden="1"/>
    </xf>
    <xf numFmtId="0" fontId="16" fillId="0" borderId="60" xfId="0" applyFont="1" applyBorder="1" applyAlignment="1" applyProtection="1">
      <alignment horizontal="center" wrapText="1"/>
      <protection hidden="1"/>
    </xf>
    <xf numFmtId="0" fontId="3" fillId="5" borderId="16" xfId="0" applyNumberFormat="1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Alignment="1" applyProtection="1">
      <alignment vertical="top" shrinkToFit="1"/>
      <protection hidden="1"/>
    </xf>
    <xf numFmtId="0" fontId="44" fillId="0" borderId="9" xfId="0" applyFont="1" applyFill="1" applyBorder="1" applyAlignment="1" applyProtection="1">
      <alignment shrinkToFit="1"/>
      <protection hidden="1"/>
    </xf>
    <xf numFmtId="0" fontId="42" fillId="0" borderId="5" xfId="0" applyFont="1" applyFill="1" applyBorder="1" applyAlignment="1" applyProtection="1">
      <alignment vertical="center" shrinkToFit="1"/>
      <protection hidden="1"/>
    </xf>
    <xf numFmtId="0" fontId="44" fillId="0" borderId="9" xfId="0" applyFont="1" applyFill="1" applyBorder="1" applyAlignment="1" applyProtection="1">
      <alignment vertical="center" shrinkToFit="1"/>
      <protection hidden="1"/>
    </xf>
    <xf numFmtId="49" fontId="4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 vertical="center"/>
      <protection locked="0"/>
    </xf>
    <xf numFmtId="49" fontId="3" fillId="8" borderId="20" xfId="0" applyNumberFormat="1" applyFont="1" applyFill="1" applyBorder="1" applyAlignment="1" applyProtection="1">
      <alignment horizontal="left" vertical="top" wrapText="1"/>
      <protection locked="0"/>
    </xf>
    <xf numFmtId="49" fontId="3" fillId="18" borderId="20" xfId="0" applyNumberFormat="1" applyFont="1" applyFill="1" applyBorder="1" applyAlignment="1" applyProtection="1">
      <alignment horizontal="left" vertical="top" wrapText="1"/>
      <protection locked="0"/>
    </xf>
    <xf numFmtId="49" fontId="53" fillId="18" borderId="17" xfId="0" applyNumberFormat="1" applyFont="1" applyFill="1" applyBorder="1" applyAlignment="1" applyProtection="1">
      <alignment horizontal="left" vertical="center"/>
      <protection locked="0"/>
    </xf>
    <xf numFmtId="49" fontId="51" fillId="18" borderId="17" xfId="0" applyNumberFormat="1" applyFont="1" applyFill="1" applyBorder="1" applyAlignment="1" applyProtection="1">
      <alignment horizontal="center" vertical="center" wrapText="1"/>
      <protection locked="0"/>
    </xf>
    <xf numFmtId="164" fontId="54" fillId="18" borderId="17" xfId="0" applyNumberFormat="1" applyFont="1" applyFill="1" applyBorder="1" applyAlignment="1" applyProtection="1">
      <alignment horizontal="center" vertical="center"/>
      <protection hidden="1"/>
    </xf>
    <xf numFmtId="164" fontId="54" fillId="18" borderId="17" xfId="0" applyNumberFormat="1" applyFont="1" applyFill="1" applyBorder="1" applyAlignment="1" applyProtection="1">
      <alignment horizontal="center" vertical="center"/>
      <protection locked="0"/>
    </xf>
    <xf numFmtId="0" fontId="3" fillId="18" borderId="17" xfId="0" applyFont="1" applyFill="1" applyBorder="1" applyAlignment="1" applyProtection="1">
      <alignment horizontal="center" vertical="center" wrapText="1"/>
      <protection locked="0"/>
    </xf>
    <xf numFmtId="49" fontId="67" fillId="0" borderId="34" xfId="0" applyNumberFormat="1" applyFont="1" applyBorder="1" applyAlignment="1" applyProtection="1">
      <alignment horizontal="left" vertical="top" wrapText="1" shrinkToFit="1"/>
      <protection locked="0"/>
    </xf>
    <xf numFmtId="49" fontId="102" fillId="0" borderId="26" xfId="0" applyNumberFormat="1" applyFont="1" applyBorder="1" applyAlignment="1" applyProtection="1">
      <alignment horizontal="center" vertical="center" wrapText="1"/>
      <protection locked="0"/>
    </xf>
    <xf numFmtId="49" fontId="67" fillId="0" borderId="26" xfId="0" applyNumberFormat="1" applyFont="1" applyBorder="1" applyAlignment="1" applyProtection="1">
      <alignment horizontal="center" vertical="center" wrapText="1"/>
      <protection locked="0"/>
    </xf>
    <xf numFmtId="49" fontId="67" fillId="0" borderId="37" xfId="0" applyNumberFormat="1" applyFont="1" applyBorder="1" applyAlignment="1" applyProtection="1">
      <alignment horizontal="center" vertical="center" wrapText="1"/>
      <protection locked="0"/>
    </xf>
    <xf numFmtId="49" fontId="67" fillId="0" borderId="39" xfId="0" applyNumberFormat="1" applyFont="1" applyBorder="1" applyAlignment="1" applyProtection="1">
      <alignment horizontal="left" vertical="top" wrapText="1" shrinkToFit="1"/>
      <protection locked="0"/>
    </xf>
    <xf numFmtId="49" fontId="67" fillId="0" borderId="16" xfId="0" applyNumberFormat="1" applyFont="1" applyBorder="1" applyAlignment="1" applyProtection="1">
      <alignment horizontal="center" vertical="center" wrapText="1"/>
      <protection locked="0"/>
    </xf>
    <xf numFmtId="164" fontId="102" fillId="0" borderId="46" xfId="0" applyNumberFormat="1" applyFont="1" applyBorder="1" applyAlignment="1" applyProtection="1">
      <alignment horizontal="center" vertical="center"/>
      <protection locked="0"/>
    </xf>
    <xf numFmtId="164" fontId="102" fillId="0" borderId="17" xfId="0" applyNumberFormat="1" applyFont="1" applyBorder="1" applyAlignment="1" applyProtection="1">
      <alignment horizontal="center" vertical="center"/>
      <protection locked="0"/>
    </xf>
    <xf numFmtId="164" fontId="67" fillId="0" borderId="47" xfId="0" applyNumberFormat="1" applyFont="1" applyBorder="1" applyAlignment="1" applyProtection="1">
      <alignment horizontal="center" vertical="center"/>
      <protection locked="0"/>
    </xf>
    <xf numFmtId="164" fontId="67" fillId="0" borderId="16" xfId="0" applyNumberFormat="1" applyFont="1" applyBorder="1" applyAlignment="1" applyProtection="1">
      <alignment horizontal="center" vertical="center"/>
      <protection locked="0"/>
    </xf>
    <xf numFmtId="164" fontId="102" fillId="0" borderId="28" xfId="0" applyNumberFormat="1" applyFont="1" applyBorder="1" applyAlignment="1" applyProtection="1">
      <alignment horizontal="center" vertical="center"/>
      <protection locked="0"/>
    </xf>
    <xf numFmtId="164" fontId="102" fillId="0" borderId="16" xfId="0" applyNumberFormat="1" applyFont="1" applyBorder="1" applyAlignment="1" applyProtection="1">
      <alignment horizontal="center" vertical="center"/>
      <protection locked="0"/>
    </xf>
    <xf numFmtId="1" fontId="102" fillId="0" borderId="26" xfId="0" applyNumberFormat="1" applyFont="1" applyBorder="1" applyAlignment="1" applyProtection="1">
      <alignment horizontal="center" vertical="center" wrapText="1"/>
      <protection locked="0"/>
    </xf>
    <xf numFmtId="164" fontId="103" fillId="0" borderId="28" xfId="0" applyNumberFormat="1" applyFont="1" applyBorder="1" applyAlignment="1" applyProtection="1">
      <alignment horizontal="center" vertical="center"/>
      <protection locked="0"/>
    </xf>
    <xf numFmtId="164" fontId="67" fillId="0" borderId="26" xfId="0" applyNumberFormat="1" applyFont="1" applyBorder="1" applyAlignment="1" applyProtection="1">
      <alignment horizontal="center" vertical="center"/>
      <protection locked="0"/>
    </xf>
    <xf numFmtId="0" fontId="104" fillId="0" borderId="26" xfId="0" applyFont="1" applyBorder="1" applyAlignment="1" applyProtection="1">
      <alignment horizontal="center" vertical="center" wrapText="1"/>
      <protection locked="0"/>
    </xf>
    <xf numFmtId="164" fontId="67" fillId="0" borderId="28" xfId="0" applyNumberFormat="1" applyFont="1" applyBorder="1" applyAlignment="1" applyProtection="1">
      <alignment horizontal="center" vertical="center"/>
      <protection locked="0"/>
    </xf>
    <xf numFmtId="0" fontId="103" fillId="0" borderId="16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Protection="1">
      <protection locked="0"/>
    </xf>
    <xf numFmtId="164" fontId="67" fillId="0" borderId="52" xfId="0" applyNumberFormat="1" applyFont="1" applyBorder="1" applyAlignment="1" applyProtection="1">
      <alignment horizontal="center" vertical="center"/>
      <protection locked="0"/>
    </xf>
    <xf numFmtId="164" fontId="67" fillId="0" borderId="30" xfId="0" applyNumberFormat="1" applyFont="1" applyBorder="1" applyAlignment="1" applyProtection="1">
      <alignment horizontal="center" vertical="center"/>
      <protection locked="0"/>
    </xf>
    <xf numFmtId="0" fontId="104" fillId="0" borderId="16" xfId="0" applyFont="1" applyBorder="1" applyAlignment="1" applyProtection="1">
      <alignment horizontal="center" vertical="center" wrapText="1"/>
      <protection locked="0"/>
    </xf>
    <xf numFmtId="1" fontId="104" fillId="0" borderId="26" xfId="0" applyNumberFormat="1" applyFont="1" applyBorder="1" applyAlignment="1" applyProtection="1">
      <alignment horizontal="center" vertical="center" wrapText="1"/>
      <protection locked="0"/>
    </xf>
    <xf numFmtId="49" fontId="35" fillId="0" borderId="39" xfId="0" applyNumberFormat="1" applyFont="1" applyBorder="1" applyAlignment="1" applyProtection="1">
      <alignment horizontal="left" vertical="top" wrapText="1" shrinkToFit="1"/>
      <protection locked="0"/>
    </xf>
    <xf numFmtId="1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left" vertical="center" wrapText="1"/>
      <protection locked="0"/>
    </xf>
    <xf numFmtId="164" fontId="55" fillId="0" borderId="16" xfId="0" applyNumberFormat="1" applyFont="1" applyBorder="1" applyAlignment="1" applyProtection="1">
      <alignment horizontal="center" vertical="center" wrapText="1"/>
      <protection locked="0"/>
    </xf>
    <xf numFmtId="164" fontId="55" fillId="8" borderId="26" xfId="0" applyNumberFormat="1" applyFont="1" applyFill="1" applyBorder="1" applyAlignment="1" applyProtection="1">
      <alignment horizontal="center" vertical="center" wrapText="1"/>
      <protection locked="0"/>
    </xf>
    <xf numFmtId="164" fontId="55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 hidden="1"/>
    </xf>
    <xf numFmtId="0" fontId="5" fillId="0" borderId="21" xfId="0" applyFont="1" applyBorder="1" applyAlignment="1" applyProtection="1">
      <alignment horizontal="center"/>
      <protection locked="0" hidden="1"/>
    </xf>
    <xf numFmtId="0" fontId="5" fillId="0" borderId="20" xfId="0" applyFont="1" applyBorder="1" applyAlignment="1" applyProtection="1">
      <alignment horizontal="center"/>
      <protection locked="0" hidden="1"/>
    </xf>
    <xf numFmtId="0" fontId="51" fillId="0" borderId="0" xfId="0" applyFont="1" applyAlignment="1" applyProtection="1">
      <protection locked="0" hidden="1"/>
    </xf>
    <xf numFmtId="0" fontId="53" fillId="0" borderId="15" xfId="0" applyFont="1" applyBorder="1" applyAlignment="1" applyProtection="1">
      <alignment horizontal="center" textRotation="90" wrapText="1"/>
      <protection locked="0" hidden="1"/>
    </xf>
    <xf numFmtId="0" fontId="52" fillId="0" borderId="0" xfId="0" applyFont="1" applyFill="1" applyAlignment="1" applyProtection="1">
      <protection locked="0" hidden="1"/>
    </xf>
    <xf numFmtId="49" fontId="52" fillId="0" borderId="0" xfId="0" applyNumberFormat="1" applyFont="1" applyFill="1" applyAlignment="1" applyProtection="1">
      <protection locked="0" hidden="1"/>
    </xf>
    <xf numFmtId="0" fontId="35" fillId="0" borderId="0" xfId="0" applyFont="1" applyBorder="1" applyAlignment="1" applyProtection="1">
      <alignment horizontal="center"/>
      <protection locked="0" hidden="1"/>
    </xf>
    <xf numFmtId="0" fontId="24" fillId="0" borderId="0" xfId="0" applyFont="1" applyFill="1" applyBorder="1" applyAlignment="1" applyProtection="1">
      <alignment horizontal="left"/>
      <protection locked="0" hidden="1"/>
    </xf>
    <xf numFmtId="49" fontId="107" fillId="0" borderId="16" xfId="0" applyNumberFormat="1" applyFont="1" applyBorder="1" applyAlignment="1" applyProtection="1">
      <alignment horizontal="left" vertical="top" wrapText="1"/>
      <protection locked="0"/>
    </xf>
    <xf numFmtId="49" fontId="67" fillId="0" borderId="16" xfId="0" applyNumberFormat="1" applyFont="1" applyBorder="1" applyAlignment="1" applyProtection="1">
      <alignment horizontal="left" vertical="top" wrapText="1"/>
      <protection locked="0"/>
    </xf>
    <xf numFmtId="164" fontId="67" fillId="0" borderId="17" xfId="0" applyNumberFormat="1" applyFont="1" applyBorder="1" applyAlignment="1" applyProtection="1">
      <alignment horizontal="center" vertical="center"/>
      <protection locked="0"/>
    </xf>
    <xf numFmtId="164" fontId="67" fillId="0" borderId="29" xfId="0" applyNumberFormat="1" applyFont="1" applyBorder="1" applyAlignment="1" applyProtection="1">
      <alignment horizontal="center" vertical="center"/>
      <protection locked="0"/>
    </xf>
    <xf numFmtId="49" fontId="35" fillId="8" borderId="20" xfId="0" applyNumberFormat="1" applyFont="1" applyFill="1" applyBorder="1" applyAlignment="1" applyProtection="1">
      <alignment horizontal="left" vertical="center"/>
      <protection hidden="1"/>
    </xf>
    <xf numFmtId="49" fontId="51" fillId="8" borderId="20" xfId="0" applyNumberFormat="1" applyFont="1" applyFill="1" applyBorder="1" applyAlignment="1" applyProtection="1">
      <alignment horizontal="left" vertical="top"/>
      <protection locked="0" hidden="1"/>
    </xf>
    <xf numFmtId="49" fontId="51" fillId="8" borderId="20" xfId="0" applyNumberFormat="1" applyFont="1" applyFill="1" applyBorder="1" applyAlignment="1" applyProtection="1">
      <alignment horizontal="left" vertical="top" wrapText="1"/>
      <protection locked="0" hidden="1"/>
    </xf>
    <xf numFmtId="164" fontId="53" fillId="8" borderId="11" xfId="0" applyNumberFormat="1" applyFont="1" applyFill="1" applyBorder="1" applyAlignment="1" applyProtection="1">
      <alignment horizontal="center" vertical="center"/>
      <protection hidden="1"/>
    </xf>
    <xf numFmtId="164" fontId="55" fillId="8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54" fillId="0" borderId="16" xfId="0" applyNumberFormat="1" applyFont="1" applyBorder="1" applyAlignment="1" applyProtection="1">
      <alignment horizontal="center" vertical="center" wrapText="1"/>
      <protection locked="0"/>
    </xf>
    <xf numFmtId="164" fontId="54" fillId="0" borderId="16" xfId="0" applyNumberFormat="1" applyFont="1" applyBorder="1" applyAlignment="1" applyProtection="1">
      <alignment horizontal="center" vertical="center"/>
      <protection locked="0"/>
    </xf>
    <xf numFmtId="49" fontId="67" fillId="0" borderId="26" xfId="0" applyNumberFormat="1" applyFont="1" applyBorder="1" applyAlignment="1" applyProtection="1">
      <alignment horizontal="left" vertical="top" wrapText="1"/>
      <protection locked="0"/>
    </xf>
    <xf numFmtId="164" fontId="67" fillId="0" borderId="46" xfId="0" applyNumberFormat="1" applyFont="1" applyBorder="1" applyAlignment="1" applyProtection="1">
      <alignment horizontal="center" vertical="center"/>
      <protection locked="0"/>
    </xf>
    <xf numFmtId="1" fontId="67" fillId="0" borderId="26" xfId="0" applyNumberFormat="1" applyFont="1" applyBorder="1" applyAlignment="1" applyProtection="1">
      <alignment horizontal="center" vertical="center" wrapText="1"/>
      <protection locked="0"/>
    </xf>
    <xf numFmtId="0" fontId="67" fillId="0" borderId="26" xfId="0" applyFont="1" applyBorder="1" applyAlignment="1" applyProtection="1">
      <alignment horizontal="center" vertical="center" wrapText="1"/>
      <protection locked="0"/>
    </xf>
    <xf numFmtId="49" fontId="108" fillId="0" borderId="16" xfId="0" applyNumberFormat="1" applyFont="1" applyBorder="1" applyAlignment="1" applyProtection="1">
      <alignment horizontal="center" vertical="center" wrapText="1"/>
      <protection locked="0"/>
    </xf>
    <xf numFmtId="49" fontId="67" fillId="0" borderId="16" xfId="0" applyNumberFormat="1" applyFont="1" applyBorder="1" applyAlignment="1" applyProtection="1">
      <alignment horizontal="left" vertical="center" wrapText="1"/>
      <protection locked="0"/>
    </xf>
    <xf numFmtId="1" fontId="6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3" fillId="0" borderId="16" xfId="0" applyNumberFormat="1" applyFont="1" applyBorder="1" applyAlignment="1" applyProtection="1">
      <alignment horizontal="center" vertical="center" wrapText="1"/>
      <protection locked="0"/>
    </xf>
    <xf numFmtId="164" fontId="103" fillId="0" borderId="52" xfId="0" applyNumberFormat="1" applyFont="1" applyBorder="1" applyAlignment="1" applyProtection="1">
      <alignment horizontal="center" vertical="center"/>
      <protection locked="0"/>
    </xf>
    <xf numFmtId="164" fontId="103" fillId="0" borderId="16" xfId="0" applyNumberFormat="1" applyFont="1" applyBorder="1" applyAlignment="1" applyProtection="1">
      <alignment horizontal="center" vertical="center"/>
      <protection locked="0"/>
    </xf>
    <xf numFmtId="49" fontId="67" fillId="17" borderId="39" xfId="0" applyNumberFormat="1" applyFont="1" applyFill="1" applyBorder="1" applyAlignment="1" applyProtection="1">
      <alignment horizontal="left" vertical="top" wrapText="1" shrinkToFit="1"/>
      <protection locked="0"/>
    </xf>
    <xf numFmtId="49" fontId="67" fillId="17" borderId="26" xfId="0" applyNumberFormat="1" applyFont="1" applyFill="1" applyBorder="1" applyAlignment="1" applyProtection="1">
      <alignment horizontal="center" vertical="center" wrapText="1"/>
      <protection locked="0"/>
    </xf>
    <xf numFmtId="49" fontId="67" fillId="17" borderId="37" xfId="0" applyNumberFormat="1" applyFont="1" applyFill="1" applyBorder="1" applyAlignment="1" applyProtection="1">
      <alignment horizontal="center" vertical="center" wrapText="1"/>
      <protection locked="0"/>
    </xf>
    <xf numFmtId="164" fontId="67" fillId="17" borderId="52" xfId="0" applyNumberFormat="1" applyFont="1" applyFill="1" applyBorder="1" applyAlignment="1" applyProtection="1">
      <alignment horizontal="center" vertical="center"/>
      <protection locked="0"/>
    </xf>
    <xf numFmtId="164" fontId="67" fillId="17" borderId="30" xfId="0" applyNumberFormat="1" applyFont="1" applyFill="1" applyBorder="1" applyAlignment="1" applyProtection="1">
      <alignment horizontal="center" vertical="center"/>
      <protection locked="0"/>
    </xf>
    <xf numFmtId="164" fontId="67" fillId="17" borderId="28" xfId="0" applyNumberFormat="1" applyFont="1" applyFill="1" applyBorder="1" applyAlignment="1" applyProtection="1">
      <alignment horizontal="center" vertical="center"/>
      <protection locked="0"/>
    </xf>
    <xf numFmtId="164" fontId="67" fillId="17" borderId="16" xfId="0" applyNumberFormat="1" applyFont="1" applyFill="1" applyBorder="1" applyAlignment="1" applyProtection="1">
      <alignment horizontal="center" vertical="center"/>
      <protection locked="0"/>
    </xf>
    <xf numFmtId="49" fontId="67" fillId="17" borderId="16" xfId="0" applyNumberFormat="1" applyFont="1" applyFill="1" applyBorder="1" applyAlignment="1" applyProtection="1">
      <alignment horizontal="left" vertical="top" wrapText="1"/>
      <protection locked="0"/>
    </xf>
    <xf numFmtId="49" fontId="67" fillId="17" borderId="16" xfId="0" applyNumberFormat="1" applyFont="1" applyFill="1" applyBorder="1" applyAlignment="1" applyProtection="1">
      <alignment horizontal="center" vertical="center" wrapText="1"/>
      <protection locked="0"/>
    </xf>
    <xf numFmtId="164" fontId="67" fillId="17" borderId="26" xfId="0" applyNumberFormat="1" applyFont="1" applyFill="1" applyBorder="1" applyAlignment="1" applyProtection="1">
      <alignment horizontal="center" vertical="center"/>
      <protection locked="0"/>
    </xf>
    <xf numFmtId="49" fontId="103" fillId="0" borderId="16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protection locked="0"/>
    </xf>
    <xf numFmtId="0" fontId="0" fillId="0" borderId="0" xfId="0" applyAlignment="1"/>
    <xf numFmtId="164" fontId="109" fillId="3" borderId="16" xfId="0" applyNumberFormat="1" applyFont="1" applyFill="1" applyBorder="1" applyAlignment="1" applyProtection="1">
      <alignment horizontal="center" vertical="center"/>
      <protection locked="0"/>
    </xf>
    <xf numFmtId="164" fontId="109" fillId="5" borderId="16" xfId="0" applyNumberFormat="1" applyFont="1" applyFill="1" applyBorder="1" applyAlignment="1" applyProtection="1">
      <alignment horizontal="center" vertical="center"/>
      <protection locked="0"/>
    </xf>
    <xf numFmtId="1" fontId="103" fillId="0" borderId="26" xfId="0" applyNumberFormat="1" applyFont="1" applyBorder="1" applyAlignment="1" applyProtection="1">
      <alignment horizontal="center" vertical="center" wrapText="1"/>
      <protection locked="0"/>
    </xf>
    <xf numFmtId="0" fontId="103" fillId="0" borderId="26" xfId="0" applyFont="1" applyBorder="1" applyAlignment="1" applyProtection="1">
      <alignment horizontal="center" vertical="center" wrapText="1"/>
      <protection locked="0"/>
    </xf>
    <xf numFmtId="164" fontId="54" fillId="0" borderId="28" xfId="0" applyNumberFormat="1" applyFont="1" applyBorder="1" applyAlignment="1" applyProtection="1">
      <alignment horizontal="center" vertical="center"/>
      <protection locked="0"/>
    </xf>
    <xf numFmtId="0" fontId="92" fillId="17" borderId="16" xfId="0" applyFont="1" applyFill="1" applyBorder="1" applyAlignment="1" applyProtection="1">
      <alignment horizontal="center" vertical="center" wrapText="1"/>
      <protection locked="0"/>
    </xf>
    <xf numFmtId="164" fontId="67" fillId="17" borderId="16" xfId="0" applyNumberFormat="1" applyFont="1" applyFill="1" applyBorder="1" applyAlignment="1" applyProtection="1">
      <alignment horizontal="center" vertical="center" wrapText="1"/>
      <protection locked="0"/>
    </xf>
    <xf numFmtId="164" fontId="54" fillId="17" borderId="16" xfId="0" applyNumberFormat="1" applyFont="1" applyFill="1" applyBorder="1" applyAlignment="1" applyProtection="1">
      <alignment horizontal="center" vertical="center"/>
      <protection locked="0"/>
    </xf>
    <xf numFmtId="164" fontId="54" fillId="17" borderId="28" xfId="0" applyNumberFormat="1" applyFont="1" applyFill="1" applyBorder="1" applyAlignment="1" applyProtection="1">
      <alignment horizontal="center" vertical="center"/>
      <protection locked="0"/>
    </xf>
    <xf numFmtId="164" fontId="67" fillId="17" borderId="47" xfId="0" applyNumberFormat="1" applyFont="1" applyFill="1" applyBorder="1" applyAlignment="1" applyProtection="1">
      <alignment horizontal="center" vertical="center"/>
      <protection locked="0"/>
    </xf>
    <xf numFmtId="164" fontId="54" fillId="17" borderId="47" xfId="0" applyNumberFormat="1" applyFont="1" applyFill="1" applyBorder="1" applyAlignment="1" applyProtection="1">
      <alignment horizontal="center" vertical="center"/>
      <protection locked="0"/>
    </xf>
    <xf numFmtId="49" fontId="35" fillId="17" borderId="16" xfId="0" applyNumberFormat="1" applyFont="1" applyFill="1" applyBorder="1" applyAlignment="1" applyProtection="1">
      <alignment horizontal="left" vertical="top" wrapText="1"/>
      <protection locked="0"/>
    </xf>
    <xf numFmtId="1" fontId="67" fillId="17" borderId="16" xfId="0" applyNumberFormat="1" applyFont="1" applyFill="1" applyBorder="1" applyAlignment="1" applyProtection="1">
      <alignment horizontal="center" vertical="center" wrapText="1"/>
      <protection locked="0"/>
    </xf>
    <xf numFmtId="1" fontId="67" fillId="17" borderId="26" xfId="0" applyNumberFormat="1" applyFont="1" applyFill="1" applyBorder="1" applyAlignment="1" applyProtection="1">
      <alignment horizontal="center" vertical="center" wrapText="1"/>
      <protection locked="0"/>
    </xf>
    <xf numFmtId="49" fontId="35" fillId="17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wrapText="1"/>
      <protection locked="0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49" fontId="35" fillId="0" borderId="37" xfId="0" applyNumberFormat="1" applyFont="1" applyBorder="1" applyAlignment="1" applyProtection="1">
      <alignment horizontal="center" vertical="center" wrapText="1"/>
      <protection locked="0"/>
    </xf>
    <xf numFmtId="49" fontId="35" fillId="0" borderId="16" xfId="0" applyNumberFormat="1" applyFont="1" applyBorder="1" applyAlignment="1" applyProtection="1">
      <alignment horizontal="center" vertical="center" wrapText="1"/>
      <protection locked="0"/>
    </xf>
    <xf numFmtId="164" fontId="54" fillId="0" borderId="47" xfId="0" applyNumberFormat="1" applyFont="1" applyBorder="1" applyAlignment="1" applyProtection="1">
      <alignment horizontal="center" vertical="center" wrapText="1"/>
      <protection locked="0"/>
    </xf>
    <xf numFmtId="164" fontId="54" fillId="0" borderId="47" xfId="0" applyNumberFormat="1" applyFont="1" applyBorder="1" applyAlignment="1" applyProtection="1">
      <alignment horizontal="center" vertical="center"/>
      <protection locked="0"/>
    </xf>
    <xf numFmtId="164" fontId="54" fillId="0" borderId="28" xfId="0" applyNumberFormat="1" applyFont="1" applyBorder="1" applyAlignment="1" applyProtection="1">
      <alignment horizontal="center" vertical="center" wrapText="1"/>
      <protection locked="0"/>
    </xf>
    <xf numFmtId="164" fontId="67" fillId="0" borderId="67" xfId="0" applyNumberFormat="1" applyFont="1" applyBorder="1" applyAlignment="1" applyProtection="1">
      <alignment horizontal="center" vertical="center"/>
      <protection locked="0"/>
    </xf>
    <xf numFmtId="164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37" xfId="0" applyNumberFormat="1" applyFont="1" applyBorder="1" applyAlignment="1" applyProtection="1">
      <alignment horizontal="left" vertical="top" wrapText="1"/>
      <protection locked="0"/>
    </xf>
    <xf numFmtId="1" fontId="6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38" xfId="0" applyNumberFormat="1" applyFont="1" applyBorder="1" applyAlignment="1" applyProtection="1">
      <alignment horizontal="center" vertical="center" wrapText="1"/>
      <protection locked="0"/>
    </xf>
    <xf numFmtId="49" fontId="6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4" xfId="0" applyFont="1" applyBorder="1" applyAlignment="1"/>
    <xf numFmtId="0" fontId="13" fillId="0" borderId="33" xfId="0" applyFont="1" applyBorder="1" applyAlignment="1"/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center" vertical="center" wrapText="1"/>
    </xf>
    <xf numFmtId="0" fontId="57" fillId="0" borderId="0" xfId="0" applyFont="1" applyAlignment="1" applyProtection="1">
      <protection hidden="1"/>
    </xf>
    <xf numFmtId="1" fontId="16" fillId="0" borderId="20" xfId="0" applyNumberFormat="1" applyFont="1" applyBorder="1" applyAlignment="1" applyProtection="1">
      <alignment horizontal="center"/>
      <protection hidden="1"/>
    </xf>
    <xf numFmtId="1" fontId="6" fillId="5" borderId="20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/>
      <protection hidden="1"/>
    </xf>
    <xf numFmtId="1" fontId="16" fillId="0" borderId="22" xfId="0" applyNumberFormat="1" applyFont="1" applyBorder="1" applyAlignment="1" applyProtection="1">
      <alignment horizontal="center"/>
      <protection hidden="1"/>
    </xf>
    <xf numFmtId="1" fontId="16" fillId="0" borderId="23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6" fillId="0" borderId="56" xfId="0" applyNumberFormat="1" applyFont="1" applyBorder="1" applyAlignment="1" applyProtection="1">
      <alignment horizontal="left" vertical="center" wrapText="1"/>
      <protection locked="0"/>
    </xf>
    <xf numFmtId="0" fontId="0" fillId="0" borderId="56" xfId="0" applyNumberFormat="1" applyBorder="1" applyAlignment="1" applyProtection="1">
      <alignment vertical="center" wrapText="1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hidden="1"/>
    </xf>
    <xf numFmtId="49" fontId="17" fillId="0" borderId="23" xfId="0" applyNumberFormat="1" applyFont="1" applyBorder="1" applyAlignment="1" applyProtection="1">
      <alignment horizontal="center" vertical="center"/>
      <protection hidden="1"/>
    </xf>
    <xf numFmtId="49" fontId="17" fillId="0" borderId="11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 hidden="1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protection locked="0"/>
    </xf>
    <xf numFmtId="49" fontId="6" fillId="0" borderId="56" xfId="0" applyNumberFormat="1" applyFont="1" applyBorder="1" applyAlignment="1" applyProtection="1">
      <alignment horizontal="left"/>
      <protection locked="0"/>
    </xf>
    <xf numFmtId="49" fontId="6" fillId="0" borderId="56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0" fillId="0" borderId="56" xfId="0" applyNumberFormat="1" applyBorder="1" applyAlignment="1" applyProtection="1">
      <alignment horizontal="left"/>
      <protection locked="0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1" fontId="6" fillId="12" borderId="22" xfId="0" applyNumberFormat="1" applyFont="1" applyFill="1" applyBorder="1" applyAlignment="1" applyProtection="1">
      <alignment horizontal="center"/>
      <protection hidden="1"/>
    </xf>
    <xf numFmtId="1" fontId="6" fillId="12" borderId="23" xfId="0" applyNumberFormat="1" applyFont="1" applyFill="1" applyBorder="1" applyAlignment="1" applyProtection="1">
      <alignment horizontal="center"/>
      <protection hidden="1"/>
    </xf>
    <xf numFmtId="1" fontId="6" fillId="12" borderId="11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Border="1" applyAlignment="1" applyProtection="1">
      <alignment horizontal="left" wrapText="1"/>
      <protection locked="0"/>
    </xf>
    <xf numFmtId="1" fontId="6" fillId="0" borderId="3" xfId="0" applyNumberFormat="1" applyFont="1" applyBorder="1" applyAlignment="1" applyProtection="1">
      <alignment horizontal="center" vertical="center"/>
      <protection hidden="1"/>
    </xf>
    <xf numFmtId="1" fontId="6" fillId="0" borderId="31" xfId="0" applyNumberFormat="1" applyFont="1" applyBorder="1" applyAlignment="1" applyProtection="1">
      <alignment horizontal="center" vertical="center"/>
      <protection hidden="1"/>
    </xf>
    <xf numFmtId="1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31" xfId="0" applyNumberFormat="1" applyFont="1" applyBorder="1" applyAlignment="1" applyProtection="1">
      <alignment horizontal="center" vertical="center"/>
      <protection hidden="1"/>
    </xf>
    <xf numFmtId="0" fontId="6" fillId="0" borderId="4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top"/>
      <protection hidden="1"/>
    </xf>
    <xf numFmtId="0" fontId="17" fillId="0" borderId="21" xfId="0" applyFont="1" applyBorder="1" applyAlignment="1" applyProtection="1">
      <alignment horizontal="center" vertical="center" textRotation="90"/>
      <protection hidden="1"/>
    </xf>
    <xf numFmtId="0" fontId="17" fillId="0" borderId="15" xfId="0" applyFont="1" applyBorder="1" applyAlignment="1" applyProtection="1">
      <alignment horizontal="center" vertical="center" textRotation="90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23" xfId="0" applyNumberFormat="1" applyFont="1" applyBorder="1" applyAlignment="1" applyProtection="1">
      <alignment horizontal="center" vertical="center"/>
      <protection hidden="1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56" xfId="0" applyNumberFormat="1" applyFont="1" applyBorder="1" applyAlignment="1" applyProtection="1">
      <alignment horizontal="left" wrapText="1"/>
      <protection locked="0"/>
    </xf>
    <xf numFmtId="0" fontId="6" fillId="0" borderId="56" xfId="0" applyNumberFormat="1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Border="1" applyAlignment="1" applyProtection="1">
      <alignment vertical="center" wrapText="1"/>
      <protection locked="0"/>
    </xf>
    <xf numFmtId="49" fontId="8" fillId="0" borderId="44" xfId="0" applyNumberFormat="1" applyFont="1" applyBorder="1" applyAlignment="1" applyProtection="1">
      <alignment vertical="center" wrapText="1"/>
      <protection locked="0"/>
    </xf>
    <xf numFmtId="49" fontId="8" fillId="0" borderId="6" xfId="0" applyNumberFormat="1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vertical="center"/>
    </xf>
    <xf numFmtId="0" fontId="78" fillId="0" borderId="56" xfId="0" applyFont="1" applyBorder="1" applyAlignment="1" applyProtection="1">
      <alignment horizontal="center" vertical="top"/>
      <protection hidden="1"/>
    </xf>
    <xf numFmtId="0" fontId="76" fillId="0" borderId="22" xfId="0" applyFont="1" applyBorder="1" applyAlignment="1" applyProtection="1">
      <alignment horizontal="center" vertical="top"/>
      <protection hidden="1"/>
    </xf>
    <xf numFmtId="0" fontId="76" fillId="0" borderId="11" xfId="0" applyFont="1" applyBorder="1" applyAlignment="1" applyProtection="1">
      <alignment horizontal="center" vertical="top"/>
      <protection hidden="1"/>
    </xf>
    <xf numFmtId="0" fontId="76" fillId="0" borderId="22" xfId="0" applyFont="1" applyBorder="1" applyAlignment="1" applyProtection="1">
      <alignment horizontal="center"/>
      <protection hidden="1"/>
    </xf>
    <xf numFmtId="0" fontId="76" fillId="0" borderId="23" xfId="0" applyFont="1" applyBorder="1" applyAlignment="1" applyProtection="1">
      <alignment horizontal="center"/>
      <protection hidden="1"/>
    </xf>
    <xf numFmtId="0" fontId="76" fillId="0" borderId="11" xfId="0" applyFont="1" applyBorder="1" applyAlignment="1" applyProtection="1">
      <alignment horizontal="center"/>
      <protection hidden="1"/>
    </xf>
    <xf numFmtId="49" fontId="15" fillId="0" borderId="40" xfId="0" applyNumberFormat="1" applyFont="1" applyBorder="1" applyAlignment="1" applyProtection="1">
      <alignment vertical="center" wrapText="1"/>
      <protection locked="0"/>
    </xf>
    <xf numFmtId="49" fontId="15" fillId="0" borderId="44" xfId="0" applyNumberFormat="1" applyFont="1" applyBorder="1" applyAlignment="1" applyProtection="1">
      <alignment vertical="center" wrapText="1"/>
      <protection locked="0"/>
    </xf>
    <xf numFmtId="49" fontId="15" fillId="0" borderId="6" xfId="0" applyNumberFormat="1" applyFont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164" fontId="6" fillId="0" borderId="40" xfId="0" applyNumberFormat="1" applyFont="1" applyBorder="1" applyAlignment="1" applyProtection="1">
      <alignment horizontal="center" vertical="center" wrapText="1"/>
      <protection locked="0" hidden="1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64" fontId="17" fillId="0" borderId="40" xfId="0" applyNumberFormat="1" applyFont="1" applyBorder="1" applyAlignment="1" applyProtection="1">
      <alignment horizontal="center" vertical="center" wrapText="1"/>
      <protection locked="0" hidden="1"/>
    </xf>
    <xf numFmtId="164" fontId="17" fillId="0" borderId="44" xfId="0" applyNumberFormat="1" applyFont="1" applyBorder="1" applyAlignment="1" applyProtection="1">
      <alignment horizontal="center" vertical="center" wrapText="1"/>
      <protection locked="0" hidden="1"/>
    </xf>
    <xf numFmtId="164" fontId="17" fillId="0" borderId="6" xfId="0" applyNumberFormat="1" applyFont="1" applyBorder="1" applyAlignment="1" applyProtection="1">
      <alignment horizontal="center" vertical="center" wrapText="1"/>
      <protection locked="0" hidden="1"/>
    </xf>
    <xf numFmtId="0" fontId="0" fillId="0" borderId="42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6" fillId="0" borderId="40" xfId="0" applyNumberFormat="1" applyFont="1" applyBorder="1" applyAlignment="1" applyProtection="1">
      <alignment horizontal="center" vertical="center"/>
      <protection locked="0" hidden="1"/>
    </xf>
    <xf numFmtId="0" fontId="6" fillId="0" borderId="44" xfId="0" applyNumberFormat="1" applyFont="1" applyBorder="1" applyAlignment="1" applyProtection="1">
      <alignment horizontal="center" vertical="center"/>
      <protection locked="0" hidden="1"/>
    </xf>
    <xf numFmtId="0" fontId="6" fillId="0" borderId="6" xfId="0" applyNumberFormat="1" applyFont="1" applyBorder="1" applyAlignment="1" applyProtection="1">
      <alignment horizontal="center" vertical="center"/>
      <protection locked="0" hidden="1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protection locked="0" hidden="1"/>
    </xf>
    <xf numFmtId="49" fontId="13" fillId="0" borderId="44" xfId="0" applyNumberFormat="1" applyFont="1" applyBorder="1" applyAlignment="1" applyProtection="1">
      <protection locked="0" hidden="1"/>
    </xf>
    <xf numFmtId="49" fontId="13" fillId="0" borderId="6" xfId="0" applyNumberFormat="1" applyFont="1" applyBorder="1" applyAlignment="1" applyProtection="1">
      <protection locked="0" hidden="1"/>
    </xf>
    <xf numFmtId="0" fontId="0" fillId="0" borderId="42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164" fontId="17" fillId="0" borderId="40" xfId="0" applyNumberFormat="1" applyFont="1" applyBorder="1" applyAlignment="1" applyProtection="1">
      <alignment horizontal="center" vertical="center"/>
      <protection locked="0" hidden="1"/>
    </xf>
    <xf numFmtId="164" fontId="17" fillId="0" borderId="44" xfId="0" applyNumberFormat="1" applyFont="1" applyBorder="1" applyAlignment="1" applyProtection="1">
      <alignment horizontal="center" vertical="center"/>
      <protection locked="0" hidden="1"/>
    </xf>
    <xf numFmtId="164" fontId="17" fillId="0" borderId="6" xfId="0" applyNumberFormat="1" applyFont="1" applyBorder="1" applyAlignment="1" applyProtection="1">
      <alignment horizontal="center" vertical="center"/>
      <protection locked="0" hidden="1"/>
    </xf>
    <xf numFmtId="164" fontId="23" fillId="0" borderId="42" xfId="0" applyNumberFormat="1" applyFont="1" applyBorder="1" applyAlignment="1" applyProtection="1">
      <alignment horizontal="center" vertical="center"/>
      <protection locked="0" hidden="1"/>
    </xf>
    <xf numFmtId="164" fontId="23" fillId="0" borderId="45" xfId="0" applyNumberFormat="1" applyFont="1" applyBorder="1" applyAlignment="1" applyProtection="1">
      <alignment horizontal="center" vertical="center"/>
      <protection locked="0" hidden="1"/>
    </xf>
    <xf numFmtId="164" fontId="23" fillId="0" borderId="27" xfId="0" applyNumberFormat="1" applyFont="1" applyBorder="1" applyAlignment="1" applyProtection="1">
      <alignment horizontal="center" vertical="center"/>
      <protection locked="0" hidden="1"/>
    </xf>
    <xf numFmtId="0" fontId="6" fillId="0" borderId="42" xfId="0" applyNumberFormat="1" applyFont="1" applyBorder="1" applyAlignment="1" applyProtection="1">
      <alignment horizontal="center" vertical="center"/>
      <protection locked="0" hidden="1"/>
    </xf>
    <xf numFmtId="0" fontId="6" fillId="0" borderId="45" xfId="0" applyNumberFormat="1" applyFont="1" applyBorder="1" applyAlignment="1" applyProtection="1">
      <alignment horizontal="center" vertical="center"/>
      <protection locked="0" hidden="1"/>
    </xf>
    <xf numFmtId="0" fontId="6" fillId="0" borderId="27" xfId="0" applyNumberFormat="1" applyFont="1" applyBorder="1" applyAlignment="1" applyProtection="1">
      <alignment horizontal="center" vertical="center"/>
      <protection locked="0" hidden="1"/>
    </xf>
    <xf numFmtId="0" fontId="58" fillId="0" borderId="42" xfId="0" applyFont="1" applyBorder="1" applyAlignment="1" applyProtection="1">
      <alignment vertical="center"/>
      <protection locked="0"/>
    </xf>
    <xf numFmtId="0" fontId="58" fillId="0" borderId="45" xfId="0" applyFont="1" applyBorder="1" applyAlignment="1" applyProtection="1">
      <alignment vertical="center"/>
      <protection locked="0"/>
    </xf>
    <xf numFmtId="0" fontId="58" fillId="0" borderId="27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41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1" fontId="6" fillId="12" borderId="20" xfId="0" applyNumberFormat="1" applyFont="1" applyFill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90" fillId="0" borderId="0" xfId="0" applyFont="1" applyBorder="1" applyAlignment="1" applyProtection="1">
      <alignment horizontal="left" vertical="justify"/>
      <protection locked="0"/>
    </xf>
    <xf numFmtId="0" fontId="91" fillId="0" borderId="0" xfId="0" applyFont="1" applyAlignment="1" applyProtection="1">
      <alignment horizontal="left" vertical="justify"/>
      <protection locked="0"/>
    </xf>
    <xf numFmtId="0" fontId="91" fillId="0" borderId="0" xfId="0" applyFont="1" applyAlignment="1" applyProtection="1">
      <alignment horizontal="left"/>
      <protection locked="0"/>
    </xf>
    <xf numFmtId="0" fontId="67" fillId="0" borderId="0" xfId="0" applyFont="1" applyBorder="1" applyAlignment="1" applyProtection="1">
      <protection locked="0"/>
    </xf>
    <xf numFmtId="0" fontId="94" fillId="0" borderId="0" xfId="0" applyFont="1" applyAlignment="1" applyProtection="1">
      <protection locked="0"/>
    </xf>
    <xf numFmtId="0" fontId="100" fillId="0" borderId="0" xfId="0" applyFont="1" applyBorder="1" applyAlignment="1" applyProtection="1">
      <alignment horizontal="center" vertical="justify"/>
      <protection locked="0"/>
    </xf>
    <xf numFmtId="0" fontId="10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4" fillId="0" borderId="0" xfId="0" applyFont="1" applyBorder="1" applyAlignment="1" applyProtection="1">
      <protection locked="0"/>
    </xf>
    <xf numFmtId="0" fontId="0" fillId="0" borderId="0" xfId="0" applyAlignment="1"/>
    <xf numFmtId="0" fontId="54" fillId="0" borderId="0" xfId="0" applyFont="1" applyBorder="1" applyAlignment="1" applyProtection="1">
      <alignment wrapText="1"/>
      <protection locked="0"/>
    </xf>
    <xf numFmtId="0" fontId="55" fillId="0" borderId="0" xfId="0" applyFont="1" applyBorder="1" applyAlignment="1" applyProtection="1">
      <protection locked="0"/>
    </xf>
    <xf numFmtId="164" fontId="55" fillId="0" borderId="38" xfId="0" applyNumberFormat="1" applyFont="1" applyFill="1" applyBorder="1" applyAlignment="1" applyProtection="1">
      <alignment horizontal="center"/>
      <protection hidden="1"/>
    </xf>
    <xf numFmtId="0" fontId="55" fillId="0" borderId="38" xfId="0" applyNumberFormat="1" applyFont="1" applyFill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9" fillId="0" borderId="0" xfId="0" applyFont="1" applyAlignment="1"/>
    <xf numFmtId="0" fontId="55" fillId="0" borderId="47" xfId="0" applyFont="1" applyBorder="1" applyAlignment="1" applyProtection="1">
      <alignment vertical="center"/>
      <protection hidden="1"/>
    </xf>
    <xf numFmtId="0" fontId="55" fillId="0" borderId="28" xfId="0" applyFont="1" applyBorder="1" applyAlignment="1" applyProtection="1">
      <alignment vertical="center"/>
      <protection hidden="1"/>
    </xf>
    <xf numFmtId="0" fontId="55" fillId="0" borderId="46" xfId="0" applyFont="1" applyBorder="1" applyAlignment="1" applyProtection="1">
      <alignment vertical="center"/>
      <protection hidden="1"/>
    </xf>
    <xf numFmtId="0" fontId="55" fillId="0" borderId="63" xfId="0" applyFont="1" applyBorder="1" applyAlignment="1" applyProtection="1">
      <alignment vertical="center"/>
      <protection hidden="1"/>
    </xf>
    <xf numFmtId="0" fontId="55" fillId="0" borderId="39" xfId="0" applyFont="1" applyBorder="1" applyAlignment="1" applyProtection="1">
      <protection hidden="1"/>
    </xf>
    <xf numFmtId="0" fontId="0" fillId="0" borderId="47" xfId="0" applyBorder="1" applyAlignment="1" applyProtection="1">
      <protection hidden="1"/>
    </xf>
    <xf numFmtId="0" fontId="0" fillId="0" borderId="48" xfId="0" applyBorder="1" applyAlignment="1" applyProtection="1">
      <protection hidden="1"/>
    </xf>
    <xf numFmtId="0" fontId="55" fillId="0" borderId="47" xfId="0" applyFont="1" applyBorder="1" applyAlignment="1" applyProtection="1">
      <alignment vertical="center" wrapText="1"/>
      <protection hidden="1"/>
    </xf>
    <xf numFmtId="0" fontId="55" fillId="0" borderId="28" xfId="0" applyFont="1" applyBorder="1" applyAlignment="1" applyProtection="1">
      <alignment vertical="center" wrapText="1"/>
      <protection hidden="1"/>
    </xf>
    <xf numFmtId="164" fontId="55" fillId="0" borderId="33" xfId="0" applyNumberFormat="1" applyFont="1" applyFill="1" applyBorder="1" applyAlignment="1" applyProtection="1">
      <alignment horizontal="center"/>
      <protection hidden="1"/>
    </xf>
    <xf numFmtId="0" fontId="55" fillId="0" borderId="33" xfId="0" applyNumberFormat="1" applyFont="1" applyFill="1" applyBorder="1" applyAlignment="1" applyProtection="1">
      <alignment horizontal="center"/>
      <protection hidden="1"/>
    </xf>
    <xf numFmtId="0" fontId="55" fillId="0" borderId="45" xfId="0" applyFont="1" applyBorder="1" applyAlignment="1" applyProtection="1">
      <alignment horizontal="left"/>
      <protection locked="0"/>
    </xf>
    <xf numFmtId="0" fontId="55" fillId="0" borderId="27" xfId="0" applyFont="1" applyBorder="1" applyAlignment="1" applyProtection="1">
      <alignment horizontal="left"/>
      <protection locked="0"/>
    </xf>
    <xf numFmtId="164" fontId="55" fillId="3" borderId="22" xfId="0" applyNumberFormat="1" applyFont="1" applyFill="1" applyBorder="1" applyAlignment="1" applyProtection="1">
      <alignment horizontal="center" vertical="center"/>
      <protection hidden="1"/>
    </xf>
    <xf numFmtId="164" fontId="55" fillId="3" borderId="11" xfId="0" applyNumberFormat="1" applyFont="1" applyFill="1" applyBorder="1" applyAlignment="1" applyProtection="1">
      <alignment horizontal="center" vertical="center"/>
      <protection hidden="1"/>
    </xf>
    <xf numFmtId="1" fontId="55" fillId="0" borderId="22" xfId="0" applyNumberFormat="1" applyFont="1" applyBorder="1" applyAlignment="1" applyProtection="1">
      <alignment horizontal="center" vertical="center"/>
      <protection locked="0"/>
    </xf>
    <xf numFmtId="1" fontId="55" fillId="0" borderId="11" xfId="0" applyNumberFormat="1" applyFont="1" applyBorder="1" applyAlignment="1" applyProtection="1">
      <alignment horizontal="center" vertical="center"/>
      <protection locked="0"/>
    </xf>
    <xf numFmtId="164" fontId="55" fillId="4" borderId="22" xfId="0" applyNumberFormat="1" applyFont="1" applyFill="1" applyBorder="1" applyAlignment="1" applyProtection="1">
      <alignment horizontal="center"/>
      <protection hidden="1"/>
    </xf>
    <xf numFmtId="0" fontId="55" fillId="4" borderId="11" xfId="0" applyNumberFormat="1" applyFont="1" applyFill="1" applyBorder="1" applyAlignment="1" applyProtection="1">
      <alignment horizontal="center"/>
      <protection hidden="1"/>
    </xf>
    <xf numFmtId="49" fontId="54" fillId="0" borderId="22" xfId="0" applyNumberFormat="1" applyFont="1" applyBorder="1" applyAlignment="1" applyProtection="1">
      <alignment horizontal="left" vertical="top"/>
      <protection hidden="1"/>
    </xf>
    <xf numFmtId="49" fontId="54" fillId="0" borderId="23" xfId="0" applyNumberFormat="1" applyFont="1" applyBorder="1" applyAlignment="1" applyProtection="1">
      <alignment horizontal="left" vertical="top"/>
      <protection hidden="1"/>
    </xf>
    <xf numFmtId="49" fontId="54" fillId="0" borderId="11" xfId="0" applyNumberFormat="1" applyFont="1" applyBorder="1" applyAlignment="1" applyProtection="1">
      <alignment horizontal="left" vertical="top"/>
      <protection hidden="1"/>
    </xf>
    <xf numFmtId="0" fontId="53" fillId="0" borderId="22" xfId="0" applyFont="1" applyFill="1" applyBorder="1" applyAlignment="1" applyProtection="1">
      <alignment horizontal="center" vertical="center"/>
      <protection hidden="1"/>
    </xf>
    <xf numFmtId="0" fontId="53" fillId="0" borderId="23" xfId="0" applyFont="1" applyFill="1" applyBorder="1" applyAlignment="1" applyProtection="1">
      <alignment horizontal="center" vertical="center"/>
      <protection hidden="1"/>
    </xf>
    <xf numFmtId="0" fontId="53" fillId="0" borderId="11" xfId="0" applyFont="1" applyFill="1" applyBorder="1" applyAlignment="1" applyProtection="1">
      <alignment horizontal="center" vertical="center"/>
      <protection hidden="1"/>
    </xf>
    <xf numFmtId="0" fontId="53" fillId="0" borderId="22" xfId="0" applyFont="1" applyFill="1" applyBorder="1" applyAlignment="1" applyProtection="1">
      <alignment horizontal="center" vertical="top"/>
      <protection hidden="1"/>
    </xf>
    <xf numFmtId="0" fontId="53" fillId="0" borderId="11" xfId="0" applyFont="1" applyFill="1" applyBorder="1" applyAlignment="1" applyProtection="1">
      <alignment horizontal="center" vertical="top"/>
      <protection hidden="1"/>
    </xf>
    <xf numFmtId="0" fontId="69" fillId="0" borderId="0" xfId="0" applyFont="1" applyAlignment="1" applyProtection="1">
      <protection hidden="1"/>
    </xf>
    <xf numFmtId="0" fontId="53" fillId="0" borderId="21" xfId="0" applyFont="1" applyBorder="1" applyAlignment="1" applyProtection="1">
      <alignment horizontal="center" textRotation="90"/>
      <protection hidden="1"/>
    </xf>
    <xf numFmtId="0" fontId="53" fillId="0" borderId="53" xfId="0" applyFont="1" applyBorder="1" applyAlignment="1" applyProtection="1">
      <alignment horizontal="center" textRotation="90"/>
      <protection hidden="1"/>
    </xf>
    <xf numFmtId="0" fontId="53" fillId="0" borderId="15" xfId="0" applyFont="1" applyBorder="1" applyAlignment="1" applyProtection="1">
      <alignment horizontal="center" textRotation="90"/>
      <protection hidden="1"/>
    </xf>
    <xf numFmtId="0" fontId="68" fillId="0" borderId="0" xfId="0" applyFont="1" applyBorder="1" applyAlignment="1" applyProtection="1">
      <alignment horizontal="center"/>
      <protection hidden="1"/>
    </xf>
    <xf numFmtId="0" fontId="53" fillId="0" borderId="44" xfId="0" applyFont="1" applyBorder="1" applyAlignment="1" applyProtection="1">
      <alignment horizontal="center" textRotation="90"/>
      <protection hidden="1"/>
    </xf>
    <xf numFmtId="0" fontId="53" fillId="0" borderId="0" xfId="0" applyFont="1" applyBorder="1" applyAlignment="1" applyProtection="1">
      <alignment horizontal="center" textRotation="90"/>
      <protection hidden="1"/>
    </xf>
    <xf numFmtId="0" fontId="53" fillId="0" borderId="45" xfId="0" applyFont="1" applyBorder="1" applyAlignment="1" applyProtection="1">
      <alignment horizontal="center" textRotation="90"/>
      <protection hidden="1"/>
    </xf>
    <xf numFmtId="0" fontId="53" fillId="0" borderId="21" xfId="0" applyFont="1" applyBorder="1" applyAlignment="1" applyProtection="1">
      <alignment horizontal="center" vertical="center" textRotation="90"/>
      <protection hidden="1"/>
    </xf>
    <xf numFmtId="0" fontId="53" fillId="0" borderId="53" xfId="0" applyFont="1" applyBorder="1" applyAlignment="1" applyProtection="1">
      <alignment horizontal="center"/>
      <protection hidden="1"/>
    </xf>
    <xf numFmtId="0" fontId="53" fillId="0" borderId="15" xfId="0" applyFont="1" applyBorder="1" applyAlignment="1" applyProtection="1">
      <alignment horizontal="center"/>
      <protection hidden="1"/>
    </xf>
    <xf numFmtId="0" fontId="53" fillId="0" borderId="22" xfId="0" applyFont="1" applyFill="1" applyBorder="1" applyAlignment="1" applyProtection="1">
      <alignment horizontal="center" vertical="center" wrapText="1"/>
      <protection hidden="1"/>
    </xf>
    <xf numFmtId="0" fontId="53" fillId="0" borderId="23" xfId="0" applyFont="1" applyFill="1" applyBorder="1" applyAlignment="1" applyProtection="1">
      <alignment horizontal="center" vertical="center" wrapText="1"/>
      <protection hidden="1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3" fillId="0" borderId="23" xfId="0" applyFont="1" applyFill="1" applyBorder="1" applyAlignment="1" applyProtection="1">
      <alignment horizontal="center" vertical="top"/>
      <protection hidden="1"/>
    </xf>
    <xf numFmtId="0" fontId="53" fillId="0" borderId="22" xfId="0" applyFont="1" applyBorder="1" applyAlignment="1" applyProtection="1">
      <alignment horizontal="center" vertical="center" wrapText="1"/>
      <protection hidden="1"/>
    </xf>
    <xf numFmtId="0" fontId="53" fillId="0" borderId="23" xfId="0" applyFont="1" applyBorder="1" applyAlignment="1" applyProtection="1">
      <alignment horizontal="center" vertical="center" wrapText="1"/>
      <protection hidden="1"/>
    </xf>
    <xf numFmtId="0" fontId="53" fillId="0" borderId="11" xfId="0" applyFont="1" applyBorder="1" applyAlignment="1" applyProtection="1">
      <alignment horizontal="center" vertical="center" wrapText="1"/>
      <protection hidden="1"/>
    </xf>
    <xf numFmtId="0" fontId="53" fillId="0" borderId="22" xfId="0" applyFont="1" applyBorder="1" applyAlignment="1" applyProtection="1">
      <alignment horizontal="center" vertical="center"/>
      <protection hidden="1"/>
    </xf>
    <xf numFmtId="0" fontId="53" fillId="0" borderId="23" xfId="0" applyFont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0" fontId="53" fillId="0" borderId="40" xfId="0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center" vertical="center"/>
      <protection hidden="1"/>
    </xf>
    <xf numFmtId="0" fontId="53" fillId="0" borderId="6" xfId="0" applyFont="1" applyBorder="1" applyAlignment="1" applyProtection="1">
      <alignment horizontal="center" vertical="center"/>
      <protection hidden="1"/>
    </xf>
    <xf numFmtId="0" fontId="53" fillId="0" borderId="42" xfId="0" applyFont="1" applyBorder="1" applyAlignment="1" applyProtection="1">
      <alignment horizontal="center" vertical="center"/>
      <protection hidden="1"/>
    </xf>
    <xf numFmtId="0" fontId="53" fillId="0" borderId="45" xfId="0" applyFont="1" applyBorder="1" applyAlignment="1" applyProtection="1">
      <alignment horizontal="center" vertical="center"/>
      <protection hidden="1"/>
    </xf>
    <xf numFmtId="0" fontId="53" fillId="0" borderId="27" xfId="0" applyFont="1" applyBorder="1" applyAlignment="1" applyProtection="1">
      <alignment horizontal="center" vertical="center"/>
      <protection hidden="1"/>
    </xf>
    <xf numFmtId="1" fontId="55" fillId="4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hidden="1"/>
    </xf>
    <xf numFmtId="0" fontId="55" fillId="0" borderId="23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49" fontId="54" fillId="4" borderId="22" xfId="0" applyNumberFormat="1" applyFont="1" applyFill="1" applyBorder="1" applyAlignment="1" applyProtection="1">
      <alignment horizontal="left" vertical="top"/>
      <protection hidden="1"/>
    </xf>
    <xf numFmtId="49" fontId="54" fillId="4" borderId="23" xfId="0" applyNumberFormat="1" applyFont="1" applyFill="1" applyBorder="1" applyAlignment="1" applyProtection="1">
      <alignment horizontal="left" vertical="top"/>
      <protection hidden="1"/>
    </xf>
    <xf numFmtId="49" fontId="54" fillId="4" borderId="11" xfId="0" applyNumberFormat="1" applyFont="1" applyFill="1" applyBorder="1" applyAlignment="1" applyProtection="1">
      <alignment horizontal="left" vertical="top"/>
      <protection hidden="1"/>
    </xf>
    <xf numFmtId="0" fontId="55" fillId="0" borderId="22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0" fontId="55" fillId="0" borderId="62" xfId="0" applyFont="1" applyBorder="1" applyAlignment="1" applyProtection="1">
      <protection hidden="1"/>
    </xf>
    <xf numFmtId="0" fontId="0" fillId="0" borderId="46" xfId="0" applyBorder="1" applyAlignment="1" applyProtection="1">
      <protection hidden="1"/>
    </xf>
    <xf numFmtId="0" fontId="0" fillId="0" borderId="58" xfId="0" applyBorder="1" applyAlignment="1" applyProtection="1">
      <protection hidden="1"/>
    </xf>
    <xf numFmtId="49" fontId="35" fillId="4" borderId="22" xfId="0" applyNumberFormat="1" applyFont="1" applyFill="1" applyBorder="1" applyAlignment="1" applyProtection="1">
      <alignment horizontal="left" vertical="top"/>
      <protection hidden="1"/>
    </xf>
    <xf numFmtId="49" fontId="35" fillId="4" borderId="23" xfId="0" applyNumberFormat="1" applyFont="1" applyFill="1" applyBorder="1" applyAlignment="1" applyProtection="1">
      <alignment horizontal="left" vertical="top"/>
      <protection hidden="1"/>
    </xf>
    <xf numFmtId="49" fontId="35" fillId="4" borderId="11" xfId="0" applyNumberFormat="1" applyFont="1" applyFill="1" applyBorder="1" applyAlignment="1" applyProtection="1">
      <alignment horizontal="left" vertical="top"/>
      <protection hidden="1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53" xfId="0" applyFont="1" applyBorder="1" applyAlignment="1" applyProtection="1">
      <alignment horizontal="center" vertical="center"/>
      <protection hidden="1"/>
    </xf>
    <xf numFmtId="0" fontId="53" fillId="0" borderId="15" xfId="0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center" textRotation="90"/>
      <protection locked="0" hidden="1"/>
    </xf>
    <xf numFmtId="0" fontId="53" fillId="0" borderId="0" xfId="0" applyFont="1" applyBorder="1" applyAlignment="1" applyProtection="1">
      <alignment horizontal="center" textRotation="90"/>
      <protection locked="0" hidden="1"/>
    </xf>
    <xf numFmtId="0" fontId="53" fillId="0" borderId="45" xfId="0" applyFont="1" applyBorder="1" applyAlignment="1" applyProtection="1">
      <alignment horizontal="center" textRotation="90"/>
      <protection locked="0" hidden="1"/>
    </xf>
    <xf numFmtId="0" fontId="53" fillId="0" borderId="21" xfId="0" applyFont="1" applyBorder="1" applyAlignment="1" applyProtection="1">
      <alignment horizontal="center" textRotation="90"/>
      <protection locked="0" hidden="1"/>
    </xf>
    <xf numFmtId="0" fontId="53" fillId="0" borderId="53" xfId="0" applyFont="1" applyBorder="1" applyAlignment="1" applyProtection="1">
      <alignment horizontal="center" textRotation="90"/>
      <protection locked="0" hidden="1"/>
    </xf>
    <xf numFmtId="0" fontId="53" fillId="0" borderId="15" xfId="0" applyFont="1" applyBorder="1" applyAlignment="1" applyProtection="1">
      <alignment horizontal="center" textRotation="90"/>
      <protection locked="0" hidden="1"/>
    </xf>
    <xf numFmtId="0" fontId="53" fillId="0" borderId="22" xfId="0" applyFont="1" applyFill="1" applyBorder="1" applyAlignment="1" applyProtection="1">
      <alignment horizontal="center" vertical="center"/>
      <protection locked="0" hidden="1"/>
    </xf>
    <xf numFmtId="0" fontId="53" fillId="0" borderId="23" xfId="0" applyFont="1" applyFill="1" applyBorder="1" applyAlignment="1" applyProtection="1">
      <alignment horizontal="center" vertical="center"/>
      <protection locked="0" hidden="1"/>
    </xf>
    <xf numFmtId="0" fontId="53" fillId="0" borderId="11" xfId="0" applyFont="1" applyFill="1" applyBorder="1" applyAlignment="1" applyProtection="1">
      <alignment horizontal="center" vertical="center"/>
      <protection locked="0" hidden="1"/>
    </xf>
    <xf numFmtId="0" fontId="68" fillId="0" borderId="0" xfId="0" applyFont="1" applyBorder="1" applyAlignment="1" applyProtection="1">
      <alignment horizontal="center"/>
      <protection locked="0" hidden="1"/>
    </xf>
    <xf numFmtId="0" fontId="53" fillId="0" borderId="21" xfId="0" applyFont="1" applyBorder="1" applyAlignment="1" applyProtection="1">
      <alignment horizontal="center" vertical="center"/>
      <protection locked="0" hidden="1"/>
    </xf>
    <xf numFmtId="0" fontId="53" fillId="0" borderId="53" xfId="0" applyFont="1" applyBorder="1" applyAlignment="1" applyProtection="1">
      <alignment horizontal="center" vertical="center"/>
      <protection locked="0" hidden="1"/>
    </xf>
    <xf numFmtId="0" fontId="53" fillId="0" borderId="15" xfId="0" applyFont="1" applyBorder="1" applyAlignment="1" applyProtection="1">
      <alignment horizontal="center" vertical="center"/>
      <protection locked="0" hidden="1"/>
    </xf>
    <xf numFmtId="0" fontId="53" fillId="0" borderId="22" xfId="0" applyFont="1" applyBorder="1" applyAlignment="1" applyProtection="1">
      <alignment horizontal="center" vertical="center" wrapText="1"/>
      <protection locked="0" hidden="1"/>
    </xf>
    <xf numFmtId="0" fontId="53" fillId="0" borderId="23" xfId="0" applyFont="1" applyBorder="1" applyAlignment="1" applyProtection="1">
      <alignment horizontal="center" vertical="center" wrapText="1"/>
      <protection locked="0" hidden="1"/>
    </xf>
    <xf numFmtId="0" fontId="53" fillId="0" borderId="11" xfId="0" applyFont="1" applyBorder="1" applyAlignment="1" applyProtection="1">
      <alignment horizontal="center" vertical="center" wrapText="1"/>
      <protection locked="0" hidden="1"/>
    </xf>
    <xf numFmtId="0" fontId="53" fillId="0" borderId="22" xfId="0" applyFont="1" applyBorder="1" applyAlignment="1" applyProtection="1">
      <alignment horizontal="center" vertical="center"/>
      <protection locked="0" hidden="1"/>
    </xf>
    <xf numFmtId="0" fontId="53" fillId="0" borderId="23" xfId="0" applyFont="1" applyBorder="1" applyAlignment="1" applyProtection="1">
      <alignment horizontal="center" vertical="center"/>
      <protection locked="0" hidden="1"/>
    </xf>
    <xf numFmtId="0" fontId="53" fillId="0" borderId="11" xfId="0" applyFont="1" applyBorder="1" applyAlignment="1" applyProtection="1">
      <alignment horizontal="center" vertical="center"/>
      <protection locked="0" hidden="1"/>
    </xf>
    <xf numFmtId="0" fontId="53" fillId="0" borderId="22" xfId="0" applyFont="1" applyFill="1" applyBorder="1" applyAlignment="1" applyProtection="1">
      <alignment horizontal="center" vertical="center" wrapText="1"/>
      <protection locked="0" hidden="1"/>
    </xf>
    <xf numFmtId="0" fontId="53" fillId="0" borderId="23" xfId="0" applyFont="1" applyFill="1" applyBorder="1" applyAlignment="1" applyProtection="1">
      <alignment horizontal="center" vertical="center" wrapText="1"/>
      <protection locked="0" hidden="1"/>
    </xf>
    <xf numFmtId="0" fontId="53" fillId="0" borderId="11" xfId="0" applyFont="1" applyFill="1" applyBorder="1" applyAlignment="1" applyProtection="1">
      <alignment horizontal="center" vertical="center" wrapText="1"/>
      <protection locked="0" hidden="1"/>
    </xf>
    <xf numFmtId="49" fontId="106" fillId="0" borderId="66" xfId="0" applyNumberFormat="1" applyFont="1" applyBorder="1" applyAlignment="1" applyProtection="1">
      <alignment horizontal="center" vertical="center" wrapText="1"/>
      <protection locked="0"/>
    </xf>
    <xf numFmtId="0" fontId="105" fillId="0" borderId="46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53" fillId="0" borderId="40" xfId="0" applyFont="1" applyBorder="1" applyAlignment="1" applyProtection="1">
      <alignment horizontal="center" vertical="center"/>
      <protection locked="0" hidden="1"/>
    </xf>
    <xf numFmtId="0" fontId="53" fillId="0" borderId="44" xfId="0" applyFont="1" applyBorder="1" applyAlignment="1" applyProtection="1">
      <alignment horizontal="center" vertical="center"/>
      <protection locked="0" hidden="1"/>
    </xf>
    <xf numFmtId="0" fontId="53" fillId="0" borderId="6" xfId="0" applyFont="1" applyBorder="1" applyAlignment="1" applyProtection="1">
      <alignment horizontal="center" vertical="center"/>
      <protection locked="0" hidden="1"/>
    </xf>
    <xf numFmtId="0" fontId="53" fillId="0" borderId="42" xfId="0" applyFont="1" applyBorder="1" applyAlignment="1" applyProtection="1">
      <alignment horizontal="center" vertical="center"/>
      <protection locked="0" hidden="1"/>
    </xf>
    <xf numFmtId="0" fontId="53" fillId="0" borderId="45" xfId="0" applyFont="1" applyBorder="1" applyAlignment="1" applyProtection="1">
      <alignment horizontal="center" vertical="center"/>
      <protection locked="0" hidden="1"/>
    </xf>
    <xf numFmtId="0" fontId="53" fillId="0" borderId="27" xfId="0" applyFont="1" applyBorder="1" applyAlignment="1" applyProtection="1">
      <alignment horizontal="center" vertical="center"/>
      <protection locked="0" hidden="1"/>
    </xf>
    <xf numFmtId="0" fontId="53" fillId="0" borderId="22" xfId="0" applyFont="1" applyFill="1" applyBorder="1" applyAlignment="1" applyProtection="1">
      <alignment horizontal="center" vertical="top"/>
      <protection locked="0" hidden="1"/>
    </xf>
    <xf numFmtId="0" fontId="53" fillId="0" borderId="23" xfId="0" applyFont="1" applyFill="1" applyBorder="1" applyAlignment="1" applyProtection="1">
      <alignment horizontal="center" vertical="top"/>
      <protection locked="0" hidden="1"/>
    </xf>
    <xf numFmtId="0" fontId="53" fillId="0" borderId="11" xfId="0" applyFont="1" applyFill="1" applyBorder="1" applyAlignment="1" applyProtection="1">
      <alignment horizontal="center" vertical="top"/>
      <protection locked="0" hidden="1"/>
    </xf>
    <xf numFmtId="0" fontId="8" fillId="0" borderId="0" xfId="0" applyFont="1" applyAlignment="1"/>
    <xf numFmtId="0" fontId="1" fillId="0" borderId="0" xfId="0" applyFont="1" applyAlignment="1"/>
    <xf numFmtId="49" fontId="9" fillId="0" borderId="45" xfId="0" applyNumberFormat="1" applyFont="1" applyBorder="1" applyAlignment="1" applyProtection="1">
      <alignment horizontal="center" vertical="center" wrapText="1"/>
      <protection hidden="1"/>
    </xf>
    <xf numFmtId="0" fontId="9" fillId="0" borderId="45" xfId="0" applyNumberFormat="1" applyFont="1" applyBorder="1" applyAlignment="1" applyProtection="1">
      <alignment horizontal="center" vertical="center" wrapText="1"/>
      <protection hidden="1"/>
    </xf>
    <xf numFmtId="0" fontId="11" fillId="0" borderId="64" xfId="0" applyNumberFormat="1" applyFont="1" applyBorder="1" applyAlignment="1" applyProtection="1">
      <alignment horizontal="center" vertical="center" wrapText="1"/>
      <protection hidden="1"/>
    </xf>
    <xf numFmtId="0" fontId="11" fillId="0" borderId="27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11" fillId="0" borderId="60" xfId="0" applyNumberFormat="1" applyFont="1" applyBorder="1" applyAlignment="1" applyProtection="1">
      <alignment horizontal="center" vertical="center" wrapText="1"/>
      <protection hidden="1"/>
    </xf>
    <xf numFmtId="0" fontId="11" fillId="0" borderId="46" xfId="0" applyNumberFormat="1" applyFont="1" applyBorder="1" applyAlignment="1" applyProtection="1">
      <alignment horizontal="center" vertical="center" wrapText="1"/>
      <protection hidden="1"/>
    </xf>
    <xf numFmtId="0" fontId="11" fillId="0" borderId="47" xfId="0" applyNumberFormat="1" applyFont="1" applyBorder="1" applyAlignment="1" applyProtection="1">
      <alignment horizontal="center" vertical="center" wrapText="1"/>
      <protection hidden="1"/>
    </xf>
    <xf numFmtId="0" fontId="11" fillId="0" borderId="65" xfId="0" applyNumberFormat="1" applyFont="1" applyBorder="1" applyAlignment="1" applyProtection="1">
      <alignment horizontal="center" vertical="center" wrapText="1"/>
      <protection hidden="1"/>
    </xf>
    <xf numFmtId="0" fontId="1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0" borderId="21" xfId="0" applyNumberFormat="1" applyFont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9" fillId="0" borderId="0" xfId="0" applyNumberFormat="1" applyFont="1" applyBorder="1" applyAlignment="1" applyProtection="1">
      <alignment horizontal="left" wrapText="1"/>
      <protection hidden="1"/>
    </xf>
    <xf numFmtId="49" fontId="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hidden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32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3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3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4</xdr:row>
      <xdr:rowOff>0</xdr:rowOff>
    </xdr:from>
    <xdr:to>
      <xdr:col>0</xdr:col>
      <xdr:colOff>1184744</xdr:colOff>
      <xdr:row>5</xdr:row>
      <xdr:rowOff>31805</xdr:rowOff>
    </xdr:to>
    <xdr:pic>
      <xdr:nvPicPr>
        <xdr:cNvPr id="16385" name="Picture 1" descr="kpi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</a:blip>
        <a:srcRect/>
        <a:stretch>
          <a:fillRect/>
        </a:stretch>
      </xdr:blipFill>
      <xdr:spPr bwMode="auto">
        <a:xfrm>
          <a:off x="246490" y="1065475"/>
          <a:ext cx="0" cy="580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254442</xdr:colOff>
      <xdr:row>3</xdr:row>
      <xdr:rowOff>31805</xdr:rowOff>
    </xdr:from>
    <xdr:to>
      <xdr:col>6</xdr:col>
      <xdr:colOff>31805</xdr:colOff>
      <xdr:row>5</xdr:row>
      <xdr:rowOff>0</xdr:rowOff>
    </xdr:to>
    <xdr:pic>
      <xdr:nvPicPr>
        <xdr:cNvPr id="1638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906449" y="699715"/>
          <a:ext cx="104957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707666</xdr:colOff>
      <xdr:row>4</xdr:row>
      <xdr:rowOff>0</xdr:rowOff>
    </xdr:from>
    <xdr:to>
      <xdr:col>0</xdr:col>
      <xdr:colOff>1184744</xdr:colOff>
      <xdr:row>5</xdr:row>
      <xdr:rowOff>31805</xdr:rowOff>
    </xdr:to>
    <xdr:pic>
      <xdr:nvPicPr>
        <xdr:cNvPr id="16387" name="Picture 1" descr="kpi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</a:blip>
        <a:srcRect/>
        <a:stretch>
          <a:fillRect/>
        </a:stretch>
      </xdr:blipFill>
      <xdr:spPr bwMode="auto">
        <a:xfrm>
          <a:off x="246490" y="1065475"/>
          <a:ext cx="0" cy="580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254442</xdr:colOff>
      <xdr:row>3</xdr:row>
      <xdr:rowOff>31805</xdr:rowOff>
    </xdr:from>
    <xdr:to>
      <xdr:col>6</xdr:col>
      <xdr:colOff>31805</xdr:colOff>
      <xdr:row>5</xdr:row>
      <xdr:rowOff>0</xdr:rowOff>
    </xdr:to>
    <xdr:pic>
      <xdr:nvPicPr>
        <xdr:cNvPr id="1638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906449" y="699715"/>
          <a:ext cx="104957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7CB~1/AppData/Local/Temp/&#1053;&#1055;%20&#1084;&#1072;&#1075;%202020%20&#1092;&#1086;&#1088;&#1084;&#1072;%20-1&#1084;&#1086;&#1085;1-&#1089;&#1090;&#1072;&#1088;%20FR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"/>
      <sheetName val="Основні дані"/>
      <sheetName val="Титул"/>
      <sheetName val="План НП"/>
      <sheetName val="перелік ДВВ"/>
      <sheetName val="Зміст"/>
      <sheetName val="Інструкція"/>
    </sheetNames>
    <sheetDataSet>
      <sheetData sheetId="0" refreshError="1"/>
      <sheetData sheetId="1">
        <row r="1">
          <cell r="B1" t="str">
            <v>Е-Н120.е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D362"/>
  <sheetViews>
    <sheetView view="pageBreakPreview" zoomScaleNormal="100" zoomScaleSheetLayoutView="100" workbookViewId="0">
      <selection activeCell="C11" sqref="A11:IV13"/>
    </sheetView>
  </sheetViews>
  <sheetFormatPr defaultRowHeight="14.25" x14ac:dyDescent="0.2"/>
  <cols>
    <col min="1" max="1" width="7.7109375" customWidth="1"/>
    <col min="2" max="2" width="8.5703125" customWidth="1"/>
    <col min="3" max="3" width="59.42578125" customWidth="1"/>
    <col min="4" max="4" width="6.85546875" style="488" customWidth="1"/>
  </cols>
  <sheetData>
    <row r="2" spans="1:4" x14ac:dyDescent="0.2">
      <c r="C2" s="495"/>
      <c r="D2" s="489"/>
    </row>
    <row r="3" spans="1:4" ht="12.75" x14ac:dyDescent="0.2">
      <c r="A3" s="651" t="s">
        <v>367</v>
      </c>
      <c r="B3" s="653" t="s">
        <v>368</v>
      </c>
      <c r="C3" s="655" t="s">
        <v>63</v>
      </c>
      <c r="D3" s="656" t="s">
        <v>369</v>
      </c>
    </row>
    <row r="4" spans="1:4" ht="12.75" x14ac:dyDescent="0.2">
      <c r="A4" s="652"/>
      <c r="B4" s="654"/>
      <c r="C4" s="651"/>
      <c r="D4" s="657"/>
    </row>
    <row r="5" spans="1:4" x14ac:dyDescent="0.2">
      <c r="A5" s="658" t="s">
        <v>370</v>
      </c>
      <c r="B5" s="658">
        <v>120</v>
      </c>
      <c r="C5" s="490" t="s">
        <v>371</v>
      </c>
      <c r="D5" s="491">
        <v>121</v>
      </c>
    </row>
    <row r="6" spans="1:4" x14ac:dyDescent="0.2">
      <c r="A6" s="659"/>
      <c r="B6" s="659"/>
      <c r="C6" s="490" t="s">
        <v>372</v>
      </c>
      <c r="D6" s="491">
        <v>122</v>
      </c>
    </row>
    <row r="7" spans="1:4" x14ac:dyDescent="0.2">
      <c r="A7" s="659"/>
      <c r="B7" s="659"/>
      <c r="C7" s="490" t="s">
        <v>373</v>
      </c>
      <c r="D7" s="491">
        <v>123</v>
      </c>
    </row>
    <row r="8" spans="1:4" x14ac:dyDescent="0.2">
      <c r="A8" s="659"/>
      <c r="B8" s="659"/>
      <c r="C8" s="490" t="s">
        <v>374</v>
      </c>
      <c r="D8" s="491">
        <v>124</v>
      </c>
    </row>
    <row r="9" spans="1:4" x14ac:dyDescent="0.2">
      <c r="A9" s="659"/>
      <c r="B9" s="659"/>
      <c r="C9" s="490" t="s">
        <v>375</v>
      </c>
      <c r="D9" s="491">
        <v>125</v>
      </c>
    </row>
    <row r="10" spans="1:4" x14ac:dyDescent="0.2">
      <c r="A10" s="659"/>
      <c r="B10" s="659"/>
      <c r="C10" s="490" t="s">
        <v>376</v>
      </c>
      <c r="D10" s="491">
        <v>126</v>
      </c>
    </row>
    <row r="11" spans="1:4" x14ac:dyDescent="0.2">
      <c r="A11" s="659"/>
      <c r="B11" s="659"/>
      <c r="C11" s="490" t="s">
        <v>377</v>
      </c>
      <c r="D11" s="491">
        <v>127</v>
      </c>
    </row>
    <row r="12" spans="1:4" x14ac:dyDescent="0.2">
      <c r="A12" s="659"/>
      <c r="B12" s="659"/>
      <c r="C12" s="490" t="s">
        <v>378</v>
      </c>
      <c r="D12" s="491">
        <v>128</v>
      </c>
    </row>
    <row r="13" spans="1:4" x14ac:dyDescent="0.2">
      <c r="A13" s="659"/>
      <c r="B13" s="659"/>
      <c r="C13" s="490" t="s">
        <v>379</v>
      </c>
      <c r="D13" s="491">
        <v>129</v>
      </c>
    </row>
    <row r="14" spans="1:4" x14ac:dyDescent="0.2">
      <c r="A14" s="659"/>
      <c r="B14" s="659"/>
      <c r="C14" s="490" t="s">
        <v>172</v>
      </c>
      <c r="D14" s="491">
        <v>130</v>
      </c>
    </row>
    <row r="15" spans="1:4" x14ac:dyDescent="0.2">
      <c r="A15" s="659"/>
      <c r="B15" s="659"/>
      <c r="C15" s="490" t="s">
        <v>380</v>
      </c>
      <c r="D15" s="491">
        <v>131</v>
      </c>
    </row>
    <row r="16" spans="1:4" x14ac:dyDescent="0.2">
      <c r="A16" s="659"/>
      <c r="B16" s="659"/>
      <c r="C16" s="490" t="s">
        <v>381</v>
      </c>
      <c r="D16" s="491">
        <v>132</v>
      </c>
    </row>
    <row r="17" spans="1:4" x14ac:dyDescent="0.2">
      <c r="A17" s="659"/>
      <c r="B17" s="659"/>
      <c r="C17" s="490" t="s">
        <v>382</v>
      </c>
      <c r="D17" s="491">
        <v>133</v>
      </c>
    </row>
    <row r="18" spans="1:4" x14ac:dyDescent="0.2">
      <c r="A18" s="659"/>
      <c r="B18" s="659"/>
      <c r="C18" s="490" t="s">
        <v>383</v>
      </c>
      <c r="D18" s="491">
        <v>134</v>
      </c>
    </row>
    <row r="19" spans="1:4" x14ac:dyDescent="0.2">
      <c r="A19" s="659"/>
      <c r="B19" s="659"/>
      <c r="C19" s="490" t="s">
        <v>384</v>
      </c>
      <c r="D19" s="491">
        <v>135</v>
      </c>
    </row>
    <row r="20" spans="1:4" x14ac:dyDescent="0.2">
      <c r="A20" s="659"/>
      <c r="B20" s="659"/>
      <c r="C20" s="490" t="s">
        <v>385</v>
      </c>
      <c r="D20" s="491">
        <v>136</v>
      </c>
    </row>
    <row r="21" spans="1:4" x14ac:dyDescent="0.2">
      <c r="A21" s="660"/>
      <c r="B21" s="660"/>
      <c r="C21" s="490" t="s">
        <v>386</v>
      </c>
      <c r="D21" s="491">
        <v>137</v>
      </c>
    </row>
    <row r="22" spans="1:4" x14ac:dyDescent="0.2">
      <c r="A22" s="658" t="s">
        <v>387</v>
      </c>
      <c r="B22" s="658">
        <v>140</v>
      </c>
      <c r="C22" s="490" t="s">
        <v>388</v>
      </c>
      <c r="D22" s="491">
        <v>141</v>
      </c>
    </row>
    <row r="23" spans="1:4" x14ac:dyDescent="0.2">
      <c r="A23" s="661"/>
      <c r="B23" s="661"/>
      <c r="C23" s="490" t="s">
        <v>389</v>
      </c>
      <c r="D23" s="491">
        <v>142</v>
      </c>
    </row>
    <row r="24" spans="1:4" x14ac:dyDescent="0.2">
      <c r="A24" s="661"/>
      <c r="B24" s="661"/>
      <c r="C24" s="490" t="s">
        <v>390</v>
      </c>
      <c r="D24" s="491">
        <v>143</v>
      </c>
    </row>
    <row r="25" spans="1:4" x14ac:dyDescent="0.2">
      <c r="A25" s="661"/>
      <c r="B25" s="661"/>
      <c r="C25" s="490" t="s">
        <v>391</v>
      </c>
      <c r="D25" s="491">
        <v>144</v>
      </c>
    </row>
    <row r="26" spans="1:4" x14ac:dyDescent="0.2">
      <c r="A26" s="661"/>
      <c r="B26" s="661"/>
      <c r="C26" s="490" t="s">
        <v>392</v>
      </c>
      <c r="D26" s="491">
        <v>145</v>
      </c>
    </row>
    <row r="27" spans="1:4" x14ac:dyDescent="0.2">
      <c r="A27" s="661"/>
      <c r="B27" s="661"/>
      <c r="C27" s="490" t="s">
        <v>393</v>
      </c>
      <c r="D27" s="491">
        <v>146</v>
      </c>
    </row>
    <row r="28" spans="1:4" x14ac:dyDescent="0.2">
      <c r="A28" s="661"/>
      <c r="B28" s="661"/>
      <c r="C28" s="490" t="s">
        <v>394</v>
      </c>
      <c r="D28" s="491">
        <v>147</v>
      </c>
    </row>
    <row r="29" spans="1:4" x14ac:dyDescent="0.2">
      <c r="A29" s="661"/>
      <c r="B29" s="661"/>
      <c r="C29" s="490" t="s">
        <v>395</v>
      </c>
      <c r="D29" s="491">
        <v>148</v>
      </c>
    </row>
    <row r="30" spans="1:4" x14ac:dyDescent="0.2">
      <c r="A30" s="661"/>
      <c r="B30" s="661"/>
      <c r="C30" s="490" t="s">
        <v>396</v>
      </c>
      <c r="D30" s="491">
        <v>149</v>
      </c>
    </row>
    <row r="31" spans="1:4" x14ac:dyDescent="0.2">
      <c r="A31" s="661"/>
      <c r="B31" s="661"/>
      <c r="C31" s="490" t="s">
        <v>397</v>
      </c>
      <c r="D31" s="491">
        <v>150</v>
      </c>
    </row>
    <row r="32" spans="1:4" x14ac:dyDescent="0.2">
      <c r="A32" s="661"/>
      <c r="B32" s="661"/>
      <c r="C32" s="490" t="s">
        <v>398</v>
      </c>
      <c r="D32" s="491">
        <v>151</v>
      </c>
    </row>
    <row r="33" spans="1:4" x14ac:dyDescent="0.2">
      <c r="A33" s="661"/>
      <c r="B33" s="661"/>
      <c r="C33" s="490" t="s">
        <v>399</v>
      </c>
      <c r="D33" s="491">
        <v>152</v>
      </c>
    </row>
    <row r="34" spans="1:4" x14ac:dyDescent="0.2">
      <c r="A34" s="661"/>
      <c r="B34" s="661"/>
      <c r="C34" s="490" t="s">
        <v>400</v>
      </c>
      <c r="D34" s="491">
        <v>153</v>
      </c>
    </row>
    <row r="35" spans="1:4" x14ac:dyDescent="0.2">
      <c r="A35" s="661"/>
      <c r="B35" s="661"/>
      <c r="C35" s="490" t="s">
        <v>401</v>
      </c>
      <c r="D35" s="491">
        <v>154</v>
      </c>
    </row>
    <row r="36" spans="1:4" x14ac:dyDescent="0.2">
      <c r="A36" s="662"/>
      <c r="B36" s="662"/>
      <c r="C36" s="490" t="s">
        <v>402</v>
      </c>
      <c r="D36" s="491">
        <v>155</v>
      </c>
    </row>
    <row r="37" spans="1:4" x14ac:dyDescent="0.2">
      <c r="A37" s="663" t="s">
        <v>403</v>
      </c>
      <c r="B37" s="663">
        <v>160</v>
      </c>
      <c r="C37" s="490" t="s">
        <v>404</v>
      </c>
      <c r="D37" s="491">
        <v>161</v>
      </c>
    </row>
    <row r="38" spans="1:4" x14ac:dyDescent="0.2">
      <c r="A38" s="664"/>
      <c r="B38" s="664"/>
      <c r="C38" s="490" t="s">
        <v>405</v>
      </c>
      <c r="D38" s="491">
        <v>162</v>
      </c>
    </row>
    <row r="39" spans="1:4" x14ac:dyDescent="0.2">
      <c r="A39" s="664"/>
      <c r="B39" s="664"/>
      <c r="C39" s="490" t="s">
        <v>406</v>
      </c>
      <c r="D39" s="491">
        <v>163</v>
      </c>
    </row>
    <row r="40" spans="1:4" x14ac:dyDescent="0.2">
      <c r="A40" s="664"/>
      <c r="B40" s="664"/>
      <c r="C40" s="490" t="s">
        <v>407</v>
      </c>
      <c r="D40" s="491">
        <v>164</v>
      </c>
    </row>
    <row r="41" spans="1:4" x14ac:dyDescent="0.2">
      <c r="A41" s="664"/>
      <c r="B41" s="664"/>
      <c r="C41" s="490" t="s">
        <v>408</v>
      </c>
      <c r="D41" s="491">
        <v>165</v>
      </c>
    </row>
    <row r="42" spans="1:4" x14ac:dyDescent="0.2">
      <c r="A42" s="664"/>
      <c r="B42" s="664"/>
      <c r="C42" s="490" t="s">
        <v>409</v>
      </c>
      <c r="D42" s="491">
        <v>166</v>
      </c>
    </row>
    <row r="43" spans="1:4" x14ac:dyDescent="0.2">
      <c r="A43" s="664"/>
      <c r="B43" s="664"/>
      <c r="C43" s="490" t="s">
        <v>410</v>
      </c>
      <c r="D43" s="491">
        <v>167</v>
      </c>
    </row>
    <row r="44" spans="1:4" x14ac:dyDescent="0.2">
      <c r="A44" s="664"/>
      <c r="B44" s="664"/>
      <c r="C44" s="490" t="s">
        <v>411</v>
      </c>
      <c r="D44" s="491">
        <v>168</v>
      </c>
    </row>
    <row r="45" spans="1:4" x14ac:dyDescent="0.2">
      <c r="A45" s="664"/>
      <c r="B45" s="664"/>
      <c r="C45" s="490" t="s">
        <v>412</v>
      </c>
      <c r="D45" s="491">
        <v>169</v>
      </c>
    </row>
    <row r="46" spans="1:4" x14ac:dyDescent="0.2">
      <c r="A46" s="665"/>
      <c r="B46" s="665"/>
      <c r="C46" s="490" t="s">
        <v>413</v>
      </c>
      <c r="D46" s="491">
        <v>170</v>
      </c>
    </row>
    <row r="47" spans="1:4" x14ac:dyDescent="0.2">
      <c r="A47" s="663" t="s">
        <v>414</v>
      </c>
      <c r="B47" s="663">
        <v>180</v>
      </c>
      <c r="C47" s="490" t="s">
        <v>415</v>
      </c>
      <c r="D47" s="491">
        <v>181</v>
      </c>
    </row>
    <row r="48" spans="1:4" x14ac:dyDescent="0.2">
      <c r="A48" s="664"/>
      <c r="B48" s="664"/>
      <c r="C48" s="490" t="s">
        <v>416</v>
      </c>
      <c r="D48" s="491">
        <v>182</v>
      </c>
    </row>
    <row r="49" spans="1:4" x14ac:dyDescent="0.2">
      <c r="A49" s="664"/>
      <c r="B49" s="664"/>
      <c r="C49" s="490" t="s">
        <v>417</v>
      </c>
      <c r="D49" s="491">
        <v>183</v>
      </c>
    </row>
    <row r="50" spans="1:4" x14ac:dyDescent="0.2">
      <c r="A50" s="664"/>
      <c r="B50" s="664"/>
      <c r="C50" s="490" t="s">
        <v>418</v>
      </c>
      <c r="D50" s="491">
        <v>184</v>
      </c>
    </row>
    <row r="51" spans="1:4" x14ac:dyDescent="0.2">
      <c r="A51" s="664"/>
      <c r="B51" s="664"/>
      <c r="C51" s="490" t="s">
        <v>419</v>
      </c>
      <c r="D51" s="491">
        <v>185</v>
      </c>
    </row>
    <row r="52" spans="1:4" x14ac:dyDescent="0.2">
      <c r="A52" s="664"/>
      <c r="B52" s="664"/>
      <c r="C52" s="490" t="s">
        <v>420</v>
      </c>
      <c r="D52" s="491">
        <v>186</v>
      </c>
    </row>
    <row r="53" spans="1:4" x14ac:dyDescent="0.2">
      <c r="A53" s="664"/>
      <c r="B53" s="664"/>
      <c r="C53" s="490" t="s">
        <v>421</v>
      </c>
      <c r="D53" s="491">
        <v>187</v>
      </c>
    </row>
    <row r="54" spans="1:4" x14ac:dyDescent="0.2">
      <c r="A54" s="664"/>
      <c r="B54" s="664"/>
      <c r="C54" s="490" t="s">
        <v>422</v>
      </c>
      <c r="D54" s="491">
        <v>188</v>
      </c>
    </row>
    <row r="55" spans="1:4" x14ac:dyDescent="0.2">
      <c r="A55" s="664"/>
      <c r="B55" s="664"/>
      <c r="C55" s="490" t="s">
        <v>423</v>
      </c>
      <c r="D55" s="491">
        <v>189</v>
      </c>
    </row>
    <row r="56" spans="1:4" x14ac:dyDescent="0.2">
      <c r="A56" s="664"/>
      <c r="B56" s="664"/>
      <c r="C56" s="490" t="s">
        <v>424</v>
      </c>
      <c r="D56" s="491">
        <v>190</v>
      </c>
    </row>
    <row r="57" spans="1:4" x14ac:dyDescent="0.2">
      <c r="A57" s="664"/>
      <c r="B57" s="664"/>
      <c r="C57" s="490" t="s">
        <v>425</v>
      </c>
      <c r="D57" s="491">
        <v>191</v>
      </c>
    </row>
    <row r="58" spans="1:4" x14ac:dyDescent="0.2">
      <c r="A58" s="664"/>
      <c r="B58" s="664"/>
      <c r="C58" s="490" t="s">
        <v>426</v>
      </c>
      <c r="D58" s="491">
        <v>192</v>
      </c>
    </row>
    <row r="59" spans="1:4" x14ac:dyDescent="0.2">
      <c r="A59" s="664"/>
      <c r="B59" s="664"/>
      <c r="C59" s="490" t="s">
        <v>427</v>
      </c>
      <c r="D59" s="491">
        <v>193</v>
      </c>
    </row>
    <row r="60" spans="1:4" x14ac:dyDescent="0.2">
      <c r="A60" s="665"/>
      <c r="B60" s="665"/>
      <c r="C60" s="490" t="s">
        <v>428</v>
      </c>
      <c r="D60" s="491">
        <v>194</v>
      </c>
    </row>
    <row r="61" spans="1:4" x14ac:dyDescent="0.2">
      <c r="A61" s="663" t="s">
        <v>429</v>
      </c>
      <c r="B61" s="663">
        <v>200</v>
      </c>
      <c r="C61" s="490" t="s">
        <v>430</v>
      </c>
      <c r="D61" s="491">
        <v>201</v>
      </c>
    </row>
    <row r="62" spans="1:4" x14ac:dyDescent="0.2">
      <c r="A62" s="666"/>
      <c r="B62" s="666"/>
      <c r="C62" s="490" t="s">
        <v>431</v>
      </c>
      <c r="D62" s="491">
        <v>202</v>
      </c>
    </row>
    <row r="63" spans="1:4" x14ac:dyDescent="0.2">
      <c r="A63" s="666"/>
      <c r="B63" s="666"/>
      <c r="C63" s="490" t="s">
        <v>432</v>
      </c>
      <c r="D63" s="491">
        <v>203</v>
      </c>
    </row>
    <row r="64" spans="1:4" x14ac:dyDescent="0.2">
      <c r="A64" s="666"/>
      <c r="B64" s="666"/>
      <c r="C64" s="490" t="s">
        <v>433</v>
      </c>
      <c r="D64" s="491">
        <v>204</v>
      </c>
    </row>
    <row r="65" spans="1:4" x14ac:dyDescent="0.2">
      <c r="A65" s="666"/>
      <c r="B65" s="666"/>
      <c r="C65" s="490" t="s">
        <v>434</v>
      </c>
      <c r="D65" s="491">
        <v>205</v>
      </c>
    </row>
    <row r="66" spans="1:4" x14ac:dyDescent="0.2">
      <c r="A66" s="666"/>
      <c r="B66" s="666"/>
      <c r="C66" s="490" t="s">
        <v>435</v>
      </c>
      <c r="D66" s="491">
        <v>206</v>
      </c>
    </row>
    <row r="67" spans="1:4" x14ac:dyDescent="0.2">
      <c r="A67" s="666"/>
      <c r="B67" s="666"/>
      <c r="C67" s="490" t="s">
        <v>436</v>
      </c>
      <c r="D67" s="491">
        <v>207</v>
      </c>
    </row>
    <row r="68" spans="1:4" x14ac:dyDescent="0.2">
      <c r="A68" s="666"/>
      <c r="B68" s="666"/>
      <c r="C68" s="490" t="s">
        <v>437</v>
      </c>
      <c r="D68" s="491">
        <v>208</v>
      </c>
    </row>
    <row r="69" spans="1:4" x14ac:dyDescent="0.2">
      <c r="A69" s="667"/>
      <c r="B69" s="667"/>
      <c r="C69" s="490" t="s">
        <v>438</v>
      </c>
      <c r="D69" s="491">
        <v>209</v>
      </c>
    </row>
    <row r="70" spans="1:4" x14ac:dyDescent="0.2">
      <c r="A70" s="663" t="s">
        <v>439</v>
      </c>
      <c r="B70" s="663">
        <v>270</v>
      </c>
      <c r="C70" s="490" t="s">
        <v>440</v>
      </c>
      <c r="D70" s="491">
        <v>271</v>
      </c>
    </row>
    <row r="71" spans="1:4" x14ac:dyDescent="0.2">
      <c r="A71" s="668"/>
      <c r="B71" s="668"/>
      <c r="C71" s="490" t="s">
        <v>441</v>
      </c>
      <c r="D71" s="491">
        <v>272</v>
      </c>
    </row>
    <row r="72" spans="1:4" x14ac:dyDescent="0.2">
      <c r="A72" s="668"/>
      <c r="B72" s="668"/>
      <c r="C72" s="490" t="s">
        <v>442</v>
      </c>
      <c r="D72" s="491">
        <v>273</v>
      </c>
    </row>
    <row r="73" spans="1:4" x14ac:dyDescent="0.2">
      <c r="A73" s="668"/>
      <c r="B73" s="668"/>
      <c r="C73" s="490" t="s">
        <v>443</v>
      </c>
      <c r="D73" s="491">
        <v>274</v>
      </c>
    </row>
    <row r="74" spans="1:4" x14ac:dyDescent="0.2">
      <c r="A74" s="669"/>
      <c r="B74" s="669"/>
      <c r="C74" s="490" t="s">
        <v>444</v>
      </c>
      <c r="D74" s="491">
        <v>275</v>
      </c>
    </row>
    <row r="75" spans="1:4" x14ac:dyDescent="0.2">
      <c r="A75" s="663" t="s">
        <v>445</v>
      </c>
      <c r="B75" s="663">
        <v>300</v>
      </c>
      <c r="C75" s="490" t="s">
        <v>446</v>
      </c>
      <c r="D75" s="491">
        <v>301</v>
      </c>
    </row>
    <row r="76" spans="1:4" x14ac:dyDescent="0.2">
      <c r="A76" s="666"/>
      <c r="B76" s="666"/>
      <c r="C76" s="490" t="s">
        <v>447</v>
      </c>
      <c r="D76" s="491">
        <v>302</v>
      </c>
    </row>
    <row r="77" spans="1:4" x14ac:dyDescent="0.2">
      <c r="A77" s="666"/>
      <c r="B77" s="666"/>
      <c r="C77" s="490" t="s">
        <v>448</v>
      </c>
      <c r="D77" s="491">
        <v>303</v>
      </c>
    </row>
    <row r="78" spans="1:4" x14ac:dyDescent="0.2">
      <c r="A78" s="666"/>
      <c r="B78" s="666"/>
      <c r="C78" s="490" t="s">
        <v>449</v>
      </c>
      <c r="D78" s="491">
        <v>304</v>
      </c>
    </row>
    <row r="79" spans="1:4" x14ac:dyDescent="0.2">
      <c r="A79" s="666"/>
      <c r="B79" s="666"/>
      <c r="C79" s="490" t="s">
        <v>450</v>
      </c>
      <c r="D79" s="491">
        <v>305</v>
      </c>
    </row>
    <row r="80" spans="1:4" x14ac:dyDescent="0.2">
      <c r="A80" s="666"/>
      <c r="B80" s="666"/>
      <c r="C80" s="490" t="s">
        <v>451</v>
      </c>
      <c r="D80" s="491">
        <v>306</v>
      </c>
    </row>
    <row r="81" spans="1:4" x14ac:dyDescent="0.2">
      <c r="A81" s="666"/>
      <c r="B81" s="666"/>
      <c r="C81" s="490" t="s">
        <v>452</v>
      </c>
      <c r="D81" s="491">
        <v>307</v>
      </c>
    </row>
    <row r="82" spans="1:4" x14ac:dyDescent="0.2">
      <c r="A82" s="666"/>
      <c r="B82" s="666"/>
      <c r="C82" s="490" t="s">
        <v>453</v>
      </c>
      <c r="D82" s="491">
        <v>308</v>
      </c>
    </row>
    <row r="83" spans="1:4" x14ac:dyDescent="0.2">
      <c r="A83" s="666"/>
      <c r="B83" s="666"/>
      <c r="C83" s="490" t="s">
        <v>454</v>
      </c>
      <c r="D83" s="491">
        <v>309</v>
      </c>
    </row>
    <row r="84" spans="1:4" x14ac:dyDescent="0.2">
      <c r="A84" s="667"/>
      <c r="B84" s="667"/>
      <c r="C84" s="490" t="s">
        <v>455</v>
      </c>
      <c r="D84" s="491">
        <v>310</v>
      </c>
    </row>
    <row r="85" spans="1:4" x14ac:dyDescent="0.2">
      <c r="A85" s="663" t="s">
        <v>456</v>
      </c>
      <c r="B85" s="663">
        <v>320</v>
      </c>
      <c r="C85" s="490" t="s">
        <v>457</v>
      </c>
      <c r="D85" s="491">
        <v>321</v>
      </c>
    </row>
    <row r="86" spans="1:4" x14ac:dyDescent="0.2">
      <c r="A86" s="664"/>
      <c r="B86" s="664"/>
      <c r="C86" s="490" t="s">
        <v>458</v>
      </c>
      <c r="D86" s="491">
        <v>322</v>
      </c>
    </row>
    <row r="87" spans="1:4" x14ac:dyDescent="0.2">
      <c r="A87" s="664"/>
      <c r="B87" s="664"/>
      <c r="C87" s="490" t="s">
        <v>459</v>
      </c>
      <c r="D87" s="491">
        <v>323</v>
      </c>
    </row>
    <row r="88" spans="1:4" x14ac:dyDescent="0.2">
      <c r="A88" s="664"/>
      <c r="B88" s="664"/>
      <c r="C88" s="490" t="s">
        <v>460</v>
      </c>
      <c r="D88" s="491">
        <v>324</v>
      </c>
    </row>
    <row r="89" spans="1:4" x14ac:dyDescent="0.2">
      <c r="A89" s="665"/>
      <c r="B89" s="665"/>
      <c r="C89" s="490" t="s">
        <v>461</v>
      </c>
      <c r="D89" s="491">
        <v>325</v>
      </c>
    </row>
    <row r="90" spans="1:4" x14ac:dyDescent="0.2">
      <c r="A90" s="663" t="s">
        <v>462</v>
      </c>
      <c r="B90" s="663">
        <v>350</v>
      </c>
      <c r="C90" s="490" t="s">
        <v>463</v>
      </c>
      <c r="D90" s="491">
        <v>351</v>
      </c>
    </row>
    <row r="91" spans="1:4" x14ac:dyDescent="0.2">
      <c r="A91" s="664"/>
      <c r="B91" s="664"/>
      <c r="C91" s="490" t="s">
        <v>464</v>
      </c>
      <c r="D91" s="491">
        <v>352</v>
      </c>
    </row>
    <row r="92" spans="1:4" x14ac:dyDescent="0.2">
      <c r="A92" s="664"/>
      <c r="B92" s="664"/>
      <c r="C92" s="490" t="s">
        <v>465</v>
      </c>
      <c r="D92" s="491">
        <v>353</v>
      </c>
    </row>
    <row r="93" spans="1:4" x14ac:dyDescent="0.2">
      <c r="A93" s="664"/>
      <c r="B93" s="664"/>
      <c r="C93" s="490" t="s">
        <v>466</v>
      </c>
      <c r="D93" s="491">
        <v>354</v>
      </c>
    </row>
    <row r="94" spans="1:4" x14ac:dyDescent="0.2">
      <c r="A94" s="664"/>
      <c r="B94" s="664"/>
      <c r="C94" s="490" t="s">
        <v>467</v>
      </c>
      <c r="D94" s="491">
        <v>355</v>
      </c>
    </row>
    <row r="95" spans="1:4" x14ac:dyDescent="0.2">
      <c r="A95" s="664"/>
      <c r="B95" s="664"/>
      <c r="C95" s="490" t="s">
        <v>468</v>
      </c>
      <c r="D95" s="491">
        <v>356</v>
      </c>
    </row>
    <row r="96" spans="1:4" x14ac:dyDescent="0.2">
      <c r="A96" s="664"/>
      <c r="B96" s="664"/>
      <c r="C96" s="490" t="s">
        <v>469</v>
      </c>
      <c r="D96" s="491">
        <v>357</v>
      </c>
    </row>
    <row r="97" spans="1:4" x14ac:dyDescent="0.2">
      <c r="A97" s="665"/>
      <c r="B97" s="665"/>
      <c r="C97" s="490" t="s">
        <v>470</v>
      </c>
      <c r="D97" s="491">
        <v>358</v>
      </c>
    </row>
    <row r="98" spans="1:4" x14ac:dyDescent="0.2">
      <c r="A98" s="151"/>
      <c r="B98" s="151"/>
      <c r="C98" s="492"/>
      <c r="D98" s="493"/>
    </row>
    <row r="99" spans="1:4" x14ac:dyDescent="0.2">
      <c r="A99" s="151"/>
      <c r="B99" s="151"/>
      <c r="C99" s="492"/>
      <c r="D99" s="493"/>
    </row>
    <row r="100" spans="1:4" x14ac:dyDescent="0.2">
      <c r="A100" s="151"/>
      <c r="B100" s="151"/>
      <c r="C100" s="492"/>
      <c r="D100" s="493"/>
    </row>
    <row r="101" spans="1:4" x14ac:dyDescent="0.2">
      <c r="A101" s="151"/>
      <c r="B101" s="151"/>
      <c r="C101" s="492"/>
      <c r="D101" s="493"/>
    </row>
    <row r="102" spans="1:4" x14ac:dyDescent="0.2">
      <c r="A102" s="151"/>
      <c r="B102" s="151"/>
      <c r="C102" s="492"/>
      <c r="D102" s="493"/>
    </row>
    <row r="103" spans="1:4" x14ac:dyDescent="0.2">
      <c r="A103" s="151"/>
      <c r="B103" s="151"/>
      <c r="C103" s="492"/>
      <c r="D103" s="493"/>
    </row>
    <row r="104" spans="1:4" x14ac:dyDescent="0.2">
      <c r="A104" s="151"/>
      <c r="B104" s="151"/>
      <c r="C104" s="492"/>
      <c r="D104" s="493"/>
    </row>
    <row r="105" spans="1:4" ht="16.5" customHeight="1" x14ac:dyDescent="0.2">
      <c r="A105" s="151"/>
      <c r="B105" s="151"/>
      <c r="C105" s="492"/>
      <c r="D105" s="493"/>
    </row>
    <row r="106" spans="1:4" x14ac:dyDescent="0.2">
      <c r="A106" s="151"/>
      <c r="B106" s="151"/>
      <c r="C106" s="492"/>
      <c r="D106" s="493"/>
    </row>
    <row r="107" spans="1:4" x14ac:dyDescent="0.2">
      <c r="A107" s="151"/>
      <c r="B107" s="151"/>
      <c r="C107" s="492"/>
      <c r="D107" s="493"/>
    </row>
    <row r="108" spans="1:4" x14ac:dyDescent="0.2">
      <c r="A108" s="151"/>
      <c r="B108" s="151"/>
      <c r="C108" s="492"/>
      <c r="D108" s="493"/>
    </row>
    <row r="109" spans="1:4" x14ac:dyDescent="0.2">
      <c r="A109" s="151"/>
      <c r="B109" s="151"/>
      <c r="C109" s="492"/>
      <c r="D109" s="493"/>
    </row>
    <row r="110" spans="1:4" x14ac:dyDescent="0.2">
      <c r="A110" s="151"/>
      <c r="B110" s="151"/>
      <c r="C110" s="492"/>
      <c r="D110" s="493"/>
    </row>
    <row r="111" spans="1:4" x14ac:dyDescent="0.2">
      <c r="A111" s="151"/>
      <c r="B111" s="151"/>
      <c r="C111" s="492"/>
      <c r="D111" s="493"/>
    </row>
    <row r="112" spans="1:4" x14ac:dyDescent="0.2">
      <c r="A112" s="151"/>
      <c r="B112" s="151"/>
      <c r="C112" s="492"/>
      <c r="D112" s="493"/>
    </row>
    <row r="113" spans="1:4" x14ac:dyDescent="0.2">
      <c r="A113" s="151"/>
      <c r="B113" s="151"/>
      <c r="C113" s="492"/>
      <c r="D113" s="493"/>
    </row>
    <row r="114" spans="1:4" x14ac:dyDescent="0.2">
      <c r="A114" s="151"/>
      <c r="B114" s="151"/>
      <c r="C114" s="492"/>
      <c r="D114" s="493"/>
    </row>
    <row r="115" spans="1:4" x14ac:dyDescent="0.2">
      <c r="A115" s="151"/>
      <c r="B115" s="151"/>
      <c r="C115" s="492"/>
      <c r="D115" s="493"/>
    </row>
    <row r="116" spans="1:4" x14ac:dyDescent="0.2">
      <c r="A116" s="151"/>
      <c r="B116" s="151"/>
      <c r="C116" s="492"/>
      <c r="D116" s="493"/>
    </row>
    <row r="117" spans="1:4" x14ac:dyDescent="0.2">
      <c r="A117" s="151"/>
      <c r="B117" s="151"/>
      <c r="C117" s="492"/>
      <c r="D117" s="493"/>
    </row>
    <row r="118" spans="1:4" x14ac:dyDescent="0.2">
      <c r="A118" s="151"/>
      <c r="B118" s="151"/>
      <c r="C118" s="492"/>
      <c r="D118" s="493"/>
    </row>
    <row r="119" spans="1:4" x14ac:dyDescent="0.2">
      <c r="A119" s="151"/>
      <c r="B119" s="151"/>
      <c r="C119" s="492"/>
      <c r="D119" s="493"/>
    </row>
    <row r="120" spans="1:4" x14ac:dyDescent="0.2">
      <c r="A120" s="151"/>
      <c r="B120" s="151"/>
      <c r="C120" s="492"/>
      <c r="D120" s="493"/>
    </row>
    <row r="121" spans="1:4" x14ac:dyDescent="0.2">
      <c r="A121" s="151"/>
      <c r="B121" s="151"/>
      <c r="C121" s="492"/>
      <c r="D121" s="493"/>
    </row>
    <row r="122" spans="1:4" x14ac:dyDescent="0.2">
      <c r="A122" s="151"/>
      <c r="B122" s="151"/>
      <c r="C122" s="492"/>
      <c r="D122" s="493"/>
    </row>
    <row r="123" spans="1:4" x14ac:dyDescent="0.2">
      <c r="A123" s="151"/>
      <c r="B123" s="151"/>
      <c r="C123" s="492"/>
      <c r="D123" s="493"/>
    </row>
    <row r="124" spans="1:4" x14ac:dyDescent="0.2">
      <c r="A124" s="151"/>
      <c r="B124" s="151"/>
      <c r="C124" s="492"/>
      <c r="D124" s="493"/>
    </row>
    <row r="125" spans="1:4" x14ac:dyDescent="0.2">
      <c r="A125" s="151"/>
      <c r="B125" s="151"/>
      <c r="C125" s="492"/>
      <c r="D125" s="493"/>
    </row>
    <row r="126" spans="1:4" x14ac:dyDescent="0.2">
      <c r="A126" s="151"/>
      <c r="B126" s="151"/>
      <c r="C126" s="492"/>
      <c r="D126" s="493"/>
    </row>
    <row r="127" spans="1:4" x14ac:dyDescent="0.2">
      <c r="A127" s="151"/>
      <c r="B127" s="151"/>
      <c r="C127" s="492"/>
      <c r="D127" s="493"/>
    </row>
    <row r="128" spans="1:4" x14ac:dyDescent="0.2">
      <c r="A128" s="151"/>
      <c r="B128" s="151"/>
      <c r="C128" s="492"/>
      <c r="D128" s="493"/>
    </row>
    <row r="129" spans="1:4" x14ac:dyDescent="0.2">
      <c r="A129" s="151"/>
      <c r="B129" s="151"/>
      <c r="C129" s="492"/>
      <c r="D129" s="493"/>
    </row>
    <row r="130" spans="1:4" x14ac:dyDescent="0.2">
      <c r="A130" s="151"/>
      <c r="B130" s="151"/>
      <c r="C130" s="492"/>
      <c r="D130" s="493"/>
    </row>
    <row r="131" spans="1:4" hidden="1" x14ac:dyDescent="0.2">
      <c r="A131" s="151"/>
      <c r="B131" s="151"/>
      <c r="C131" s="492"/>
      <c r="D131" s="493"/>
    </row>
    <row r="132" spans="1:4" hidden="1" x14ac:dyDescent="0.2">
      <c r="A132" s="151"/>
      <c r="B132" s="151"/>
      <c r="C132" s="492"/>
      <c r="D132" s="493"/>
    </row>
    <row r="133" spans="1:4" hidden="1" x14ac:dyDescent="0.2">
      <c r="A133" s="151"/>
      <c r="B133" s="151"/>
      <c r="C133" s="492"/>
      <c r="D133" s="493"/>
    </row>
    <row r="134" spans="1:4" hidden="1" x14ac:dyDescent="0.2">
      <c r="A134" s="151"/>
      <c r="B134" s="151"/>
      <c r="C134" s="492"/>
      <c r="D134" s="493"/>
    </row>
    <row r="135" spans="1:4" x14ac:dyDescent="0.2">
      <c r="A135" s="151"/>
      <c r="B135" s="151"/>
      <c r="C135" s="492"/>
      <c r="D135" s="493"/>
    </row>
    <row r="136" spans="1:4" x14ac:dyDescent="0.2">
      <c r="A136" s="151"/>
      <c r="B136" s="151"/>
      <c r="C136" s="492"/>
      <c r="D136" s="493"/>
    </row>
    <row r="137" spans="1:4" x14ac:dyDescent="0.2">
      <c r="A137" s="151"/>
      <c r="B137" s="151"/>
      <c r="C137" s="492"/>
      <c r="D137" s="493"/>
    </row>
    <row r="138" spans="1:4" x14ac:dyDescent="0.2">
      <c r="A138" s="151"/>
      <c r="B138" s="151"/>
      <c r="C138" s="492"/>
      <c r="D138" s="493"/>
    </row>
    <row r="139" spans="1:4" x14ac:dyDescent="0.2">
      <c r="A139" s="151"/>
      <c r="B139" s="151"/>
      <c r="C139" s="492"/>
      <c r="D139" s="493"/>
    </row>
    <row r="140" spans="1:4" x14ac:dyDescent="0.2">
      <c r="A140" s="151"/>
      <c r="B140" s="151"/>
      <c r="C140" s="492"/>
      <c r="D140" s="493"/>
    </row>
    <row r="141" spans="1:4" x14ac:dyDescent="0.2">
      <c r="A141" s="151"/>
      <c r="B141" s="151"/>
      <c r="C141" s="492"/>
      <c r="D141" s="493"/>
    </row>
    <row r="142" spans="1:4" x14ac:dyDescent="0.2">
      <c r="A142" s="151"/>
      <c r="B142" s="151"/>
      <c r="C142" s="492"/>
      <c r="D142" s="493"/>
    </row>
    <row r="143" spans="1:4" x14ac:dyDescent="0.2">
      <c r="A143" s="151"/>
      <c r="B143" s="151"/>
      <c r="C143" s="492"/>
      <c r="D143" s="493"/>
    </row>
    <row r="144" spans="1:4" x14ac:dyDescent="0.2">
      <c r="A144" s="151"/>
      <c r="B144" s="151"/>
      <c r="C144" s="492"/>
      <c r="D144" s="493"/>
    </row>
    <row r="145" spans="1:4" x14ac:dyDescent="0.2">
      <c r="A145" s="151"/>
      <c r="B145" s="151"/>
      <c r="C145" s="492"/>
      <c r="D145" s="493"/>
    </row>
    <row r="146" spans="1:4" x14ac:dyDescent="0.2">
      <c r="A146" s="151"/>
      <c r="B146" s="151"/>
      <c r="C146" s="492"/>
      <c r="D146" s="493"/>
    </row>
    <row r="147" spans="1:4" x14ac:dyDescent="0.2">
      <c r="A147" s="151"/>
      <c r="B147" s="151"/>
      <c r="C147" s="492"/>
      <c r="D147" s="493"/>
    </row>
    <row r="148" spans="1:4" ht="12" customHeight="1" x14ac:dyDescent="0.2">
      <c r="A148" s="151"/>
      <c r="B148" s="151"/>
      <c r="C148" s="492"/>
      <c r="D148" s="493"/>
    </row>
    <row r="149" spans="1:4" x14ac:dyDescent="0.2">
      <c r="A149" s="151"/>
      <c r="B149" s="151"/>
      <c r="C149" s="492"/>
      <c r="D149" s="493"/>
    </row>
    <row r="150" spans="1:4" x14ac:dyDescent="0.2">
      <c r="A150" s="151"/>
      <c r="B150" s="151"/>
      <c r="C150" s="492"/>
      <c r="D150" s="493"/>
    </row>
    <row r="151" spans="1:4" x14ac:dyDescent="0.2">
      <c r="A151" s="151"/>
      <c r="B151" s="151"/>
      <c r="C151" s="492"/>
      <c r="D151" s="493"/>
    </row>
    <row r="152" spans="1:4" x14ac:dyDescent="0.2">
      <c r="A152" s="151"/>
      <c r="B152" s="151"/>
      <c r="C152" s="492"/>
      <c r="D152" s="493"/>
    </row>
    <row r="153" spans="1:4" x14ac:dyDescent="0.2">
      <c r="A153" s="151"/>
      <c r="B153" s="151"/>
      <c r="C153" s="492"/>
      <c r="D153" s="493"/>
    </row>
    <row r="154" spans="1:4" x14ac:dyDescent="0.2">
      <c r="A154" s="151"/>
      <c r="B154" s="151"/>
      <c r="C154" s="492"/>
      <c r="D154" s="493"/>
    </row>
    <row r="155" spans="1:4" x14ac:dyDescent="0.2">
      <c r="A155" s="151"/>
      <c r="B155" s="151"/>
      <c r="C155" s="492"/>
      <c r="D155" s="493"/>
    </row>
    <row r="156" spans="1:4" x14ac:dyDescent="0.2">
      <c r="A156" s="151"/>
      <c r="B156" s="151"/>
      <c r="C156" s="492"/>
      <c r="D156" s="493"/>
    </row>
    <row r="157" spans="1:4" x14ac:dyDescent="0.2">
      <c r="A157" s="151"/>
      <c r="B157" s="151"/>
      <c r="C157" s="492"/>
      <c r="D157" s="493"/>
    </row>
    <row r="158" spans="1:4" x14ac:dyDescent="0.2">
      <c r="A158" s="151"/>
      <c r="B158" s="151"/>
      <c r="C158" s="492"/>
      <c r="D158" s="493"/>
    </row>
    <row r="159" spans="1:4" x14ac:dyDescent="0.2">
      <c r="A159" s="151"/>
      <c r="B159" s="151"/>
      <c r="C159" s="492"/>
      <c r="D159" s="493"/>
    </row>
    <row r="160" spans="1:4" x14ac:dyDescent="0.2">
      <c r="A160" s="151"/>
      <c r="B160" s="151"/>
      <c r="C160" s="492"/>
      <c r="D160" s="493"/>
    </row>
    <row r="161" spans="1:4" x14ac:dyDescent="0.2">
      <c r="A161" s="151"/>
      <c r="B161" s="151"/>
      <c r="C161" s="492"/>
      <c r="D161" s="493"/>
    </row>
    <row r="162" spans="1:4" x14ac:dyDescent="0.2">
      <c r="A162" s="151"/>
      <c r="B162" s="151"/>
      <c r="C162" s="492"/>
      <c r="D162" s="493"/>
    </row>
    <row r="163" spans="1:4" x14ac:dyDescent="0.2">
      <c r="A163" s="151"/>
      <c r="B163" s="151"/>
      <c r="C163" s="492"/>
      <c r="D163" s="493"/>
    </row>
    <row r="164" spans="1:4" x14ac:dyDescent="0.2">
      <c r="A164" s="151"/>
      <c r="B164" s="151"/>
      <c r="C164" s="492"/>
      <c r="D164" s="493"/>
    </row>
    <row r="165" spans="1:4" x14ac:dyDescent="0.2">
      <c r="A165" s="151"/>
      <c r="B165" s="151"/>
      <c r="C165" s="492"/>
      <c r="D165" s="493"/>
    </row>
    <row r="166" spans="1:4" x14ac:dyDescent="0.2">
      <c r="A166" s="151"/>
      <c r="B166" s="151"/>
      <c r="C166" s="492"/>
      <c r="D166" s="493"/>
    </row>
    <row r="167" spans="1:4" x14ac:dyDescent="0.2">
      <c r="A167" s="151"/>
      <c r="B167" s="151"/>
      <c r="C167" s="492"/>
      <c r="D167" s="493"/>
    </row>
    <row r="168" spans="1:4" x14ac:dyDescent="0.2">
      <c r="A168" s="151"/>
      <c r="B168" s="151"/>
      <c r="C168" s="492"/>
      <c r="D168" s="493"/>
    </row>
    <row r="169" spans="1:4" x14ac:dyDescent="0.2">
      <c r="A169" s="151"/>
      <c r="B169" s="151"/>
      <c r="C169" s="492"/>
      <c r="D169" s="493"/>
    </row>
    <row r="170" spans="1:4" x14ac:dyDescent="0.2">
      <c r="A170" s="151"/>
      <c r="B170" s="151"/>
      <c r="C170" s="492"/>
      <c r="D170" s="493"/>
    </row>
    <row r="171" spans="1:4" x14ac:dyDescent="0.2">
      <c r="A171" s="151"/>
      <c r="B171" s="151"/>
      <c r="C171" s="492"/>
      <c r="D171" s="493"/>
    </row>
    <row r="172" spans="1:4" x14ac:dyDescent="0.2">
      <c r="A172" s="151"/>
      <c r="B172" s="151"/>
      <c r="C172" s="492"/>
      <c r="D172" s="493"/>
    </row>
    <row r="173" spans="1:4" x14ac:dyDescent="0.2">
      <c r="A173" s="151"/>
      <c r="B173" s="151"/>
      <c r="C173" s="492"/>
      <c r="D173" s="493"/>
    </row>
    <row r="174" spans="1:4" x14ac:dyDescent="0.2">
      <c r="A174" s="151"/>
      <c r="B174" s="151"/>
      <c r="C174" s="492"/>
      <c r="D174" s="493"/>
    </row>
    <row r="175" spans="1:4" x14ac:dyDescent="0.2">
      <c r="A175" s="151"/>
      <c r="B175" s="151"/>
      <c r="C175" s="492"/>
      <c r="D175" s="493"/>
    </row>
    <row r="176" spans="1:4" x14ac:dyDescent="0.2">
      <c r="A176" s="151"/>
      <c r="B176" s="151"/>
      <c r="C176" s="492"/>
      <c r="D176" s="493"/>
    </row>
    <row r="177" spans="1:4" x14ac:dyDescent="0.2">
      <c r="A177" s="151"/>
      <c r="B177" s="151"/>
      <c r="C177" s="492"/>
      <c r="D177" s="493"/>
    </row>
    <row r="178" spans="1:4" x14ac:dyDescent="0.2">
      <c r="A178" s="151"/>
      <c r="B178" s="151"/>
      <c r="C178" s="492"/>
      <c r="D178" s="493"/>
    </row>
    <row r="179" spans="1:4" x14ac:dyDescent="0.2">
      <c r="A179" s="151"/>
      <c r="B179" s="151"/>
      <c r="C179" s="492"/>
      <c r="D179" s="493"/>
    </row>
    <row r="180" spans="1:4" x14ac:dyDescent="0.2">
      <c r="A180" s="151"/>
      <c r="B180" s="151"/>
      <c r="C180" s="492"/>
      <c r="D180" s="493"/>
    </row>
    <row r="181" spans="1:4" x14ac:dyDescent="0.2">
      <c r="A181" s="151"/>
      <c r="B181" s="151"/>
      <c r="C181" s="492"/>
      <c r="D181" s="493"/>
    </row>
    <row r="182" spans="1:4" x14ac:dyDescent="0.2">
      <c r="A182" s="151"/>
      <c r="B182" s="151"/>
      <c r="C182" s="492"/>
      <c r="D182" s="493"/>
    </row>
    <row r="183" spans="1:4" x14ac:dyDescent="0.2">
      <c r="A183" s="151"/>
      <c r="B183" s="151"/>
      <c r="C183" s="492"/>
      <c r="D183" s="493"/>
    </row>
    <row r="184" spans="1:4" x14ac:dyDescent="0.2">
      <c r="A184" s="151"/>
      <c r="B184" s="151"/>
      <c r="C184" s="492"/>
      <c r="D184" s="493"/>
    </row>
    <row r="185" spans="1:4" x14ac:dyDescent="0.2">
      <c r="A185" s="151"/>
      <c r="B185" s="151"/>
      <c r="C185" s="492"/>
      <c r="D185" s="493"/>
    </row>
    <row r="186" spans="1:4" x14ac:dyDescent="0.2">
      <c r="A186" s="151"/>
      <c r="B186" s="151"/>
      <c r="C186" s="492"/>
      <c r="D186" s="493"/>
    </row>
    <row r="187" spans="1:4" x14ac:dyDescent="0.2">
      <c r="A187" s="151"/>
      <c r="B187" s="151"/>
      <c r="C187" s="492"/>
      <c r="D187" s="493"/>
    </row>
    <row r="188" spans="1:4" x14ac:dyDescent="0.2">
      <c r="A188" s="151"/>
      <c r="B188" s="151"/>
      <c r="C188" s="492"/>
      <c r="D188" s="493"/>
    </row>
    <row r="189" spans="1:4" x14ac:dyDescent="0.2">
      <c r="A189" s="151"/>
      <c r="B189" s="151"/>
      <c r="C189" s="492"/>
      <c r="D189" s="493"/>
    </row>
    <row r="190" spans="1:4" x14ac:dyDescent="0.2">
      <c r="A190" s="151"/>
      <c r="B190" s="151"/>
      <c r="C190" s="492"/>
      <c r="D190" s="493"/>
    </row>
    <row r="191" spans="1:4" x14ac:dyDescent="0.2">
      <c r="A191" s="151"/>
      <c r="B191" s="151"/>
      <c r="C191" s="492"/>
      <c r="D191" s="493"/>
    </row>
    <row r="192" spans="1:4" x14ac:dyDescent="0.2">
      <c r="A192" s="151"/>
      <c r="B192" s="151"/>
      <c r="C192" s="492"/>
      <c r="D192" s="493"/>
    </row>
    <row r="193" spans="1:4" x14ac:dyDescent="0.2">
      <c r="A193" s="151"/>
      <c r="B193" s="151"/>
      <c r="C193" s="492"/>
      <c r="D193" s="493"/>
    </row>
    <row r="194" spans="1:4" x14ac:dyDescent="0.2">
      <c r="A194" s="151"/>
      <c r="B194" s="151"/>
      <c r="C194" s="492"/>
      <c r="D194" s="493"/>
    </row>
    <row r="195" spans="1:4" x14ac:dyDescent="0.2">
      <c r="A195" s="151"/>
      <c r="B195" s="151"/>
      <c r="C195" s="492"/>
      <c r="D195" s="493"/>
    </row>
    <row r="196" spans="1:4" x14ac:dyDescent="0.2">
      <c r="A196" s="151"/>
      <c r="B196" s="151"/>
      <c r="C196" s="492"/>
      <c r="D196" s="493"/>
    </row>
    <row r="197" spans="1:4" x14ac:dyDescent="0.2">
      <c r="A197" s="151"/>
      <c r="B197" s="151"/>
      <c r="C197" s="492"/>
      <c r="D197" s="493"/>
    </row>
    <row r="198" spans="1:4" x14ac:dyDescent="0.2">
      <c r="A198" s="151"/>
      <c r="B198" s="151"/>
      <c r="C198" s="492"/>
      <c r="D198" s="493"/>
    </row>
    <row r="199" spans="1:4" x14ac:dyDescent="0.2">
      <c r="A199" s="151"/>
      <c r="B199" s="151"/>
      <c r="C199" s="492"/>
      <c r="D199" s="493"/>
    </row>
    <row r="200" spans="1:4" x14ac:dyDescent="0.2">
      <c r="A200" s="151"/>
      <c r="B200" s="151"/>
      <c r="C200" s="492"/>
      <c r="D200" s="493"/>
    </row>
    <row r="201" spans="1:4" x14ac:dyDescent="0.2">
      <c r="A201" s="151"/>
      <c r="B201" s="151"/>
      <c r="C201" s="492"/>
      <c r="D201" s="493"/>
    </row>
    <row r="202" spans="1:4" x14ac:dyDescent="0.2">
      <c r="A202" s="151"/>
      <c r="B202" s="151"/>
      <c r="C202" s="492"/>
      <c r="D202" s="493"/>
    </row>
    <row r="203" spans="1:4" x14ac:dyDescent="0.2">
      <c r="A203" s="151"/>
      <c r="B203" s="151"/>
      <c r="C203" s="492"/>
      <c r="D203" s="493"/>
    </row>
    <row r="204" spans="1:4" x14ac:dyDescent="0.2">
      <c r="A204" s="151"/>
      <c r="B204" s="151"/>
      <c r="C204" s="492"/>
      <c r="D204" s="493"/>
    </row>
    <row r="205" spans="1:4" x14ac:dyDescent="0.2">
      <c r="A205" s="151"/>
      <c r="B205" s="151"/>
      <c r="C205" s="492"/>
      <c r="D205" s="493"/>
    </row>
    <row r="206" spans="1:4" x14ac:dyDescent="0.2">
      <c r="A206" s="151"/>
      <c r="B206" s="151"/>
      <c r="C206" s="492"/>
      <c r="D206" s="493"/>
    </row>
    <row r="207" spans="1:4" x14ac:dyDescent="0.2">
      <c r="A207" s="151"/>
      <c r="B207" s="151"/>
      <c r="C207" s="492"/>
      <c r="D207" s="493"/>
    </row>
    <row r="208" spans="1:4" x14ac:dyDescent="0.2">
      <c r="A208" s="151"/>
      <c r="B208" s="151"/>
      <c r="C208" s="492"/>
      <c r="D208" s="493"/>
    </row>
    <row r="209" spans="1:4" x14ac:dyDescent="0.2">
      <c r="A209" s="151"/>
      <c r="B209" s="151"/>
      <c r="C209" s="492"/>
      <c r="D209" s="493"/>
    </row>
    <row r="210" spans="1:4" x14ac:dyDescent="0.2">
      <c r="A210" s="151"/>
      <c r="B210" s="151"/>
      <c r="C210" s="492"/>
      <c r="D210" s="493"/>
    </row>
    <row r="211" spans="1:4" x14ac:dyDescent="0.2">
      <c r="A211" s="151"/>
      <c r="B211" s="151"/>
      <c r="C211" s="492"/>
      <c r="D211" s="493"/>
    </row>
    <row r="212" spans="1:4" x14ac:dyDescent="0.2">
      <c r="A212" s="151"/>
      <c r="B212" s="151"/>
      <c r="C212" s="492"/>
      <c r="D212" s="493"/>
    </row>
    <row r="213" spans="1:4" x14ac:dyDescent="0.2">
      <c r="A213" s="151"/>
      <c r="B213" s="151"/>
      <c r="C213" s="492"/>
      <c r="D213" s="493"/>
    </row>
    <row r="214" spans="1:4" x14ac:dyDescent="0.2">
      <c r="A214" s="151"/>
      <c r="B214" s="151"/>
      <c r="C214" s="492"/>
      <c r="D214" s="493"/>
    </row>
    <row r="215" spans="1:4" x14ac:dyDescent="0.2">
      <c r="A215" s="151"/>
      <c r="B215" s="151"/>
      <c r="C215" s="492"/>
      <c r="D215" s="493"/>
    </row>
    <row r="216" spans="1:4" x14ac:dyDescent="0.2">
      <c r="A216" s="151"/>
      <c r="B216" s="151"/>
      <c r="C216" s="492"/>
      <c r="D216" s="493"/>
    </row>
    <row r="217" spans="1:4" x14ac:dyDescent="0.2">
      <c r="A217" s="151"/>
      <c r="B217" s="151"/>
      <c r="C217" s="492"/>
      <c r="D217" s="493"/>
    </row>
    <row r="218" spans="1:4" x14ac:dyDescent="0.2">
      <c r="A218" s="151"/>
      <c r="B218" s="151"/>
      <c r="C218" s="492"/>
      <c r="D218" s="493"/>
    </row>
    <row r="219" spans="1:4" x14ac:dyDescent="0.2">
      <c r="A219" s="151"/>
      <c r="B219" s="151"/>
      <c r="C219" s="492"/>
      <c r="D219" s="493"/>
    </row>
    <row r="220" spans="1:4" x14ac:dyDescent="0.2">
      <c r="A220" s="151"/>
      <c r="B220" s="151"/>
      <c r="C220" s="492"/>
      <c r="D220" s="493"/>
    </row>
    <row r="221" spans="1:4" x14ac:dyDescent="0.2">
      <c r="A221" s="151"/>
      <c r="B221" s="151"/>
      <c r="C221" s="492"/>
      <c r="D221" s="493"/>
    </row>
    <row r="222" spans="1:4" x14ac:dyDescent="0.2">
      <c r="A222" s="151"/>
      <c r="B222" s="151"/>
      <c r="C222" s="492"/>
      <c r="D222" s="493"/>
    </row>
    <row r="223" spans="1:4" x14ac:dyDescent="0.2">
      <c r="A223" s="151"/>
      <c r="B223" s="151"/>
      <c r="C223" s="492"/>
      <c r="D223" s="493"/>
    </row>
    <row r="224" spans="1:4" x14ac:dyDescent="0.2">
      <c r="A224" s="151"/>
      <c r="B224" s="151"/>
      <c r="C224" s="492"/>
      <c r="D224" s="493"/>
    </row>
    <row r="225" spans="1:4" x14ac:dyDescent="0.2">
      <c r="A225" s="151"/>
      <c r="B225" s="151"/>
      <c r="C225" s="492"/>
      <c r="D225" s="493"/>
    </row>
    <row r="226" spans="1:4" x14ac:dyDescent="0.2">
      <c r="A226" s="151"/>
      <c r="B226" s="151"/>
      <c r="C226" s="492"/>
      <c r="D226" s="493"/>
    </row>
    <row r="227" spans="1:4" x14ac:dyDescent="0.2">
      <c r="A227" s="151"/>
      <c r="B227" s="151"/>
      <c r="C227" s="492"/>
      <c r="D227" s="493"/>
    </row>
    <row r="228" spans="1:4" x14ac:dyDescent="0.2">
      <c r="A228" s="151"/>
      <c r="B228" s="151"/>
      <c r="C228" s="492"/>
      <c r="D228" s="493"/>
    </row>
    <row r="229" spans="1:4" x14ac:dyDescent="0.2">
      <c r="A229" s="151"/>
      <c r="B229" s="151"/>
      <c r="C229" s="492"/>
      <c r="D229" s="493"/>
    </row>
    <row r="230" spans="1:4" x14ac:dyDescent="0.2">
      <c r="A230" s="151"/>
      <c r="B230" s="151"/>
      <c r="C230" s="492"/>
      <c r="D230" s="493"/>
    </row>
    <row r="231" spans="1:4" x14ac:dyDescent="0.2">
      <c r="A231" s="151"/>
      <c r="B231" s="151"/>
      <c r="C231" s="492"/>
      <c r="D231" s="493"/>
    </row>
    <row r="232" spans="1:4" x14ac:dyDescent="0.2">
      <c r="A232" s="151"/>
      <c r="B232" s="151"/>
      <c r="C232" s="492"/>
      <c r="D232" s="493"/>
    </row>
    <row r="233" spans="1:4" x14ac:dyDescent="0.2">
      <c r="A233" s="151"/>
      <c r="B233" s="151"/>
      <c r="C233" s="492"/>
      <c r="D233" s="493"/>
    </row>
    <row r="234" spans="1:4" x14ac:dyDescent="0.2">
      <c r="A234" s="151"/>
      <c r="B234" s="151"/>
      <c r="C234" s="492"/>
      <c r="D234" s="493"/>
    </row>
    <row r="235" spans="1:4" x14ac:dyDescent="0.2">
      <c r="A235" s="151"/>
      <c r="B235" s="151"/>
      <c r="C235" s="492"/>
      <c r="D235" s="493"/>
    </row>
    <row r="236" spans="1:4" x14ac:dyDescent="0.2">
      <c r="A236" s="151"/>
      <c r="B236" s="151"/>
      <c r="C236" s="492"/>
      <c r="D236" s="493"/>
    </row>
    <row r="237" spans="1:4" x14ac:dyDescent="0.2">
      <c r="A237" s="151"/>
      <c r="B237" s="151"/>
      <c r="C237" s="492"/>
      <c r="D237" s="493"/>
    </row>
    <row r="238" spans="1:4" x14ac:dyDescent="0.2">
      <c r="A238" s="151"/>
      <c r="B238" s="151"/>
      <c r="C238" s="492"/>
      <c r="D238" s="493"/>
    </row>
    <row r="239" spans="1:4" x14ac:dyDescent="0.2">
      <c r="A239" s="151"/>
      <c r="B239" s="151"/>
      <c r="C239" s="492"/>
      <c r="D239" s="493"/>
    </row>
    <row r="240" spans="1:4" x14ac:dyDescent="0.2">
      <c r="A240" s="151"/>
      <c r="B240" s="151"/>
      <c r="C240" s="492"/>
      <c r="D240" s="493"/>
    </row>
    <row r="241" spans="1:4" x14ac:dyDescent="0.2">
      <c r="A241" s="151"/>
      <c r="B241" s="151"/>
      <c r="C241" s="492"/>
      <c r="D241" s="493"/>
    </row>
    <row r="242" spans="1:4" x14ac:dyDescent="0.2">
      <c r="A242" s="151"/>
      <c r="B242" s="151"/>
      <c r="C242" s="492"/>
      <c r="D242" s="493"/>
    </row>
    <row r="243" spans="1:4" x14ac:dyDescent="0.2">
      <c r="A243" s="151"/>
      <c r="B243" s="151"/>
      <c r="C243" s="492"/>
      <c r="D243" s="493"/>
    </row>
    <row r="244" spans="1:4" x14ac:dyDescent="0.2">
      <c r="A244" s="151"/>
      <c r="B244" s="151"/>
      <c r="C244" s="492"/>
      <c r="D244" s="493"/>
    </row>
    <row r="245" spans="1:4" x14ac:dyDescent="0.2">
      <c r="A245" s="151"/>
      <c r="B245" s="151"/>
      <c r="C245" s="492"/>
      <c r="D245" s="493"/>
    </row>
    <row r="246" spans="1:4" x14ac:dyDescent="0.2">
      <c r="A246" s="151"/>
      <c r="B246" s="151"/>
      <c r="C246" s="492"/>
      <c r="D246" s="493"/>
    </row>
    <row r="247" spans="1:4" x14ac:dyDescent="0.2">
      <c r="A247" s="151"/>
      <c r="B247" s="151"/>
      <c r="C247" s="492"/>
      <c r="D247" s="493"/>
    </row>
    <row r="248" spans="1:4" x14ac:dyDescent="0.2">
      <c r="A248" s="151"/>
      <c r="B248" s="151"/>
      <c r="C248" s="492"/>
      <c r="D248" s="493"/>
    </row>
    <row r="249" spans="1:4" x14ac:dyDescent="0.2">
      <c r="A249" s="151"/>
      <c r="B249" s="151"/>
      <c r="C249" s="492"/>
      <c r="D249" s="493"/>
    </row>
    <row r="250" spans="1:4" x14ac:dyDescent="0.2">
      <c r="A250" s="151"/>
      <c r="B250" s="151"/>
      <c r="C250" s="492"/>
      <c r="D250" s="493"/>
    </row>
    <row r="251" spans="1:4" x14ac:dyDescent="0.2">
      <c r="A251" s="151"/>
      <c r="B251" s="151"/>
      <c r="C251" s="492"/>
      <c r="D251" s="493"/>
    </row>
    <row r="252" spans="1:4" x14ac:dyDescent="0.2">
      <c r="A252" s="151"/>
      <c r="B252" s="151"/>
      <c r="C252" s="492"/>
      <c r="D252" s="493"/>
    </row>
    <row r="253" spans="1:4" x14ac:dyDescent="0.2">
      <c r="A253" s="151"/>
      <c r="B253" s="151"/>
      <c r="C253" s="492"/>
      <c r="D253" s="493"/>
    </row>
    <row r="254" spans="1:4" x14ac:dyDescent="0.2">
      <c r="A254" s="151"/>
      <c r="B254" s="151"/>
      <c r="C254" s="492"/>
      <c r="D254" s="493"/>
    </row>
    <row r="255" spans="1:4" x14ac:dyDescent="0.2">
      <c r="A255" s="151"/>
      <c r="B255" s="151"/>
      <c r="C255" s="492"/>
      <c r="D255" s="493"/>
    </row>
    <row r="256" spans="1:4" x14ac:dyDescent="0.2">
      <c r="A256" s="151"/>
      <c r="B256" s="151"/>
      <c r="C256" s="492"/>
      <c r="D256" s="493"/>
    </row>
    <row r="257" spans="1:4" x14ac:dyDescent="0.2">
      <c r="A257" s="151"/>
      <c r="B257" s="151"/>
      <c r="C257" s="492"/>
      <c r="D257" s="493"/>
    </row>
    <row r="258" spans="1:4" x14ac:dyDescent="0.2">
      <c r="A258" s="151"/>
      <c r="B258" s="151"/>
      <c r="C258" s="492"/>
      <c r="D258" s="493"/>
    </row>
    <row r="259" spans="1:4" x14ac:dyDescent="0.2">
      <c r="A259" s="151"/>
      <c r="B259" s="151"/>
      <c r="C259" s="492"/>
      <c r="D259" s="493"/>
    </row>
    <row r="260" spans="1:4" x14ac:dyDescent="0.2">
      <c r="A260" s="151"/>
      <c r="B260" s="151"/>
      <c r="C260" s="492"/>
      <c r="D260" s="493"/>
    </row>
    <row r="261" spans="1:4" x14ac:dyDescent="0.2">
      <c r="A261" s="151"/>
      <c r="B261" s="151"/>
      <c r="C261" s="492"/>
      <c r="D261" s="493"/>
    </row>
    <row r="262" spans="1:4" x14ac:dyDescent="0.2">
      <c r="A262" s="151"/>
      <c r="B262" s="151"/>
      <c r="C262" s="492"/>
      <c r="D262" s="493"/>
    </row>
    <row r="263" spans="1:4" x14ac:dyDescent="0.2">
      <c r="A263" s="151"/>
      <c r="B263" s="151"/>
      <c r="C263" s="492"/>
      <c r="D263" s="493"/>
    </row>
    <row r="264" spans="1:4" x14ac:dyDescent="0.2">
      <c r="A264" s="151"/>
      <c r="B264" s="151"/>
      <c r="C264" s="492"/>
      <c r="D264" s="493"/>
    </row>
    <row r="265" spans="1:4" x14ac:dyDescent="0.2">
      <c r="A265" s="151"/>
      <c r="B265" s="151"/>
      <c r="C265" s="492"/>
      <c r="D265" s="493"/>
    </row>
    <row r="266" spans="1:4" x14ac:dyDescent="0.2">
      <c r="A266" s="151"/>
      <c r="B266" s="151"/>
      <c r="C266" s="492"/>
      <c r="D266" s="493"/>
    </row>
    <row r="267" spans="1:4" x14ac:dyDescent="0.2">
      <c r="A267" s="151"/>
      <c r="B267" s="151"/>
      <c r="C267" s="492"/>
      <c r="D267" s="493"/>
    </row>
    <row r="268" spans="1:4" x14ac:dyDescent="0.2">
      <c r="A268" s="151"/>
      <c r="B268" s="151"/>
      <c r="C268" s="492"/>
      <c r="D268" s="493"/>
    </row>
    <row r="269" spans="1:4" x14ac:dyDescent="0.2">
      <c r="A269" s="151"/>
      <c r="B269" s="151"/>
      <c r="C269" s="492"/>
      <c r="D269" s="493"/>
    </row>
    <row r="270" spans="1:4" x14ac:dyDescent="0.2">
      <c r="A270" s="151"/>
      <c r="B270" s="151"/>
      <c r="C270" s="492"/>
      <c r="D270" s="493"/>
    </row>
    <row r="271" spans="1:4" x14ac:dyDescent="0.2">
      <c r="A271" s="151"/>
      <c r="B271" s="151"/>
      <c r="C271" s="492"/>
      <c r="D271" s="493"/>
    </row>
    <row r="272" spans="1:4" x14ac:dyDescent="0.2">
      <c r="A272" s="151"/>
      <c r="B272" s="151"/>
      <c r="C272" s="492"/>
      <c r="D272" s="493"/>
    </row>
    <row r="273" spans="1:4" x14ac:dyDescent="0.2">
      <c r="A273" s="151"/>
      <c r="B273" s="151"/>
      <c r="C273" s="492"/>
      <c r="D273" s="493"/>
    </row>
    <row r="274" spans="1:4" x14ac:dyDescent="0.2">
      <c r="A274" s="151"/>
      <c r="B274" s="151"/>
      <c r="C274" s="492"/>
      <c r="D274" s="493"/>
    </row>
    <row r="275" spans="1:4" x14ac:dyDescent="0.2">
      <c r="A275" s="151"/>
      <c r="B275" s="151"/>
      <c r="C275" s="492"/>
      <c r="D275" s="493"/>
    </row>
    <row r="276" spans="1:4" x14ac:dyDescent="0.2">
      <c r="A276" s="151"/>
      <c r="B276" s="151"/>
      <c r="C276" s="492"/>
      <c r="D276" s="493"/>
    </row>
    <row r="277" spans="1:4" x14ac:dyDescent="0.2">
      <c r="A277" s="151"/>
      <c r="B277" s="151"/>
      <c r="C277" s="492"/>
      <c r="D277" s="493"/>
    </row>
    <row r="278" spans="1:4" x14ac:dyDescent="0.2">
      <c r="A278" s="151"/>
      <c r="B278" s="151"/>
      <c r="C278" s="492"/>
      <c r="D278" s="493"/>
    </row>
    <row r="279" spans="1:4" x14ac:dyDescent="0.2">
      <c r="A279" s="151"/>
      <c r="B279" s="151"/>
      <c r="C279" s="492"/>
      <c r="D279" s="493"/>
    </row>
    <row r="280" spans="1:4" x14ac:dyDescent="0.2">
      <c r="A280" s="151"/>
      <c r="B280" s="151"/>
      <c r="C280" s="492"/>
      <c r="D280" s="493"/>
    </row>
    <row r="281" spans="1:4" x14ac:dyDescent="0.2">
      <c r="A281" s="151"/>
      <c r="B281" s="151"/>
      <c r="C281" s="492"/>
      <c r="D281" s="493"/>
    </row>
    <row r="282" spans="1:4" x14ac:dyDescent="0.2">
      <c r="A282" s="151"/>
      <c r="B282" s="151"/>
      <c r="C282" s="492"/>
      <c r="D282" s="493"/>
    </row>
    <row r="283" spans="1:4" x14ac:dyDescent="0.2">
      <c r="A283" s="151"/>
      <c r="B283" s="151"/>
      <c r="C283" s="492"/>
      <c r="D283" s="493"/>
    </row>
    <row r="284" spans="1:4" x14ac:dyDescent="0.2">
      <c r="A284" s="151"/>
      <c r="B284" s="151"/>
      <c r="C284" s="492"/>
      <c r="D284" s="493"/>
    </row>
    <row r="285" spans="1:4" x14ac:dyDescent="0.2">
      <c r="A285" s="151"/>
      <c r="B285" s="151"/>
      <c r="C285" s="492"/>
      <c r="D285" s="493"/>
    </row>
    <row r="286" spans="1:4" x14ac:dyDescent="0.2">
      <c r="A286" s="151"/>
      <c r="B286" s="151"/>
      <c r="C286" s="492"/>
      <c r="D286" s="493"/>
    </row>
    <row r="287" spans="1:4" x14ac:dyDescent="0.2">
      <c r="A287" s="151"/>
      <c r="B287" s="151"/>
      <c r="C287" s="492"/>
      <c r="D287" s="493"/>
    </row>
    <row r="288" spans="1:4" x14ac:dyDescent="0.2">
      <c r="A288" s="151"/>
      <c r="B288" s="151"/>
      <c r="C288" s="492"/>
      <c r="D288" s="493"/>
    </row>
    <row r="289" spans="1:4" x14ac:dyDescent="0.2">
      <c r="A289" s="151"/>
      <c r="B289" s="151"/>
      <c r="C289" s="492"/>
      <c r="D289" s="493"/>
    </row>
    <row r="290" spans="1:4" x14ac:dyDescent="0.2">
      <c r="A290" s="151"/>
      <c r="B290" s="151"/>
      <c r="C290" s="492"/>
      <c r="D290" s="493"/>
    </row>
    <row r="291" spans="1:4" x14ac:dyDescent="0.2">
      <c r="A291" s="151"/>
      <c r="B291" s="151"/>
      <c r="C291" s="492"/>
      <c r="D291" s="493"/>
    </row>
    <row r="292" spans="1:4" x14ac:dyDescent="0.2">
      <c r="A292" s="151"/>
      <c r="B292" s="151"/>
      <c r="C292" s="492"/>
      <c r="D292" s="493"/>
    </row>
    <row r="293" spans="1:4" x14ac:dyDescent="0.2">
      <c r="A293" s="151"/>
      <c r="B293" s="151"/>
      <c r="C293" s="492"/>
      <c r="D293" s="493"/>
    </row>
    <row r="294" spans="1:4" x14ac:dyDescent="0.2">
      <c r="A294" s="151"/>
      <c r="B294" s="151"/>
      <c r="C294" s="492"/>
      <c r="D294" s="493"/>
    </row>
    <row r="295" spans="1:4" x14ac:dyDescent="0.2">
      <c r="A295" s="151"/>
      <c r="B295" s="151"/>
      <c r="C295" s="492"/>
      <c r="D295" s="493"/>
    </row>
    <row r="296" spans="1:4" x14ac:dyDescent="0.2">
      <c r="A296" s="151"/>
      <c r="B296" s="151"/>
      <c r="C296" s="492"/>
      <c r="D296" s="493"/>
    </row>
    <row r="297" spans="1:4" x14ac:dyDescent="0.2">
      <c r="A297" s="151"/>
      <c r="B297" s="151"/>
      <c r="C297" s="492"/>
      <c r="D297" s="493"/>
    </row>
    <row r="298" spans="1:4" x14ac:dyDescent="0.2">
      <c r="A298" s="151"/>
      <c r="B298" s="151"/>
      <c r="C298" s="492"/>
      <c r="D298" s="493"/>
    </row>
    <row r="299" spans="1:4" x14ac:dyDescent="0.2">
      <c r="A299" s="151"/>
      <c r="B299" s="151"/>
      <c r="C299" s="492"/>
      <c r="D299" s="493"/>
    </row>
    <row r="300" spans="1:4" x14ac:dyDescent="0.2">
      <c r="A300" s="151"/>
      <c r="B300" s="151"/>
      <c r="C300" s="492"/>
      <c r="D300" s="493"/>
    </row>
    <row r="301" spans="1:4" x14ac:dyDescent="0.2">
      <c r="A301" s="151"/>
      <c r="B301" s="151"/>
      <c r="C301" s="492"/>
      <c r="D301" s="493"/>
    </row>
    <row r="302" spans="1:4" x14ac:dyDescent="0.2">
      <c r="A302" s="151"/>
      <c r="B302" s="151"/>
      <c r="C302" s="492"/>
      <c r="D302" s="493"/>
    </row>
    <row r="303" spans="1:4" x14ac:dyDescent="0.2">
      <c r="A303" s="151"/>
      <c r="B303" s="151"/>
      <c r="C303" s="151"/>
      <c r="D303" s="494"/>
    </row>
    <row r="304" spans="1:4" x14ac:dyDescent="0.2">
      <c r="A304" s="151"/>
      <c r="B304" s="151"/>
      <c r="C304" s="151"/>
      <c r="D304" s="494"/>
    </row>
    <row r="305" spans="1:4" x14ac:dyDescent="0.2">
      <c r="A305" s="151"/>
      <c r="B305" s="151"/>
      <c r="C305" s="151"/>
      <c r="D305" s="494"/>
    </row>
    <row r="306" spans="1:4" x14ac:dyDescent="0.2">
      <c r="A306" s="151"/>
      <c r="B306" s="151"/>
      <c r="C306" s="151"/>
      <c r="D306" s="494"/>
    </row>
    <row r="307" spans="1:4" x14ac:dyDescent="0.2">
      <c r="A307" s="151"/>
      <c r="B307" s="151"/>
      <c r="C307" s="151"/>
      <c r="D307" s="494"/>
    </row>
    <row r="308" spans="1:4" x14ac:dyDescent="0.2">
      <c r="A308" s="151"/>
      <c r="B308" s="151"/>
      <c r="C308" s="151"/>
      <c r="D308" s="494"/>
    </row>
    <row r="309" spans="1:4" x14ac:dyDescent="0.2">
      <c r="A309" s="151"/>
      <c r="B309" s="151"/>
      <c r="C309" s="151"/>
      <c r="D309" s="494"/>
    </row>
    <row r="310" spans="1:4" x14ac:dyDescent="0.2">
      <c r="A310" s="151"/>
      <c r="B310" s="151"/>
      <c r="C310" s="151"/>
      <c r="D310" s="494"/>
    </row>
    <row r="311" spans="1:4" x14ac:dyDescent="0.2">
      <c r="A311" s="151"/>
      <c r="B311" s="151"/>
      <c r="C311" s="151"/>
      <c r="D311" s="494"/>
    </row>
    <row r="312" spans="1:4" x14ac:dyDescent="0.2">
      <c r="A312" s="151"/>
      <c r="B312" s="151"/>
      <c r="C312" s="151"/>
      <c r="D312" s="494"/>
    </row>
    <row r="313" spans="1:4" x14ac:dyDescent="0.2">
      <c r="A313" s="151"/>
      <c r="B313" s="151"/>
      <c r="C313" s="151"/>
      <c r="D313" s="494"/>
    </row>
    <row r="314" spans="1:4" x14ac:dyDescent="0.2">
      <c r="A314" s="151"/>
      <c r="B314" s="151"/>
      <c r="C314" s="151"/>
      <c r="D314" s="494"/>
    </row>
    <row r="315" spans="1:4" x14ac:dyDescent="0.2">
      <c r="A315" s="151"/>
      <c r="B315" s="151"/>
      <c r="C315" s="151"/>
      <c r="D315" s="494"/>
    </row>
    <row r="316" spans="1:4" x14ac:dyDescent="0.2">
      <c r="A316" s="151"/>
      <c r="B316" s="151"/>
      <c r="C316" s="151"/>
      <c r="D316" s="494"/>
    </row>
    <row r="317" spans="1:4" x14ac:dyDescent="0.2">
      <c r="A317" s="151"/>
      <c r="B317" s="151"/>
      <c r="C317" s="151"/>
      <c r="D317" s="494"/>
    </row>
    <row r="318" spans="1:4" x14ac:dyDescent="0.2">
      <c r="A318" s="151"/>
      <c r="B318" s="151"/>
      <c r="C318" s="151"/>
      <c r="D318" s="494"/>
    </row>
    <row r="319" spans="1:4" x14ac:dyDescent="0.2">
      <c r="A319" s="151"/>
      <c r="B319" s="151"/>
      <c r="C319" s="151"/>
      <c r="D319" s="494"/>
    </row>
    <row r="320" spans="1:4" x14ac:dyDescent="0.2">
      <c r="A320" s="151"/>
      <c r="B320" s="151"/>
      <c r="C320" s="151"/>
      <c r="D320" s="494"/>
    </row>
    <row r="321" spans="1:4" x14ac:dyDescent="0.2">
      <c r="A321" s="151"/>
      <c r="B321" s="151"/>
      <c r="C321" s="151"/>
      <c r="D321" s="494"/>
    </row>
    <row r="322" spans="1:4" x14ac:dyDescent="0.2">
      <c r="A322" s="151"/>
      <c r="B322" s="151"/>
      <c r="C322" s="151"/>
      <c r="D322" s="494"/>
    </row>
    <row r="323" spans="1:4" x14ac:dyDescent="0.2">
      <c r="A323" s="151"/>
      <c r="B323" s="151"/>
      <c r="C323" s="151"/>
      <c r="D323" s="494"/>
    </row>
    <row r="324" spans="1:4" x14ac:dyDescent="0.2">
      <c r="A324" s="151"/>
      <c r="B324" s="151"/>
      <c r="C324" s="151"/>
      <c r="D324" s="494"/>
    </row>
    <row r="325" spans="1:4" x14ac:dyDescent="0.2">
      <c r="A325" s="151"/>
      <c r="B325" s="151"/>
      <c r="C325" s="151"/>
      <c r="D325" s="494"/>
    </row>
    <row r="326" spans="1:4" x14ac:dyDescent="0.2">
      <c r="A326" s="151"/>
      <c r="B326" s="151"/>
      <c r="C326" s="151"/>
      <c r="D326" s="494"/>
    </row>
    <row r="327" spans="1:4" x14ac:dyDescent="0.2">
      <c r="A327" s="151"/>
      <c r="B327" s="151"/>
      <c r="C327" s="151"/>
      <c r="D327" s="494"/>
    </row>
    <row r="328" spans="1:4" x14ac:dyDescent="0.2">
      <c r="A328" s="151"/>
      <c r="B328" s="151"/>
      <c r="C328" s="151"/>
      <c r="D328" s="494"/>
    </row>
    <row r="329" spans="1:4" x14ac:dyDescent="0.2">
      <c r="A329" s="151"/>
      <c r="B329" s="151"/>
      <c r="C329" s="151"/>
      <c r="D329" s="494"/>
    </row>
    <row r="330" spans="1:4" x14ac:dyDescent="0.2">
      <c r="A330" s="151"/>
      <c r="B330" s="151"/>
      <c r="C330" s="151"/>
      <c r="D330" s="494"/>
    </row>
    <row r="331" spans="1:4" x14ac:dyDescent="0.2">
      <c r="A331" s="151"/>
      <c r="B331" s="151"/>
      <c r="C331" s="151"/>
      <c r="D331" s="494"/>
    </row>
    <row r="332" spans="1:4" x14ac:dyDescent="0.2">
      <c r="A332" s="151"/>
      <c r="B332" s="151"/>
      <c r="C332" s="151"/>
      <c r="D332" s="494"/>
    </row>
    <row r="333" spans="1:4" x14ac:dyDescent="0.2">
      <c r="A333" s="151"/>
      <c r="B333" s="151"/>
      <c r="C333" s="151"/>
      <c r="D333" s="494"/>
    </row>
    <row r="334" spans="1:4" x14ac:dyDescent="0.2">
      <c r="A334" s="151"/>
      <c r="B334" s="151"/>
      <c r="C334" s="151"/>
      <c r="D334" s="494"/>
    </row>
    <row r="335" spans="1:4" x14ac:dyDescent="0.2">
      <c r="A335" s="151"/>
      <c r="B335" s="151"/>
      <c r="C335" s="151"/>
      <c r="D335" s="494"/>
    </row>
    <row r="336" spans="1:4" x14ac:dyDescent="0.2">
      <c r="A336" s="151"/>
      <c r="B336" s="151"/>
      <c r="C336" s="151"/>
      <c r="D336" s="494"/>
    </row>
    <row r="337" spans="1:4" x14ac:dyDescent="0.2">
      <c r="A337" s="151"/>
      <c r="B337" s="151"/>
      <c r="C337" s="151"/>
      <c r="D337" s="494"/>
    </row>
    <row r="338" spans="1:4" x14ac:dyDescent="0.2">
      <c r="A338" s="151"/>
      <c r="B338" s="151"/>
      <c r="C338" s="151"/>
      <c r="D338" s="494"/>
    </row>
    <row r="339" spans="1:4" x14ac:dyDescent="0.2">
      <c r="A339" s="151"/>
      <c r="B339" s="151"/>
      <c r="C339" s="151"/>
      <c r="D339" s="494"/>
    </row>
    <row r="340" spans="1:4" x14ac:dyDescent="0.2">
      <c r="A340" s="151"/>
      <c r="B340" s="151"/>
      <c r="C340" s="151"/>
      <c r="D340" s="494"/>
    </row>
    <row r="341" spans="1:4" x14ac:dyDescent="0.2">
      <c r="A341" s="151"/>
      <c r="B341" s="151"/>
      <c r="C341" s="151"/>
      <c r="D341" s="494"/>
    </row>
    <row r="342" spans="1:4" x14ac:dyDescent="0.2">
      <c r="A342" s="151"/>
      <c r="B342" s="151"/>
      <c r="C342" s="151"/>
      <c r="D342" s="494"/>
    </row>
    <row r="343" spans="1:4" x14ac:dyDescent="0.2">
      <c r="A343" s="151"/>
      <c r="B343" s="151"/>
      <c r="C343" s="151"/>
      <c r="D343" s="494"/>
    </row>
    <row r="344" spans="1:4" x14ac:dyDescent="0.2">
      <c r="A344" s="151"/>
      <c r="B344" s="151"/>
      <c r="C344" s="151"/>
      <c r="D344" s="494"/>
    </row>
    <row r="345" spans="1:4" x14ac:dyDescent="0.2">
      <c r="A345" s="151"/>
      <c r="B345" s="151"/>
      <c r="C345" s="151"/>
      <c r="D345" s="494"/>
    </row>
    <row r="346" spans="1:4" x14ac:dyDescent="0.2">
      <c r="A346" s="151"/>
      <c r="B346" s="151"/>
      <c r="C346" s="151"/>
      <c r="D346" s="494"/>
    </row>
    <row r="347" spans="1:4" x14ac:dyDescent="0.2">
      <c r="A347" s="151"/>
      <c r="B347" s="151"/>
      <c r="C347" s="151"/>
      <c r="D347" s="494"/>
    </row>
    <row r="348" spans="1:4" x14ac:dyDescent="0.2">
      <c r="A348" s="151"/>
      <c r="B348" s="151"/>
      <c r="C348" s="151"/>
      <c r="D348" s="494"/>
    </row>
    <row r="349" spans="1:4" x14ac:dyDescent="0.2">
      <c r="A349" s="151"/>
      <c r="B349" s="151"/>
      <c r="C349" s="151"/>
      <c r="D349" s="494"/>
    </row>
    <row r="350" spans="1:4" x14ac:dyDescent="0.2">
      <c r="A350" s="151"/>
      <c r="B350" s="151"/>
      <c r="C350" s="151"/>
      <c r="D350" s="494"/>
    </row>
    <row r="351" spans="1:4" x14ac:dyDescent="0.2">
      <c r="A351" s="151"/>
      <c r="B351" s="151"/>
      <c r="C351" s="151"/>
      <c r="D351" s="494"/>
    </row>
    <row r="352" spans="1:4" x14ac:dyDescent="0.2">
      <c r="A352" s="151"/>
      <c r="B352" s="151"/>
      <c r="C352" s="151"/>
      <c r="D352" s="494"/>
    </row>
    <row r="353" spans="1:4" x14ac:dyDescent="0.2">
      <c r="A353" s="151"/>
      <c r="B353" s="151"/>
      <c r="C353" s="151"/>
      <c r="D353" s="494"/>
    </row>
    <row r="354" spans="1:4" x14ac:dyDescent="0.2">
      <c r="A354" s="151"/>
      <c r="B354" s="151"/>
      <c r="C354" s="151"/>
      <c r="D354" s="494"/>
    </row>
    <row r="355" spans="1:4" x14ac:dyDescent="0.2">
      <c r="A355" s="151"/>
      <c r="B355" s="151"/>
      <c r="C355" s="151"/>
      <c r="D355" s="494"/>
    </row>
    <row r="356" spans="1:4" x14ac:dyDescent="0.2">
      <c r="A356" s="151"/>
      <c r="B356" s="151"/>
      <c r="C356" s="151"/>
      <c r="D356" s="494"/>
    </row>
    <row r="357" spans="1:4" x14ac:dyDescent="0.2">
      <c r="A357" s="151"/>
      <c r="B357" s="151"/>
      <c r="C357" s="151"/>
      <c r="D357" s="494"/>
    </row>
    <row r="358" spans="1:4" x14ac:dyDescent="0.2">
      <c r="A358" s="151"/>
      <c r="B358" s="151"/>
      <c r="C358" s="151"/>
      <c r="D358" s="494"/>
    </row>
    <row r="359" spans="1:4" x14ac:dyDescent="0.2">
      <c r="A359" s="151"/>
      <c r="B359" s="151"/>
      <c r="C359" s="151"/>
      <c r="D359" s="494"/>
    </row>
    <row r="360" spans="1:4" x14ac:dyDescent="0.2">
      <c r="A360" s="151"/>
      <c r="B360" s="151"/>
      <c r="C360" s="151"/>
      <c r="D360" s="494"/>
    </row>
    <row r="361" spans="1:4" x14ac:dyDescent="0.2">
      <c r="A361" s="151"/>
      <c r="B361" s="151"/>
      <c r="C361" s="151"/>
      <c r="D361" s="494"/>
    </row>
    <row r="362" spans="1:4" x14ac:dyDescent="0.2">
      <c r="A362" s="151"/>
      <c r="B362" s="151"/>
      <c r="C362" s="151"/>
      <c r="D362" s="494"/>
    </row>
  </sheetData>
  <mergeCells count="22"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  <mergeCell ref="A22:A36"/>
    <mergeCell ref="B22:B36"/>
    <mergeCell ref="A37:A46"/>
    <mergeCell ref="B37:B46"/>
    <mergeCell ref="A47:A60"/>
    <mergeCell ref="B47:B60"/>
    <mergeCell ref="A3:A4"/>
    <mergeCell ref="B3:B4"/>
    <mergeCell ref="C3:C4"/>
    <mergeCell ref="D3:D4"/>
    <mergeCell ref="A5:A21"/>
    <mergeCell ref="B5:B21"/>
  </mergeCells>
  <phoneticPr fontId="28" type="noConversion"/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F24"/>
  <sheetViews>
    <sheetView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50.28515625" customWidth="1"/>
    <col min="2" max="2" width="106.5703125" customWidth="1"/>
  </cols>
  <sheetData>
    <row r="1" spans="1:6" ht="30.75" thickBot="1" x14ac:dyDescent="0.45">
      <c r="A1" s="137" t="s">
        <v>94</v>
      </c>
      <c r="B1" s="138" t="str">
        <f>CONCATENATE(B4,"-М",B7,B17,B2)</f>
        <v>Е-М120</v>
      </c>
    </row>
    <row r="2" spans="1:6" ht="24" thickBot="1" x14ac:dyDescent="0.25">
      <c r="A2" s="139" t="s">
        <v>95</v>
      </c>
      <c r="B2" s="140"/>
    </row>
    <row r="3" spans="1:6" ht="24" thickBot="1" x14ac:dyDescent="0.4">
      <c r="A3" s="141" t="s">
        <v>175</v>
      </c>
      <c r="B3" s="142" t="s">
        <v>176</v>
      </c>
    </row>
    <row r="4" spans="1:6" ht="24" thickBot="1" x14ac:dyDescent="0.25">
      <c r="A4" s="141" t="s">
        <v>502</v>
      </c>
      <c r="B4" s="143" t="s">
        <v>370</v>
      </c>
    </row>
    <row r="5" spans="1:6" ht="23.25" x14ac:dyDescent="0.35">
      <c r="A5" s="531"/>
      <c r="B5" s="144"/>
    </row>
    <row r="6" spans="1:6" ht="24" thickBot="1" x14ac:dyDescent="0.35">
      <c r="A6" s="532"/>
      <c r="B6" s="145"/>
      <c r="D6" s="152"/>
    </row>
    <row r="7" spans="1:6" ht="19.7" customHeight="1" x14ac:dyDescent="0.2">
      <c r="A7" s="533" t="s">
        <v>503</v>
      </c>
      <c r="B7" s="535" t="s">
        <v>506</v>
      </c>
      <c r="D7" s="152"/>
    </row>
    <row r="8" spans="1:6" ht="19.7" customHeight="1" thickBot="1" x14ac:dyDescent="0.25">
      <c r="A8" s="534" t="s">
        <v>504</v>
      </c>
      <c r="B8" s="536" t="s">
        <v>624</v>
      </c>
      <c r="D8" s="152"/>
    </row>
    <row r="9" spans="1:6" ht="23.25" x14ac:dyDescent="0.3">
      <c r="A9" s="162" t="s">
        <v>98</v>
      </c>
      <c r="B9" s="163" t="s">
        <v>173</v>
      </c>
      <c r="D9" s="152"/>
    </row>
    <row r="10" spans="1:6" ht="24" thickBot="1" x14ac:dyDescent="0.35">
      <c r="A10" s="164" t="s">
        <v>99</v>
      </c>
      <c r="B10" s="145" t="s">
        <v>174</v>
      </c>
      <c r="D10" s="152"/>
    </row>
    <row r="11" spans="1:6" ht="23.25" x14ac:dyDescent="0.35">
      <c r="A11" s="160" t="s">
        <v>151</v>
      </c>
      <c r="B11" s="161" t="s">
        <v>625</v>
      </c>
    </row>
    <row r="12" spans="1:6" ht="24" thickBot="1" x14ac:dyDescent="0.35">
      <c r="A12" s="146" t="s">
        <v>139</v>
      </c>
      <c r="B12" s="406" t="s">
        <v>628</v>
      </c>
    </row>
    <row r="13" spans="1:6" ht="24" thickBot="1" x14ac:dyDescent="0.35">
      <c r="A13" s="445"/>
      <c r="B13" s="444"/>
    </row>
    <row r="14" spans="1:6" ht="24" thickBot="1" x14ac:dyDescent="0.35">
      <c r="A14" s="427"/>
      <c r="B14" s="448"/>
    </row>
    <row r="15" spans="1:6" ht="24" thickBot="1" x14ac:dyDescent="0.25">
      <c r="A15" s="381" t="s">
        <v>140</v>
      </c>
      <c r="B15" s="147" t="s">
        <v>167</v>
      </c>
      <c r="E15" s="152"/>
      <c r="F15" s="152"/>
    </row>
    <row r="16" spans="1:6" ht="51.95" customHeight="1" thickBot="1" x14ac:dyDescent="0.25">
      <c r="A16" s="382" t="s">
        <v>100</v>
      </c>
      <c r="B16" s="169" t="s">
        <v>626</v>
      </c>
    </row>
    <row r="17" spans="1:6" ht="24" thickBot="1" x14ac:dyDescent="0.4">
      <c r="A17" s="166" t="s">
        <v>505</v>
      </c>
      <c r="B17" s="148" t="s">
        <v>507</v>
      </c>
    </row>
    <row r="18" spans="1:6" ht="18.75" customHeight="1" thickBot="1" x14ac:dyDescent="0.4">
      <c r="A18" s="165"/>
      <c r="B18" s="149"/>
    </row>
    <row r="19" spans="1:6" ht="24" thickBot="1" x14ac:dyDescent="0.4">
      <c r="A19" s="167" t="s">
        <v>96</v>
      </c>
      <c r="B19" s="168" t="s">
        <v>627</v>
      </c>
    </row>
    <row r="20" spans="1:6" s="151" customFormat="1" ht="23.25" x14ac:dyDescent="0.35">
      <c r="A20" s="150"/>
      <c r="B20" s="192"/>
    </row>
    <row r="21" spans="1:6" x14ac:dyDescent="0.2">
      <c r="A21" s="311" t="s">
        <v>166</v>
      </c>
      <c r="B21" s="193" t="s">
        <v>508</v>
      </c>
    </row>
    <row r="22" spans="1:6" ht="20.25" x14ac:dyDescent="0.3">
      <c r="A22" s="363" t="s">
        <v>501</v>
      </c>
      <c r="B22" s="522">
        <v>1.4</v>
      </c>
      <c r="C22" s="452">
        <v>1.4</v>
      </c>
      <c r="D22" s="452">
        <v>1.9</v>
      </c>
      <c r="E22" s="151"/>
      <c r="F22" s="151"/>
    </row>
    <row r="23" spans="1:6" x14ac:dyDescent="0.2">
      <c r="C23" s="452"/>
      <c r="D23" s="452"/>
      <c r="E23" s="151"/>
      <c r="F23" s="151"/>
    </row>
    <row r="24" spans="1:6" x14ac:dyDescent="0.2">
      <c r="C24" s="452"/>
      <c r="D24" s="452"/>
      <c r="E24" s="151"/>
      <c r="F24" s="151"/>
    </row>
  </sheetData>
  <phoneticPr fontId="28" type="noConversion"/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N112"/>
  <sheetViews>
    <sheetView showZeros="0" view="pageBreakPreview" zoomScale="70" zoomScaleNormal="50" zoomScaleSheetLayoutView="75" workbookViewId="0">
      <selection activeCell="B1" sqref="B1"/>
    </sheetView>
  </sheetViews>
  <sheetFormatPr defaultColWidth="10.140625" defaultRowHeight="12.75" x14ac:dyDescent="0.2"/>
  <cols>
    <col min="1" max="1" width="3.42578125" style="1" customWidth="1"/>
    <col min="2" max="2" width="5.7109375" style="1" customWidth="1"/>
    <col min="3" max="12" width="4.42578125" style="1" customWidth="1"/>
    <col min="13" max="14" width="4.42578125" style="40" customWidth="1"/>
    <col min="15" max="16" width="4.42578125" style="38" customWidth="1"/>
    <col min="17" max="20" width="4.42578125" style="8" customWidth="1"/>
    <col min="21" max="21" width="5.42578125" style="8" customWidth="1"/>
    <col min="22" max="22" width="4.42578125" style="8" customWidth="1"/>
    <col min="23" max="23" width="5.5703125" style="8" customWidth="1"/>
    <col min="24" max="24" width="5" style="8" customWidth="1"/>
    <col min="25" max="25" width="4.5703125" style="8" customWidth="1"/>
    <col min="26" max="27" width="4.42578125" style="8" customWidth="1"/>
    <col min="28" max="28" width="4" style="6" customWidth="1"/>
    <col min="29" max="29" width="5.140625" style="6" customWidth="1"/>
    <col min="30" max="30" width="4.42578125" style="6" customWidth="1"/>
    <col min="31" max="31" width="5.7109375" style="6" customWidth="1"/>
    <col min="32" max="43" width="4.42578125" style="1" customWidth="1"/>
    <col min="44" max="44" width="5.140625" style="1" customWidth="1"/>
    <col min="45" max="45" width="5.42578125" style="1" customWidth="1"/>
    <col min="46" max="48" width="4.42578125" style="1" customWidth="1"/>
    <col min="49" max="50" width="4.85546875" style="1" customWidth="1"/>
    <col min="51" max="52" width="4.42578125" style="1" customWidth="1"/>
    <col min="53" max="53" width="5.85546875" style="1" customWidth="1"/>
    <col min="54" max="54" width="19.42578125" style="1" customWidth="1"/>
    <col min="55" max="62" width="3.42578125" style="1" customWidth="1"/>
    <col min="63" max="16384" width="10.140625" style="1"/>
  </cols>
  <sheetData>
    <row r="1" spans="1:66" ht="15.75" x14ac:dyDescent="0.25">
      <c r="A1" s="194"/>
      <c r="B1" s="362" t="str">
        <f>CONCATENATE('Основні дані'!A22,"_(",'Основні дані'!B22,")")</f>
        <v>Форма МоП1-20_(1,4)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195"/>
      <c r="O1" s="196"/>
      <c r="P1" s="196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8"/>
      <c r="AC1" s="198"/>
      <c r="AD1" s="198"/>
      <c r="AE1" s="198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9"/>
      <c r="AR1" s="200"/>
      <c r="AS1" s="675" t="str">
        <f>'Основні дані'!B1</f>
        <v>Е-М120</v>
      </c>
      <c r="AT1" s="675"/>
      <c r="AU1" s="675"/>
      <c r="AV1" s="675"/>
      <c r="AW1" s="675"/>
      <c r="AX1" s="675"/>
      <c r="AY1" s="675"/>
      <c r="AZ1" s="675"/>
      <c r="BA1" s="200"/>
    </row>
    <row r="2" spans="1:66" ht="15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6"/>
      <c r="P2" s="196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98"/>
      <c r="AD2" s="198"/>
      <c r="AE2" s="198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227"/>
      <c r="AX2" s="227"/>
      <c r="AY2" s="227"/>
      <c r="AZ2" s="227"/>
      <c r="BA2" s="194"/>
    </row>
    <row r="3" spans="1:66" s="265" customFormat="1" ht="22.5" customHeight="1" x14ac:dyDescent="0.35">
      <c r="A3" s="692" t="s">
        <v>111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92"/>
      <c r="AN3" s="692"/>
      <c r="AO3" s="692"/>
      <c r="AP3" s="692"/>
      <c r="AQ3" s="692"/>
      <c r="AR3" s="692"/>
      <c r="AS3" s="692"/>
      <c r="AT3" s="692"/>
      <c r="AU3" s="692"/>
      <c r="AV3" s="692"/>
      <c r="AW3" s="692"/>
      <c r="AX3" s="692"/>
      <c r="AY3" s="692"/>
      <c r="AZ3" s="692"/>
      <c r="BA3" s="692"/>
      <c r="BB3" s="255"/>
      <c r="BC3" s="255"/>
      <c r="BD3" s="255"/>
      <c r="BE3" s="255"/>
    </row>
    <row r="4" spans="1:66" s="267" customFormat="1" ht="31.5" customHeight="1" x14ac:dyDescent="0.35">
      <c r="A4" s="693" t="s">
        <v>32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3"/>
      <c r="AT4" s="693"/>
      <c r="AU4" s="693"/>
      <c r="AV4" s="693"/>
      <c r="AW4" s="693"/>
      <c r="AX4" s="693"/>
      <c r="AY4" s="693"/>
      <c r="AZ4" s="693"/>
      <c r="BA4" s="693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</row>
    <row r="5" spans="1:66" s="265" customFormat="1" ht="43.5" customHeight="1" x14ac:dyDescent="0.2">
      <c r="A5" s="694" t="s">
        <v>24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268"/>
      <c r="BC5" s="268"/>
      <c r="BD5" s="268"/>
      <c r="BE5" s="268"/>
      <c r="BF5" s="268"/>
      <c r="BG5" s="268"/>
      <c r="BH5" s="268"/>
      <c r="BI5" s="268"/>
      <c r="BJ5" s="268"/>
    </row>
    <row r="6" spans="1:66" s="269" customFormat="1" ht="28.5" customHeight="1" x14ac:dyDescent="0.4">
      <c r="B6" s="246" t="s">
        <v>4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408"/>
      <c r="R6" s="408"/>
      <c r="S6" s="408"/>
      <c r="T6" s="697" t="s">
        <v>499</v>
      </c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409"/>
      <c r="AK6" s="409"/>
      <c r="AL6" s="409"/>
      <c r="AM6" s="409"/>
      <c r="AN6" s="409"/>
      <c r="AO6" s="409"/>
      <c r="AP6" s="409"/>
      <c r="AQ6" s="409"/>
      <c r="AR6" s="247"/>
      <c r="AS6" s="247"/>
      <c r="AT6" s="247"/>
      <c r="AU6" s="247"/>
      <c r="AV6" s="247"/>
      <c r="AW6" s="247"/>
      <c r="AX6" s="247"/>
      <c r="AY6" s="247"/>
      <c r="AZ6" s="247"/>
      <c r="BA6" s="247"/>
    </row>
    <row r="7" spans="1:66" s="269" customFormat="1" ht="28.5" customHeight="1" x14ac:dyDescent="0.4">
      <c r="B7" s="246"/>
      <c r="C7" s="247"/>
      <c r="D7" s="248"/>
      <c r="E7" s="248"/>
      <c r="F7" s="248"/>
      <c r="G7" s="248"/>
      <c r="H7" s="248"/>
      <c r="I7" s="248"/>
      <c r="J7" s="248"/>
      <c r="K7" s="248"/>
      <c r="L7" s="673" t="str">
        <f>'Основні дані'!B8</f>
        <v>Енергетика</v>
      </c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674"/>
      <c r="AN7" s="674"/>
      <c r="AO7" s="674"/>
      <c r="AP7" s="674"/>
      <c r="AQ7" s="674"/>
      <c r="AR7" s="247"/>
      <c r="AS7" s="247"/>
      <c r="AT7" s="247"/>
      <c r="AU7" s="247"/>
      <c r="AV7" s="247"/>
      <c r="AW7" s="247"/>
      <c r="AX7" s="247"/>
      <c r="AY7" s="247"/>
      <c r="AZ7" s="247"/>
      <c r="BA7" s="247"/>
    </row>
    <row r="8" spans="1:66" s="269" customFormat="1" ht="34.5" customHeight="1" x14ac:dyDescent="0.25">
      <c r="A8" s="410"/>
      <c r="B8" s="249" t="s">
        <v>514</v>
      </c>
      <c r="C8" s="250"/>
      <c r="D8" s="250"/>
      <c r="E8" s="250"/>
      <c r="F8" s="250"/>
      <c r="G8" s="250"/>
      <c r="H8" s="247"/>
      <c r="I8" s="250"/>
      <c r="J8" s="400" t="s">
        <v>38</v>
      </c>
      <c r="L8" s="250"/>
      <c r="N8" s="698" t="str">
        <f>'Основні дані'!B15</f>
        <v>другого (магістерського) рівня</v>
      </c>
      <c r="O8" s="699"/>
      <c r="P8" s="699"/>
      <c r="Q8" s="699"/>
      <c r="R8" s="699"/>
      <c r="S8" s="699"/>
      <c r="T8" s="699"/>
      <c r="U8" s="699"/>
      <c r="V8" s="699"/>
      <c r="W8" s="699"/>
      <c r="X8" s="702" t="s">
        <v>154</v>
      </c>
      <c r="Y8" s="702"/>
      <c r="Z8" s="702"/>
      <c r="AA8" s="702"/>
      <c r="AB8" s="702"/>
      <c r="AC8" s="700" t="str">
        <f>'Основні дані'!B9</f>
        <v>14</v>
      </c>
      <c r="AD8" s="700"/>
      <c r="AE8" s="701" t="str">
        <f>'Основні дані'!B10</f>
        <v>Електрична інженерія</v>
      </c>
      <c r="AF8" s="701"/>
      <c r="AG8" s="701"/>
      <c r="AH8" s="701"/>
      <c r="AI8" s="701"/>
      <c r="AJ8" s="701"/>
      <c r="AK8" s="701"/>
      <c r="AL8" s="701"/>
      <c r="AM8" s="701"/>
      <c r="AN8" s="701"/>
      <c r="AO8" s="701"/>
      <c r="AP8" s="70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F8" s="270"/>
      <c r="BG8" s="270"/>
    </row>
    <row r="9" spans="1:66" s="269" customFormat="1" ht="18" x14ac:dyDescent="0.25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9"/>
      <c r="N9" s="412"/>
      <c r="O9" s="413"/>
      <c r="P9" s="414" t="s">
        <v>148</v>
      </c>
      <c r="Q9" s="247"/>
      <c r="R9" s="247"/>
      <c r="S9" s="247"/>
      <c r="T9" s="414"/>
      <c r="U9" s="414"/>
      <c r="V9" s="414"/>
      <c r="W9" s="414"/>
      <c r="X9" s="414"/>
      <c r="Y9" s="414"/>
      <c r="Z9" s="414"/>
      <c r="AA9" s="414"/>
      <c r="AB9" s="247"/>
      <c r="AC9" s="247"/>
      <c r="AD9" s="414" t="s">
        <v>39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415"/>
      <c r="AX9" s="415"/>
      <c r="AY9" s="415"/>
      <c r="AZ9" s="415"/>
      <c r="BA9" s="247"/>
      <c r="BF9" s="270"/>
      <c r="BG9" s="270"/>
    </row>
    <row r="10" spans="1:66" s="269" customFormat="1" ht="73.7" customHeight="1" x14ac:dyDescent="0.25">
      <c r="B10" s="251" t="s">
        <v>23</v>
      </c>
      <c r="C10" s="252"/>
      <c r="D10" s="252"/>
      <c r="E10" s="252"/>
      <c r="F10" s="716" t="s">
        <v>515</v>
      </c>
      <c r="G10" s="716"/>
      <c r="H10" s="716"/>
      <c r="I10" s="716"/>
      <c r="J10" s="716"/>
      <c r="K10" s="716"/>
      <c r="L10" s="716"/>
      <c r="M10" s="252"/>
      <c r="N10" s="400" t="s">
        <v>149</v>
      </c>
      <c r="O10" s="250"/>
      <c r="P10" s="250"/>
      <c r="Q10" s="247"/>
      <c r="R10" s="401"/>
      <c r="S10" s="402"/>
      <c r="T10" s="402"/>
      <c r="U10" s="402"/>
      <c r="V10" s="254"/>
      <c r="W10" s="254"/>
      <c r="X10" s="253" t="s">
        <v>31</v>
      </c>
      <c r="Y10" s="700" t="str">
        <f>'Основні дані'!B11</f>
        <v>142</v>
      </c>
      <c r="Z10" s="726"/>
      <c r="AA10" s="726"/>
      <c r="AB10" s="726"/>
      <c r="AC10" s="701" t="str">
        <f>'Основні дані'!B12</f>
        <v>Енергетичне машинобудування</v>
      </c>
      <c r="AD10" s="725"/>
      <c r="AE10" s="725"/>
      <c r="AF10" s="725"/>
      <c r="AG10" s="725"/>
      <c r="AH10" s="725"/>
      <c r="AI10" s="725"/>
      <c r="AJ10" s="725"/>
      <c r="AK10" s="725"/>
      <c r="AL10" s="725"/>
      <c r="AM10" s="725"/>
      <c r="AN10" s="725"/>
      <c r="AO10" s="247"/>
      <c r="AP10" s="724" t="s">
        <v>168</v>
      </c>
      <c r="AQ10" s="724"/>
      <c r="AR10" s="724"/>
      <c r="AS10" s="724"/>
      <c r="AT10" s="724"/>
      <c r="AU10" s="684" t="str">
        <f>'Основні дані'!B16</f>
        <v>магістр з енергетичного машинобудування</v>
      </c>
      <c r="AV10" s="685"/>
      <c r="AW10" s="685"/>
      <c r="AX10" s="685"/>
      <c r="AY10" s="685"/>
      <c r="AZ10" s="685"/>
      <c r="BA10" s="685"/>
      <c r="BF10" s="271"/>
      <c r="BG10" s="271"/>
    </row>
    <row r="11" spans="1:66" s="269" customFormat="1" ht="35.25" customHeight="1" x14ac:dyDescent="0.25"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53"/>
      <c r="M11" s="253"/>
      <c r="N11" s="400"/>
      <c r="O11" s="250"/>
      <c r="P11" s="250"/>
      <c r="Q11" s="247"/>
      <c r="R11" s="401"/>
      <c r="S11" s="402"/>
      <c r="T11" s="416"/>
      <c r="U11" s="417"/>
      <c r="V11" s="417"/>
      <c r="W11" s="417"/>
      <c r="X11" s="253"/>
      <c r="Y11" s="695">
        <f>'Основні дані'!B13</f>
        <v>0</v>
      </c>
      <c r="Z11" s="696"/>
      <c r="AA11" s="696"/>
      <c r="AB11" s="696"/>
      <c r="AC11" s="708">
        <f>'Основні дані'!B14</f>
        <v>0</v>
      </c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418"/>
      <c r="AP11" s="400" t="s">
        <v>40</v>
      </c>
      <c r="AQ11" s="247"/>
      <c r="AR11" s="247"/>
      <c r="AS11" s="247"/>
      <c r="AT11" s="247"/>
      <c r="AU11" s="419"/>
      <c r="AV11" s="420" t="str">
        <f>IF('Основні дані'!B22=1.9,"1рік 9 місяців","1 рік 4 місяці")</f>
        <v>1 рік 4 місяці</v>
      </c>
      <c r="AW11" s="421"/>
      <c r="AX11" s="419"/>
      <c r="AY11" s="419"/>
      <c r="AZ11" s="419"/>
      <c r="BA11" s="419"/>
      <c r="BF11" s="272"/>
      <c r="BG11" s="272"/>
    </row>
    <row r="12" spans="1:66" s="269" customFormat="1" ht="30" customHeight="1" x14ac:dyDescent="0.3">
      <c r="B12" s="254" t="s">
        <v>509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400"/>
      <c r="O12" s="422"/>
      <c r="P12" s="422"/>
      <c r="Q12" s="247"/>
      <c r="R12" s="422"/>
      <c r="S12" s="247"/>
      <c r="T12" s="247"/>
      <c r="U12" s="247"/>
      <c r="V12" s="423"/>
      <c r="W12" s="247"/>
      <c r="X12" s="253"/>
      <c r="Y12" s="424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00" t="s">
        <v>41</v>
      </c>
      <c r="AQ12" s="247"/>
      <c r="AR12" s="247"/>
      <c r="AS12" s="425" t="s">
        <v>177</v>
      </c>
      <c r="AT12" s="425"/>
      <c r="AU12" s="425"/>
      <c r="AV12" s="425"/>
      <c r="AW12" s="425"/>
      <c r="AX12" s="425"/>
      <c r="AY12" s="425"/>
      <c r="AZ12" s="425"/>
      <c r="BA12" s="425"/>
      <c r="BB12" s="272"/>
      <c r="BF12" s="272"/>
      <c r="BG12" s="272"/>
    </row>
    <row r="13" spans="1:66" s="269" customFormat="1" ht="21" customHeight="1" thickBot="1" x14ac:dyDescent="0.3">
      <c r="B13" s="254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415"/>
      <c r="O13" s="400" t="s">
        <v>8</v>
      </c>
      <c r="P13" s="247"/>
      <c r="Q13" s="247"/>
      <c r="R13" s="247"/>
      <c r="S13" s="247"/>
      <c r="T13" s="426"/>
      <c r="U13" s="700" t="s">
        <v>9</v>
      </c>
      <c r="V13" s="703"/>
      <c r="W13" s="415"/>
      <c r="X13" s="423"/>
      <c r="Y13" s="424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415"/>
      <c r="AX13" s="415"/>
      <c r="AY13" s="415"/>
      <c r="AZ13" s="415"/>
      <c r="BA13" s="415"/>
      <c r="BB13" s="272"/>
      <c r="BF13" s="272"/>
      <c r="BG13" s="272"/>
    </row>
    <row r="14" spans="1:66" ht="21" customHeight="1" x14ac:dyDescent="0.25">
      <c r="A14" s="269"/>
      <c r="B14" s="254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415"/>
      <c r="O14" s="249"/>
      <c r="P14" s="408"/>
      <c r="Q14" s="422"/>
      <c r="R14" s="422"/>
      <c r="S14" s="422"/>
      <c r="T14" s="422"/>
      <c r="U14" s="247"/>
      <c r="V14" s="247"/>
      <c r="W14" s="247"/>
      <c r="X14" s="423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54"/>
      <c r="BB14" s="344"/>
      <c r="BC14" s="345"/>
      <c r="BD14" s="345"/>
      <c r="BE14" s="345"/>
      <c r="BF14" s="346"/>
      <c r="BG14" s="346"/>
      <c r="BH14" s="347"/>
      <c r="BI14" s="347"/>
      <c r="BJ14" s="347"/>
      <c r="BK14" s="348"/>
    </row>
    <row r="15" spans="1:66" ht="21" thickBot="1" x14ac:dyDescent="0.3">
      <c r="A15" s="717" t="s">
        <v>25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7"/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7"/>
      <c r="AV15" s="717"/>
      <c r="AW15" s="717"/>
      <c r="AX15" s="205"/>
      <c r="AY15" s="194"/>
      <c r="AZ15" s="194"/>
      <c r="BA15" s="194"/>
      <c r="BB15" s="349"/>
      <c r="BC15" s="194"/>
      <c r="BD15" s="194"/>
      <c r="BE15" s="194"/>
      <c r="BF15" s="194"/>
      <c r="BG15" s="194"/>
      <c r="BH15" s="194"/>
      <c r="BI15" s="194"/>
      <c r="BJ15" s="194"/>
      <c r="BK15" s="350"/>
    </row>
    <row r="16" spans="1:66" ht="17.45" customHeight="1" thickBot="1" x14ac:dyDescent="0.3">
      <c r="A16" s="194"/>
      <c r="B16" s="194"/>
      <c r="C16" s="194"/>
      <c r="D16" s="194"/>
      <c r="E16" s="194"/>
      <c r="F16" s="206"/>
      <c r="G16" s="206"/>
      <c r="H16" s="206"/>
      <c r="I16" s="206"/>
      <c r="J16" s="206"/>
      <c r="K16" s="206"/>
      <c r="L16" s="206"/>
      <c r="M16" s="206"/>
      <c r="N16" s="206"/>
      <c r="O16" s="207"/>
      <c r="P16" s="207"/>
      <c r="Q16" s="201"/>
      <c r="R16" s="201"/>
      <c r="S16" s="201"/>
      <c r="T16" s="201"/>
      <c r="U16" s="203"/>
      <c r="V16" s="203"/>
      <c r="W16" s="203"/>
      <c r="X16" s="203"/>
      <c r="Y16" s="197"/>
      <c r="Z16" s="197"/>
      <c r="AA16" s="197"/>
      <c r="AB16" s="204"/>
      <c r="AC16" s="198"/>
      <c r="AD16" s="198"/>
      <c r="AE16" s="198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205"/>
      <c r="AY16" s="194"/>
      <c r="AZ16" s="194"/>
      <c r="BA16" s="194"/>
      <c r="BB16" s="351"/>
      <c r="BC16" s="748">
        <f>SUM(BC17:BF17)</f>
        <v>68</v>
      </c>
      <c r="BD16" s="749"/>
      <c r="BE16" s="749"/>
      <c r="BF16" s="750"/>
      <c r="BG16" s="352"/>
      <c r="BH16" s="352"/>
      <c r="BI16" s="352"/>
      <c r="BJ16" s="194"/>
      <c r="BK16" s="350"/>
    </row>
    <row r="17" spans="1:65" s="12" customFormat="1" ht="21" customHeight="1" thickBot="1" x14ac:dyDescent="0.25">
      <c r="A17" s="718" t="s">
        <v>10</v>
      </c>
      <c r="B17" s="720" t="s">
        <v>11</v>
      </c>
      <c r="C17" s="720"/>
      <c r="D17" s="720"/>
      <c r="E17" s="721"/>
      <c r="F17" s="722" t="s">
        <v>12</v>
      </c>
      <c r="G17" s="723"/>
      <c r="H17" s="723"/>
      <c r="I17" s="723"/>
      <c r="J17" s="686" t="s">
        <v>13</v>
      </c>
      <c r="K17" s="687"/>
      <c r="L17" s="687"/>
      <c r="M17" s="687"/>
      <c r="N17" s="688"/>
      <c r="O17" s="686" t="s">
        <v>14</v>
      </c>
      <c r="P17" s="687"/>
      <c r="Q17" s="687"/>
      <c r="R17" s="688"/>
      <c r="S17" s="689" t="s">
        <v>15</v>
      </c>
      <c r="T17" s="690"/>
      <c r="U17" s="690"/>
      <c r="V17" s="690"/>
      <c r="W17" s="691"/>
      <c r="X17" s="689" t="s">
        <v>16</v>
      </c>
      <c r="Y17" s="690"/>
      <c r="Z17" s="690"/>
      <c r="AA17" s="691"/>
      <c r="AB17" s="689" t="s">
        <v>17</v>
      </c>
      <c r="AC17" s="690"/>
      <c r="AD17" s="690"/>
      <c r="AE17" s="691"/>
      <c r="AF17" s="689" t="s">
        <v>18</v>
      </c>
      <c r="AG17" s="690"/>
      <c r="AH17" s="690"/>
      <c r="AI17" s="691"/>
      <c r="AJ17" s="689" t="s">
        <v>19</v>
      </c>
      <c r="AK17" s="690"/>
      <c r="AL17" s="690"/>
      <c r="AM17" s="690"/>
      <c r="AN17" s="691"/>
      <c r="AO17" s="689" t="s">
        <v>20</v>
      </c>
      <c r="AP17" s="690"/>
      <c r="AQ17" s="690"/>
      <c r="AR17" s="691"/>
      <c r="AS17" s="689" t="s">
        <v>21</v>
      </c>
      <c r="AT17" s="690"/>
      <c r="AU17" s="690"/>
      <c r="AV17" s="690"/>
      <c r="AW17" s="691"/>
      <c r="AX17" s="804" t="s">
        <v>22</v>
      </c>
      <c r="AY17" s="805"/>
      <c r="AZ17" s="805"/>
      <c r="BA17" s="806"/>
      <c r="BB17" s="339"/>
      <c r="BC17" s="746">
        <f>SUM(BC19:BD24)</f>
        <v>52</v>
      </c>
      <c r="BD17" s="747"/>
      <c r="BE17" s="746">
        <f>SUM(BE19:BF24)</f>
        <v>16</v>
      </c>
      <c r="BF17" s="747"/>
      <c r="BG17" s="325"/>
      <c r="BH17" s="325"/>
      <c r="BI17" s="325"/>
      <c r="BJ17" s="323"/>
      <c r="BK17" s="353"/>
    </row>
    <row r="18" spans="1:65" s="13" customFormat="1" ht="27.2" customHeight="1" thickBot="1" x14ac:dyDescent="0.25">
      <c r="A18" s="719"/>
      <c r="B18" s="389">
        <v>1</v>
      </c>
      <c r="C18" s="386">
        <f t="shared" ref="C18:BA18" si="0">B18+1</f>
        <v>2</v>
      </c>
      <c r="D18" s="386">
        <f t="shared" si="0"/>
        <v>3</v>
      </c>
      <c r="E18" s="387">
        <f t="shared" si="0"/>
        <v>4</v>
      </c>
      <c r="F18" s="385">
        <f t="shared" si="0"/>
        <v>5</v>
      </c>
      <c r="G18" s="386">
        <f t="shared" si="0"/>
        <v>6</v>
      </c>
      <c r="H18" s="386">
        <f t="shared" si="0"/>
        <v>7</v>
      </c>
      <c r="I18" s="388">
        <f t="shared" si="0"/>
        <v>8</v>
      </c>
      <c r="J18" s="385">
        <f t="shared" si="0"/>
        <v>9</v>
      </c>
      <c r="K18" s="389">
        <f t="shared" si="0"/>
        <v>10</v>
      </c>
      <c r="L18" s="386">
        <f t="shared" si="0"/>
        <v>11</v>
      </c>
      <c r="M18" s="386">
        <f t="shared" si="0"/>
        <v>12</v>
      </c>
      <c r="N18" s="387">
        <f t="shared" si="0"/>
        <v>13</v>
      </c>
      <c r="O18" s="390">
        <f t="shared" si="0"/>
        <v>14</v>
      </c>
      <c r="P18" s="386">
        <f t="shared" si="0"/>
        <v>15</v>
      </c>
      <c r="Q18" s="386">
        <f t="shared" si="0"/>
        <v>16</v>
      </c>
      <c r="R18" s="387">
        <f t="shared" si="0"/>
        <v>17</v>
      </c>
      <c r="S18" s="385">
        <f t="shared" si="0"/>
        <v>18</v>
      </c>
      <c r="T18" s="389">
        <f t="shared" si="0"/>
        <v>19</v>
      </c>
      <c r="U18" s="386">
        <f t="shared" si="0"/>
        <v>20</v>
      </c>
      <c r="V18" s="386">
        <f t="shared" si="0"/>
        <v>21</v>
      </c>
      <c r="W18" s="387">
        <f t="shared" si="0"/>
        <v>22</v>
      </c>
      <c r="X18" s="385">
        <f t="shared" si="0"/>
        <v>23</v>
      </c>
      <c r="Y18" s="389">
        <f t="shared" si="0"/>
        <v>24</v>
      </c>
      <c r="Z18" s="386">
        <f t="shared" si="0"/>
        <v>25</v>
      </c>
      <c r="AA18" s="387">
        <f t="shared" si="0"/>
        <v>26</v>
      </c>
      <c r="AB18" s="385">
        <f t="shared" si="0"/>
        <v>27</v>
      </c>
      <c r="AC18" s="391">
        <f t="shared" si="0"/>
        <v>28</v>
      </c>
      <c r="AD18" s="386">
        <f t="shared" si="0"/>
        <v>29</v>
      </c>
      <c r="AE18" s="387">
        <f t="shared" si="0"/>
        <v>30</v>
      </c>
      <c r="AF18" s="385">
        <f t="shared" si="0"/>
        <v>31</v>
      </c>
      <c r="AG18" s="391">
        <f t="shared" si="0"/>
        <v>32</v>
      </c>
      <c r="AH18" s="386">
        <f t="shared" si="0"/>
        <v>33</v>
      </c>
      <c r="AI18" s="387">
        <f t="shared" si="0"/>
        <v>34</v>
      </c>
      <c r="AJ18" s="385">
        <f t="shared" si="0"/>
        <v>35</v>
      </c>
      <c r="AK18" s="391">
        <f t="shared" si="0"/>
        <v>36</v>
      </c>
      <c r="AL18" s="386">
        <f t="shared" si="0"/>
        <v>37</v>
      </c>
      <c r="AM18" s="386">
        <f t="shared" si="0"/>
        <v>38</v>
      </c>
      <c r="AN18" s="387">
        <f t="shared" si="0"/>
        <v>39</v>
      </c>
      <c r="AO18" s="390">
        <f t="shared" si="0"/>
        <v>40</v>
      </c>
      <c r="AP18" s="386">
        <f t="shared" si="0"/>
        <v>41</v>
      </c>
      <c r="AQ18" s="386">
        <f t="shared" si="0"/>
        <v>42</v>
      </c>
      <c r="AR18" s="387">
        <f t="shared" si="0"/>
        <v>43</v>
      </c>
      <c r="AS18" s="385">
        <f t="shared" si="0"/>
        <v>44</v>
      </c>
      <c r="AT18" s="391">
        <f t="shared" si="0"/>
        <v>45</v>
      </c>
      <c r="AU18" s="386">
        <f t="shared" si="0"/>
        <v>46</v>
      </c>
      <c r="AV18" s="386">
        <f t="shared" si="0"/>
        <v>47</v>
      </c>
      <c r="AW18" s="388">
        <f t="shared" si="0"/>
        <v>48</v>
      </c>
      <c r="AX18" s="429">
        <f t="shared" si="0"/>
        <v>49</v>
      </c>
      <c r="AY18" s="430">
        <f t="shared" si="0"/>
        <v>50</v>
      </c>
      <c r="AZ18" s="430">
        <f t="shared" si="0"/>
        <v>51</v>
      </c>
      <c r="BA18" s="431">
        <f t="shared" si="0"/>
        <v>52</v>
      </c>
      <c r="BB18" s="340"/>
      <c r="BC18" s="326">
        <v>9</v>
      </c>
      <c r="BD18" s="326">
        <v>10</v>
      </c>
      <c r="BE18" s="327">
        <v>11</v>
      </c>
      <c r="BF18" s="327">
        <v>12</v>
      </c>
      <c r="BG18" s="328" t="s">
        <v>1</v>
      </c>
      <c r="BH18" s="745" t="s">
        <v>3</v>
      </c>
      <c r="BI18" s="745"/>
      <c r="BJ18" s="324"/>
      <c r="BK18" s="354"/>
    </row>
    <row r="19" spans="1:65" s="15" customFormat="1" ht="20.25" customHeight="1" x14ac:dyDescent="0.25">
      <c r="A19" s="528">
        <v>5</v>
      </c>
      <c r="B19" s="526" t="s">
        <v>0</v>
      </c>
      <c r="C19" s="392" t="s">
        <v>0</v>
      </c>
      <c r="D19" s="392" t="s">
        <v>0</v>
      </c>
      <c r="E19" s="392" t="s">
        <v>0</v>
      </c>
      <c r="F19" s="392" t="s">
        <v>0</v>
      </c>
      <c r="G19" s="392" t="s">
        <v>0</v>
      </c>
      <c r="H19" s="392" t="s">
        <v>0</v>
      </c>
      <c r="I19" s="392" t="s">
        <v>0</v>
      </c>
      <c r="J19" s="392" t="s">
        <v>0</v>
      </c>
      <c r="K19" s="392" t="s">
        <v>0</v>
      </c>
      <c r="L19" s="392" t="s">
        <v>0</v>
      </c>
      <c r="M19" s="392" t="s">
        <v>0</v>
      </c>
      <c r="N19" s="392" t="s">
        <v>0</v>
      </c>
      <c r="O19" s="392" t="s">
        <v>0</v>
      </c>
      <c r="P19" s="392" t="s">
        <v>0</v>
      </c>
      <c r="Q19" s="392" t="s">
        <v>0</v>
      </c>
      <c r="R19" s="208" t="s">
        <v>92</v>
      </c>
      <c r="S19" s="208" t="s">
        <v>28</v>
      </c>
      <c r="T19" s="208" t="s">
        <v>33</v>
      </c>
      <c r="U19" s="208" t="s">
        <v>33</v>
      </c>
      <c r="V19" s="208" t="s">
        <v>33</v>
      </c>
      <c r="W19" s="208" t="s">
        <v>28</v>
      </c>
      <c r="X19" s="392" t="s">
        <v>0</v>
      </c>
      <c r="Y19" s="392" t="s">
        <v>0</v>
      </c>
      <c r="Z19" s="392" t="s">
        <v>0</v>
      </c>
      <c r="AA19" s="392" t="s">
        <v>0</v>
      </c>
      <c r="AB19" s="392" t="s">
        <v>0</v>
      </c>
      <c r="AC19" s="392" t="s">
        <v>0</v>
      </c>
      <c r="AD19" s="392" t="s">
        <v>0</v>
      </c>
      <c r="AE19" s="392" t="s">
        <v>0</v>
      </c>
      <c r="AF19" s="392" t="s">
        <v>0</v>
      </c>
      <c r="AG19" s="392" t="s">
        <v>0</v>
      </c>
      <c r="AH19" s="392" t="s">
        <v>0</v>
      </c>
      <c r="AI19" s="392" t="s">
        <v>0</v>
      </c>
      <c r="AJ19" s="392" t="s">
        <v>0</v>
      </c>
      <c r="AK19" s="392" t="s">
        <v>0</v>
      </c>
      <c r="AL19" s="392" t="s">
        <v>0</v>
      </c>
      <c r="AM19" s="392" t="s">
        <v>0</v>
      </c>
      <c r="AN19" s="208" t="s">
        <v>92</v>
      </c>
      <c r="AO19" s="208" t="s">
        <v>33</v>
      </c>
      <c r="AP19" s="208" t="s">
        <v>33</v>
      </c>
      <c r="AQ19" s="208" t="s">
        <v>33</v>
      </c>
      <c r="AR19" s="208" t="s">
        <v>28</v>
      </c>
      <c r="AS19" s="208" t="s">
        <v>28</v>
      </c>
      <c r="AT19" s="208" t="s">
        <v>28</v>
      </c>
      <c r="AU19" s="208" t="s">
        <v>28</v>
      </c>
      <c r="AV19" s="208" t="s">
        <v>28</v>
      </c>
      <c r="AW19" s="208" t="s">
        <v>28</v>
      </c>
      <c r="AX19" s="208" t="s">
        <v>28</v>
      </c>
      <c r="AY19" s="208" t="s">
        <v>28</v>
      </c>
      <c r="AZ19" s="208" t="s">
        <v>28</v>
      </c>
      <c r="BA19" s="316" t="s">
        <v>28</v>
      </c>
      <c r="BB19" s="383" t="s">
        <v>2</v>
      </c>
      <c r="BC19" s="329">
        <f>COUNTIF(B19:W19,BH19)</f>
        <v>16</v>
      </c>
      <c r="BD19" s="329">
        <f>COUNTIF(X19:BA19,BH19)</f>
        <v>16</v>
      </c>
      <c r="BE19" s="329">
        <f>COUNTIF(B20:W20,BH19)</f>
        <v>0</v>
      </c>
      <c r="BF19" s="330">
        <f>COUNTIF(X20:BA20,BH19)</f>
        <v>0</v>
      </c>
      <c r="BG19" s="331">
        <f>E25</f>
        <v>0</v>
      </c>
      <c r="BH19" s="332" t="str">
        <f>F25</f>
        <v>Т</v>
      </c>
      <c r="BI19" s="329"/>
      <c r="BJ19" s="367"/>
      <c r="BK19" s="355"/>
    </row>
    <row r="20" spans="1:65" s="15" customFormat="1" ht="21" customHeight="1" thickBot="1" x14ac:dyDescent="0.3">
      <c r="A20" s="529">
        <v>6</v>
      </c>
      <c r="B20" s="527" t="s">
        <v>29</v>
      </c>
      <c r="C20" s="297" t="s">
        <v>29</v>
      </c>
      <c r="D20" s="297" t="s">
        <v>29</v>
      </c>
      <c r="E20" s="297" t="s">
        <v>29</v>
      </c>
      <c r="F20" s="297" t="s">
        <v>29</v>
      </c>
      <c r="G20" s="297" t="s">
        <v>29</v>
      </c>
      <c r="H20" s="297" t="s">
        <v>29</v>
      </c>
      <c r="I20" s="297" t="s">
        <v>29</v>
      </c>
      <c r="J20" s="297" t="s">
        <v>34</v>
      </c>
      <c r="K20" s="297" t="s">
        <v>34</v>
      </c>
      <c r="L20" s="297" t="s">
        <v>34</v>
      </c>
      <c r="M20" s="297" t="s">
        <v>34</v>
      </c>
      <c r="N20" s="297" t="s">
        <v>34</v>
      </c>
      <c r="O20" s="297" t="s">
        <v>34</v>
      </c>
      <c r="P20" s="298" t="s">
        <v>70</v>
      </c>
      <c r="Q20" s="298" t="s">
        <v>70</v>
      </c>
      <c r="R20" s="209"/>
      <c r="S20" s="209"/>
      <c r="T20" s="209"/>
      <c r="U20" s="209"/>
      <c r="V20" s="209"/>
      <c r="W20" s="209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8"/>
      <c r="AM20" s="298"/>
      <c r="AN20" s="297"/>
      <c r="AO20" s="297"/>
      <c r="AP20" s="298"/>
      <c r="AQ20" s="298"/>
      <c r="AR20" s="297"/>
      <c r="AS20" s="297"/>
      <c r="AT20" s="297"/>
      <c r="AU20" s="209"/>
      <c r="AV20" s="209"/>
      <c r="AW20" s="209"/>
      <c r="AX20" s="209"/>
      <c r="AY20" s="209"/>
      <c r="AZ20" s="209"/>
      <c r="BA20" s="317"/>
      <c r="BB20" s="384" t="s">
        <v>128</v>
      </c>
      <c r="BC20" s="329">
        <f>COUNTIF(B19:W19,BH20)+COUNTIF(B19:W19,BI20)+COUNTIF(B19:W19,BJ20)</f>
        <v>4</v>
      </c>
      <c r="BD20" s="329">
        <f>COUNTIF(X19:BA19,BH20)+COUNTIF(X19:BA19,BI20)+COUNTIF(X19:BA19,BJ20)</f>
        <v>4</v>
      </c>
      <c r="BE20" s="329">
        <f>COUNTIF(B20:W20,BH20)+COUNTIF(B20:W20,BI20)+COUNTIF(B20:W20,BJ20)</f>
        <v>0</v>
      </c>
      <c r="BF20" s="330">
        <f>COUNTIF(X20:BA20,BH20)+COUNTIF(X20:BA20,BI20)+COUNTIF(X20:BA20,BJ20)</f>
        <v>0</v>
      </c>
      <c r="BG20" s="333">
        <f>SUM(BC20:BF20)</f>
        <v>8</v>
      </c>
      <c r="BH20" s="332" t="str">
        <f>N25</f>
        <v>С</v>
      </c>
      <c r="BI20" s="329" t="str">
        <f>AI25</f>
        <v>З</v>
      </c>
      <c r="BJ20" s="367">
        <f>N27</f>
        <v>0</v>
      </c>
      <c r="BK20" s="355"/>
    </row>
    <row r="21" spans="1:65" s="16" customFormat="1" ht="18" x14ac:dyDescent="0.2">
      <c r="A21" s="210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3"/>
      <c r="S21" s="313"/>
      <c r="T21" s="314"/>
      <c r="U21" s="314"/>
      <c r="V21" s="314"/>
      <c r="W21" s="313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4"/>
      <c r="AO21" s="314"/>
      <c r="AP21" s="314"/>
      <c r="AQ21" s="314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41" t="s">
        <v>129</v>
      </c>
      <c r="BC21" s="334">
        <f>COUNTIF(B19:W19,BH21)</f>
        <v>0</v>
      </c>
      <c r="BD21" s="334">
        <f>COUNTIF(X19:BA19,BH21)</f>
        <v>0</v>
      </c>
      <c r="BE21" s="334">
        <f>COUNTIF(B20:W20,BH21)</f>
        <v>8</v>
      </c>
      <c r="BF21" s="335">
        <f>COUNTIF(X20:BA20,BH21)</f>
        <v>0</v>
      </c>
      <c r="BG21" s="333">
        <f>SUM(BC21:BF21)</f>
        <v>8</v>
      </c>
      <c r="BH21" s="336" t="str">
        <f>U25</f>
        <v>П</v>
      </c>
      <c r="BI21" s="336"/>
      <c r="BJ21" s="368"/>
      <c r="BK21" s="356"/>
    </row>
    <row r="22" spans="1:65" s="19" customFormat="1" ht="15.95" customHeight="1" x14ac:dyDescent="0.2">
      <c r="A22" s="212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9"/>
      <c r="R22" s="320"/>
      <c r="S22" s="321"/>
      <c r="T22" s="320"/>
      <c r="U22" s="320"/>
      <c r="V22" s="320"/>
      <c r="W22" s="321"/>
      <c r="X22" s="318"/>
      <c r="Y22" s="318"/>
      <c r="Z22" s="318"/>
      <c r="AA22" s="318"/>
      <c r="AB22" s="318"/>
      <c r="AC22" s="318"/>
      <c r="AD22" s="318"/>
      <c r="AE22" s="318"/>
      <c r="AF22" s="318"/>
      <c r="AG22" s="322"/>
      <c r="AH22" s="322"/>
      <c r="AI22" s="322"/>
      <c r="AJ22" s="322"/>
      <c r="AK22" s="322"/>
      <c r="AL22" s="322"/>
      <c r="AM22" s="322"/>
      <c r="AN22" s="322"/>
      <c r="AO22" s="322"/>
      <c r="AP22" s="318"/>
      <c r="AQ22" s="318"/>
      <c r="AR22" s="312"/>
      <c r="AS22" s="315"/>
      <c r="AT22" s="315"/>
      <c r="AU22" s="315"/>
      <c r="AV22" s="315"/>
      <c r="AW22" s="315"/>
      <c r="AX22" s="315"/>
      <c r="AY22" s="315"/>
      <c r="AZ22" s="315"/>
      <c r="BA22" s="315"/>
      <c r="BB22" s="341" t="s">
        <v>130</v>
      </c>
      <c r="BC22" s="334">
        <f>COUNTIF(B19:W19,BH22)</f>
        <v>0</v>
      </c>
      <c r="BD22" s="334">
        <f>COUNTIF(X19:BA19,BH22)</f>
        <v>0</v>
      </c>
      <c r="BE22" s="334">
        <f>COUNTIF(B20:W20,BH22)</f>
        <v>6</v>
      </c>
      <c r="BF22" s="335">
        <f>COUNTIF(X20:BA20,BH22)</f>
        <v>0</v>
      </c>
      <c r="BG22" s="333">
        <f>SUM(BC22:BF22)</f>
        <v>6</v>
      </c>
      <c r="BH22" s="336" t="str">
        <f>Y25</f>
        <v>Д</v>
      </c>
      <c r="BI22" s="334"/>
      <c r="BJ22" s="369"/>
      <c r="BK22" s="357"/>
    </row>
    <row r="23" spans="1:65" s="19" customFormat="1" ht="15.95" customHeight="1" x14ac:dyDescent="0.2">
      <c r="A23" s="212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9"/>
      <c r="R23" s="320"/>
      <c r="S23" s="321"/>
      <c r="T23" s="320"/>
      <c r="U23" s="320"/>
      <c r="V23" s="320"/>
      <c r="W23" s="321"/>
      <c r="X23" s="318"/>
      <c r="Y23" s="318"/>
      <c r="Z23" s="318"/>
      <c r="AA23" s="318"/>
      <c r="AB23" s="318"/>
      <c r="AC23" s="318"/>
      <c r="AD23" s="318"/>
      <c r="AE23" s="318"/>
      <c r="AF23" s="318"/>
      <c r="AG23" s="322"/>
      <c r="AH23" s="322"/>
      <c r="AI23" s="322"/>
      <c r="AJ23" s="322"/>
      <c r="AK23" s="322"/>
      <c r="AL23" s="322"/>
      <c r="AM23" s="322"/>
      <c r="AN23" s="322"/>
      <c r="AO23" s="322"/>
      <c r="AP23" s="318"/>
      <c r="AQ23" s="318"/>
      <c r="AR23" s="312"/>
      <c r="AS23" s="315"/>
      <c r="AT23" s="315"/>
      <c r="AU23" s="315"/>
      <c r="AV23" s="315"/>
      <c r="AW23" s="315"/>
      <c r="AX23" s="315"/>
      <c r="AY23" s="315"/>
      <c r="AZ23" s="315"/>
      <c r="BA23" s="315"/>
      <c r="BB23" s="341" t="s">
        <v>131</v>
      </c>
      <c r="BC23" s="334">
        <f>COUNTIF(B19:W19,BH23)</f>
        <v>2</v>
      </c>
      <c r="BD23" s="334">
        <f>COUNTIF(X19:BA19,BH23)</f>
        <v>10</v>
      </c>
      <c r="BE23" s="334">
        <f>COUNTIF(B20:W20,BH23)</f>
        <v>0</v>
      </c>
      <c r="BF23" s="335">
        <f>COUNTIF(X20:BA20,BH23)</f>
        <v>0</v>
      </c>
      <c r="BG23" s="333">
        <f>SUM(BC23:BF23)</f>
        <v>12</v>
      </c>
      <c r="BH23" s="336" t="str">
        <f>AO25</f>
        <v>К</v>
      </c>
      <c r="BI23" s="334"/>
      <c r="BJ23" s="369"/>
      <c r="BK23" s="357"/>
    </row>
    <row r="24" spans="1:65" s="19" customFormat="1" ht="15.75" thickBot="1" x14ac:dyDescent="0.25">
      <c r="A24" s="212"/>
      <c r="B24" s="212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341" t="s">
        <v>132</v>
      </c>
      <c r="BC24" s="334">
        <f>COUNTIF(B19:W19,BH24)</f>
        <v>0</v>
      </c>
      <c r="BD24" s="334">
        <f>COUNTIF(X19:BA19,BH24)</f>
        <v>0</v>
      </c>
      <c r="BE24" s="334">
        <f>COUNTIF(B20:W20,BH24)</f>
        <v>2</v>
      </c>
      <c r="BF24" s="335">
        <f>COUNTIF(X20:BA20,BH24)</f>
        <v>0</v>
      </c>
      <c r="BG24" s="337">
        <f>SUM(BC24:BF24)</f>
        <v>2</v>
      </c>
      <c r="BH24" s="336" t="str">
        <f>AS25</f>
        <v>А</v>
      </c>
      <c r="BI24" s="334"/>
      <c r="BJ24" s="369"/>
      <c r="BK24" s="357"/>
    </row>
    <row r="25" spans="1:65" s="19" customFormat="1" ht="18.75" thickBot="1" x14ac:dyDescent="0.3">
      <c r="A25" s="214" t="s">
        <v>26</v>
      </c>
      <c r="B25" s="210"/>
      <c r="C25" s="210"/>
      <c r="D25" s="202"/>
      <c r="E25" s="202"/>
      <c r="F25" s="365" t="s">
        <v>0</v>
      </c>
      <c r="G25" s="211" t="s">
        <v>58</v>
      </c>
      <c r="H25" s="211"/>
      <c r="I25" s="211"/>
      <c r="J25" s="211"/>
      <c r="K25" s="211"/>
      <c r="L25" s="211"/>
      <c r="M25" s="211"/>
      <c r="N25" s="215" t="s">
        <v>33</v>
      </c>
      <c r="O25" s="211" t="s">
        <v>59</v>
      </c>
      <c r="P25" s="211"/>
      <c r="Q25" s="211"/>
      <c r="R25" s="202"/>
      <c r="S25" s="202"/>
      <c r="T25" s="211"/>
      <c r="U25" s="215" t="s">
        <v>29</v>
      </c>
      <c r="V25" s="211" t="s">
        <v>35</v>
      </c>
      <c r="X25" s="211"/>
      <c r="Y25" s="215" t="s">
        <v>34</v>
      </c>
      <c r="Z25" s="202" t="s">
        <v>510</v>
      </c>
      <c r="AB25" s="537"/>
      <c r="AC25" s="397"/>
      <c r="AD25" s="211"/>
      <c r="AE25" s="211"/>
      <c r="AF25" s="211"/>
      <c r="AG25" s="202"/>
      <c r="AI25" s="215" t="s">
        <v>92</v>
      </c>
      <c r="AJ25" s="211" t="s">
        <v>93</v>
      </c>
      <c r="AK25" s="211"/>
      <c r="AL25" s="211"/>
      <c r="AM25" s="211"/>
      <c r="AN25" s="211"/>
      <c r="AO25" s="215" t="s">
        <v>28</v>
      </c>
      <c r="AP25" s="211" t="s">
        <v>27</v>
      </c>
      <c r="AR25" s="211"/>
      <c r="AS25" s="215" t="s">
        <v>70</v>
      </c>
      <c r="AT25" s="211" t="s">
        <v>511</v>
      </c>
      <c r="AW25" s="213"/>
      <c r="AX25" s="213"/>
      <c r="AY25" s="213"/>
      <c r="AZ25" s="213"/>
      <c r="BA25" s="213"/>
      <c r="BB25" s="342"/>
      <c r="BC25" s="338"/>
      <c r="BD25" s="338"/>
      <c r="BE25" s="338"/>
      <c r="BF25" s="338"/>
      <c r="BG25" s="338"/>
      <c r="BH25" s="338"/>
      <c r="BI25" s="338"/>
      <c r="BJ25" s="212"/>
      <c r="BK25" s="357"/>
    </row>
    <row r="26" spans="1:65" s="19" customFormat="1" ht="16.5" customHeight="1" x14ac:dyDescent="0.3">
      <c r="A26" s="212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02"/>
      <c r="AP26" s="202"/>
      <c r="AQ26" s="202"/>
      <c r="AR26" s="202"/>
      <c r="AS26" s="202"/>
      <c r="AT26" s="217"/>
      <c r="AU26" s="213"/>
      <c r="AV26" s="213"/>
      <c r="AW26" s="213"/>
      <c r="AX26" s="213"/>
      <c r="AY26" s="213"/>
      <c r="AZ26" s="213"/>
      <c r="BA26" s="213"/>
      <c r="BB26" s="343"/>
      <c r="BC26" s="212"/>
      <c r="BD26" s="212"/>
      <c r="BE26" s="212"/>
      <c r="BF26" s="212"/>
      <c r="BG26" s="212"/>
      <c r="BH26" s="212"/>
      <c r="BI26" s="212"/>
      <c r="BJ26" s="212"/>
      <c r="BK26" s="357"/>
    </row>
    <row r="27" spans="1:65" s="19" customFormat="1" ht="18" customHeight="1" thickBot="1" x14ac:dyDescent="0.3">
      <c r="A27" s="212"/>
      <c r="B27" s="212"/>
      <c r="C27" s="21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394"/>
      <c r="O27" s="366"/>
      <c r="P27" s="199"/>
      <c r="Q27" s="199"/>
      <c r="R27" s="199"/>
      <c r="S27" s="199"/>
      <c r="T27" s="199"/>
      <c r="U27" s="199"/>
      <c r="V27" s="199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8"/>
      <c r="AO27" s="218"/>
      <c r="AP27" s="218"/>
      <c r="AQ27" s="218"/>
      <c r="AR27" s="218"/>
      <c r="AS27" s="202"/>
      <c r="AT27" s="202"/>
      <c r="AU27" s="202"/>
      <c r="AV27" s="202"/>
      <c r="AW27" s="202"/>
      <c r="AX27" s="202"/>
      <c r="AY27" s="202"/>
      <c r="AZ27" s="202"/>
      <c r="BA27" s="202"/>
      <c r="BB27" s="358"/>
      <c r="BC27" s="359"/>
      <c r="BD27" s="359"/>
      <c r="BE27" s="359"/>
      <c r="BF27" s="359"/>
      <c r="BG27" s="360"/>
      <c r="BH27" s="360"/>
      <c r="BI27" s="360"/>
      <c r="BJ27" s="360"/>
      <c r="BK27" s="361"/>
      <c r="BM27" s="19" t="s">
        <v>500</v>
      </c>
    </row>
    <row r="28" spans="1:65" s="19" customFormat="1" ht="15.95" customHeight="1" x14ac:dyDescent="0.2">
      <c r="A28" s="212"/>
      <c r="B28" s="212"/>
      <c r="C28" s="212"/>
      <c r="D28" s="213"/>
      <c r="E28" s="213"/>
      <c r="F28" s="213"/>
      <c r="G28" s="213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19"/>
      <c r="X28" s="202"/>
      <c r="Y28" s="202"/>
      <c r="Z28" s="202"/>
      <c r="AA28" s="202"/>
      <c r="AB28" s="202"/>
      <c r="AC28" s="202"/>
      <c r="AD28" s="202"/>
      <c r="AE28" s="202"/>
      <c r="AF28" s="202"/>
      <c r="AG28" s="220"/>
      <c r="AH28" s="220"/>
      <c r="AI28" s="220"/>
      <c r="AJ28" s="220"/>
      <c r="AK28" s="202"/>
      <c r="AL28" s="221"/>
      <c r="AM28" s="221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G28" s="17"/>
      <c r="BH28" s="17"/>
      <c r="BI28" s="17"/>
      <c r="BJ28" s="17"/>
    </row>
    <row r="29" spans="1:65" s="19" customFormat="1" ht="21" customHeight="1" x14ac:dyDescent="0.2">
      <c r="A29" s="212"/>
      <c r="B29" s="212"/>
      <c r="C29" s="212"/>
      <c r="D29" s="213"/>
      <c r="E29" s="213"/>
      <c r="F29" s="213"/>
      <c r="G29" s="213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20"/>
      <c r="AH29" s="220"/>
      <c r="AI29" s="220"/>
      <c r="AJ29" s="220"/>
      <c r="AK29" s="202"/>
      <c r="AL29" s="222"/>
      <c r="AM29" s="22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G29" s="17"/>
      <c r="BH29" s="17"/>
      <c r="BI29" s="17"/>
      <c r="BJ29" s="17"/>
    </row>
    <row r="30" spans="1:65" s="19" customFormat="1" ht="20.25" x14ac:dyDescent="0.3">
      <c r="A30" s="212"/>
      <c r="B30" s="212"/>
      <c r="C30" s="212"/>
      <c r="D30" s="213"/>
      <c r="E30" s="216" t="s">
        <v>42</v>
      </c>
      <c r="F30" s="213"/>
      <c r="G30" s="213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733" t="s">
        <v>60</v>
      </c>
      <c r="AD30" s="733"/>
      <c r="AE30" s="733"/>
      <c r="AF30" s="733"/>
      <c r="AG30" s="733"/>
      <c r="AH30" s="224"/>
      <c r="AI30" s="224"/>
      <c r="AJ30" s="224"/>
      <c r="AK30" s="202"/>
      <c r="AL30" s="222"/>
      <c r="AM30" s="222"/>
      <c r="AN30" s="202"/>
      <c r="AO30" s="202"/>
      <c r="AP30" s="202"/>
      <c r="AQ30" s="202"/>
      <c r="AR30" s="223" t="s">
        <v>101</v>
      </c>
      <c r="AS30" s="202"/>
      <c r="AT30" s="202"/>
      <c r="AU30" s="202"/>
      <c r="AV30" s="202"/>
      <c r="AW30" s="202"/>
      <c r="AX30" s="202"/>
      <c r="AY30" s="202"/>
      <c r="AZ30" s="202"/>
      <c r="BA30" s="202"/>
      <c r="BG30" s="17"/>
      <c r="BH30" s="17"/>
      <c r="BI30" s="17"/>
      <c r="BJ30" s="17"/>
    </row>
    <row r="31" spans="1:65" s="19" customFormat="1" ht="18" x14ac:dyDescent="0.25">
      <c r="A31" s="212"/>
      <c r="B31" s="212"/>
      <c r="C31" s="212"/>
      <c r="D31" s="213"/>
      <c r="E31" s="213"/>
      <c r="F31" s="213"/>
      <c r="G31" s="21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24"/>
      <c r="AH31" s="224"/>
      <c r="AI31" s="224"/>
      <c r="AJ31" s="224"/>
      <c r="AK31" s="222"/>
      <c r="AL31" s="222"/>
      <c r="AM31" s="22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18"/>
      <c r="AY31" s="213"/>
      <c r="AZ31" s="213"/>
      <c r="BA31" s="213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5" s="19" customFormat="1" ht="18.75" thickBot="1" x14ac:dyDescent="0.3">
      <c r="A32" s="212"/>
      <c r="B32" s="212"/>
      <c r="C32" s="212"/>
      <c r="D32" s="213"/>
      <c r="E32" s="213"/>
      <c r="F32" s="213"/>
      <c r="G32" s="213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24"/>
      <c r="AH32" s="224"/>
      <c r="AI32" s="224"/>
      <c r="AJ32" s="224"/>
      <c r="AK32" s="213"/>
      <c r="AL32" s="213"/>
      <c r="AM32" s="213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3"/>
      <c r="AZ32" s="213"/>
      <c r="BA32" s="213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27.75" customHeight="1" thickBot="1" x14ac:dyDescent="0.25">
      <c r="A33" s="727" t="s">
        <v>10</v>
      </c>
      <c r="B33" s="728"/>
      <c r="C33" s="731" t="s">
        <v>58</v>
      </c>
      <c r="D33" s="731"/>
      <c r="E33" s="731"/>
      <c r="F33" s="731"/>
      <c r="G33" s="731" t="s">
        <v>36</v>
      </c>
      <c r="H33" s="731"/>
      <c r="I33" s="731"/>
      <c r="J33" s="731" t="s">
        <v>35</v>
      </c>
      <c r="K33" s="731"/>
      <c r="L33" s="731"/>
      <c r="M33" s="731" t="s">
        <v>102</v>
      </c>
      <c r="N33" s="731"/>
      <c r="O33" s="731"/>
      <c r="P33" s="727" t="s">
        <v>512</v>
      </c>
      <c r="Q33" s="734"/>
      <c r="R33" s="734"/>
      <c r="S33" s="734"/>
      <c r="T33" s="678" t="s">
        <v>27</v>
      </c>
      <c r="U33" s="678"/>
      <c r="V33" s="678"/>
      <c r="W33" s="678" t="s">
        <v>5</v>
      </c>
      <c r="X33" s="678"/>
      <c r="Y33" s="678"/>
      <c r="Z33" s="202"/>
      <c r="AA33" s="202"/>
      <c r="AB33" s="811" t="s">
        <v>6</v>
      </c>
      <c r="AC33" s="812"/>
      <c r="AD33" s="812"/>
      <c r="AE33" s="813"/>
      <c r="AF33" s="798" t="s">
        <v>30</v>
      </c>
      <c r="AG33" s="799"/>
      <c r="AH33" s="800"/>
      <c r="AI33" s="727" t="s">
        <v>7</v>
      </c>
      <c r="AJ33" s="734"/>
      <c r="AK33" s="728"/>
      <c r="AL33" s="213"/>
      <c r="AM33" s="213"/>
      <c r="AN33" s="781" t="s">
        <v>103</v>
      </c>
      <c r="AO33" s="782"/>
      <c r="AP33" s="782"/>
      <c r="AQ33" s="782"/>
      <c r="AR33" s="783"/>
      <c r="AS33" s="781" t="s">
        <v>61</v>
      </c>
      <c r="AT33" s="782"/>
      <c r="AU33" s="782"/>
      <c r="AV33" s="782"/>
      <c r="AW33" s="783"/>
      <c r="AX33" s="727" t="s">
        <v>7</v>
      </c>
      <c r="AY33" s="734"/>
      <c r="AZ33" s="728"/>
      <c r="BA33" s="202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37.700000000000003" customHeight="1" thickBot="1" x14ac:dyDescent="0.25">
      <c r="A34" s="729"/>
      <c r="B34" s="730"/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2"/>
      <c r="O34" s="732"/>
      <c r="P34" s="729"/>
      <c r="Q34" s="735"/>
      <c r="R34" s="735"/>
      <c r="S34" s="735"/>
      <c r="T34" s="678"/>
      <c r="U34" s="678"/>
      <c r="V34" s="678"/>
      <c r="W34" s="678"/>
      <c r="X34" s="678"/>
      <c r="Y34" s="678"/>
      <c r="Z34" s="202"/>
      <c r="AA34" s="202"/>
      <c r="AB34" s="814"/>
      <c r="AC34" s="815"/>
      <c r="AD34" s="815"/>
      <c r="AE34" s="816"/>
      <c r="AF34" s="801"/>
      <c r="AG34" s="802"/>
      <c r="AH34" s="803"/>
      <c r="AI34" s="808"/>
      <c r="AJ34" s="809"/>
      <c r="AK34" s="810"/>
      <c r="AL34" s="213"/>
      <c r="AM34" s="213"/>
      <c r="AN34" s="739" t="s">
        <v>510</v>
      </c>
      <c r="AO34" s="740"/>
      <c r="AP34" s="740"/>
      <c r="AQ34" s="740"/>
      <c r="AR34" s="741"/>
      <c r="AS34" s="757">
        <v>11</v>
      </c>
      <c r="AT34" s="758"/>
      <c r="AU34" s="758"/>
      <c r="AV34" s="758"/>
      <c r="AW34" s="759"/>
      <c r="AX34" s="769">
        <f>IF(BC22&gt;0,BC18,IF(BD22&gt;0,BD18,IF(BE22&gt;0,BE18,IF(BF22&gt;0,BF18,0))))</f>
        <v>11</v>
      </c>
      <c r="AY34" s="770"/>
      <c r="AZ34" s="771"/>
      <c r="BA34" s="202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20.25" customHeight="1" thickBot="1" x14ac:dyDescent="0.3">
      <c r="A35" s="679">
        <f>A19</f>
        <v>5</v>
      </c>
      <c r="B35" s="679"/>
      <c r="C35" s="676">
        <f>BC19+BD19</f>
        <v>32</v>
      </c>
      <c r="D35" s="676"/>
      <c r="E35" s="676"/>
      <c r="F35" s="676"/>
      <c r="G35" s="676">
        <f>BC20+BD20</f>
        <v>8</v>
      </c>
      <c r="H35" s="676"/>
      <c r="I35" s="676"/>
      <c r="J35" s="676">
        <f>BC21+BD21</f>
        <v>0</v>
      </c>
      <c r="K35" s="676"/>
      <c r="L35" s="676"/>
      <c r="M35" s="676">
        <f>SUM(BC24:BD24)</f>
        <v>0</v>
      </c>
      <c r="N35" s="676"/>
      <c r="O35" s="676"/>
      <c r="P35" s="680">
        <f>SUM(BC22:BD22)</f>
        <v>0</v>
      </c>
      <c r="Q35" s="681"/>
      <c r="R35" s="681"/>
      <c r="S35" s="681"/>
      <c r="T35" s="676">
        <f>SUM(BC23:BD23)</f>
        <v>12</v>
      </c>
      <c r="U35" s="676"/>
      <c r="V35" s="676"/>
      <c r="W35" s="677">
        <f>SUM(C35:V35)</f>
        <v>52</v>
      </c>
      <c r="X35" s="677"/>
      <c r="Y35" s="677"/>
      <c r="Z35" s="213"/>
      <c r="AA35" s="213"/>
      <c r="AB35" s="736" t="s">
        <v>513</v>
      </c>
      <c r="AC35" s="737"/>
      <c r="AD35" s="737"/>
      <c r="AE35" s="738"/>
      <c r="AF35" s="710">
        <f>SUM(BC21:BF21)</f>
        <v>8</v>
      </c>
      <c r="AG35" s="711"/>
      <c r="AH35" s="712"/>
      <c r="AI35" s="713">
        <f>IF(BC21&gt;0,BC18,IF(BD21&gt;0,BD18,IF(BE21&gt;0,BE18,IF(BF21&gt;0,BF18,0))))</f>
        <v>11</v>
      </c>
      <c r="AJ35" s="714"/>
      <c r="AK35" s="715"/>
      <c r="AL35" s="213"/>
      <c r="AM35" s="213"/>
      <c r="AN35" s="742"/>
      <c r="AO35" s="743"/>
      <c r="AP35" s="743"/>
      <c r="AQ35" s="743"/>
      <c r="AR35" s="744"/>
      <c r="AS35" s="760"/>
      <c r="AT35" s="761"/>
      <c r="AU35" s="761"/>
      <c r="AV35" s="761"/>
      <c r="AW35" s="762"/>
      <c r="AX35" s="772"/>
      <c r="AY35" s="773"/>
      <c r="AZ35" s="774"/>
      <c r="BA35" s="213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customHeight="1" thickBot="1" x14ac:dyDescent="0.3">
      <c r="A36" s="679">
        <f>A20</f>
        <v>6</v>
      </c>
      <c r="B36" s="679"/>
      <c r="C36" s="676">
        <f>BE19+BF19</f>
        <v>0</v>
      </c>
      <c r="D36" s="676"/>
      <c r="E36" s="676"/>
      <c r="F36" s="676"/>
      <c r="G36" s="676">
        <f>BE20+BF20</f>
        <v>0</v>
      </c>
      <c r="H36" s="676"/>
      <c r="I36" s="676"/>
      <c r="J36" s="676">
        <f>SUM(BE21:BF21)</f>
        <v>8</v>
      </c>
      <c r="K36" s="676"/>
      <c r="L36" s="676"/>
      <c r="M36" s="676">
        <f>SUM(BE24:BF24)</f>
        <v>2</v>
      </c>
      <c r="N36" s="676"/>
      <c r="O36" s="676"/>
      <c r="P36" s="680">
        <f>SUM(BE22:BF22)</f>
        <v>6</v>
      </c>
      <c r="Q36" s="681"/>
      <c r="R36" s="681"/>
      <c r="S36" s="681"/>
      <c r="T36" s="676">
        <f>SUM(BE23:BF23)</f>
        <v>0</v>
      </c>
      <c r="U36" s="676"/>
      <c r="V36" s="676"/>
      <c r="W36" s="677">
        <f>SUM(C36:V36)</f>
        <v>16</v>
      </c>
      <c r="X36" s="677"/>
      <c r="Y36" s="677"/>
      <c r="Z36" s="225"/>
      <c r="AA36" s="202"/>
      <c r="AB36" s="682"/>
      <c r="AC36" s="682"/>
      <c r="AD36" s="682"/>
      <c r="AE36" s="682"/>
      <c r="AF36" s="683"/>
      <c r="AG36" s="683"/>
      <c r="AH36" s="683"/>
      <c r="AI36" s="797"/>
      <c r="AJ36" s="797"/>
      <c r="AK36" s="797"/>
      <c r="AL36" s="223"/>
      <c r="AM36" s="202"/>
      <c r="AN36" s="751" t="s">
        <v>511</v>
      </c>
      <c r="AO36" s="752"/>
      <c r="AP36" s="752"/>
      <c r="AQ36" s="752"/>
      <c r="AR36" s="753"/>
      <c r="AS36" s="784">
        <v>4</v>
      </c>
      <c r="AT36" s="785"/>
      <c r="AU36" s="785"/>
      <c r="AV36" s="785"/>
      <c r="AW36" s="786"/>
      <c r="AX36" s="769">
        <f>IF(BC24&gt;0,BC18,IF(BD24&gt;0,BD18,IF(BE24&gt;0,BE18,IF(BF24&gt;0,BF18,0))))</f>
        <v>11</v>
      </c>
      <c r="AY36" s="770"/>
      <c r="AZ36" s="771"/>
      <c r="BA36" s="213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 x14ac:dyDescent="0.3">
      <c r="A37" s="671" t="s">
        <v>62</v>
      </c>
      <c r="B37" s="672"/>
      <c r="C37" s="705">
        <f>SUM(C33:F36)</f>
        <v>32</v>
      </c>
      <c r="D37" s="706"/>
      <c r="E37" s="706"/>
      <c r="F37" s="707"/>
      <c r="G37" s="705">
        <f>SUM(G33:I36)</f>
        <v>8</v>
      </c>
      <c r="H37" s="706"/>
      <c r="I37" s="707"/>
      <c r="J37" s="705">
        <f>SUM(J33:L36)</f>
        <v>8</v>
      </c>
      <c r="K37" s="706"/>
      <c r="L37" s="707"/>
      <c r="M37" s="705">
        <f>SUM(M33:O36)</f>
        <v>2</v>
      </c>
      <c r="N37" s="706"/>
      <c r="O37" s="707"/>
      <c r="P37" s="705">
        <f>SUM(P33:S36)</f>
        <v>6</v>
      </c>
      <c r="Q37" s="706"/>
      <c r="R37" s="706"/>
      <c r="S37" s="707"/>
      <c r="T37" s="807">
        <f>SUM(T33:V36)</f>
        <v>12</v>
      </c>
      <c r="U37" s="807"/>
      <c r="V37" s="807"/>
      <c r="W37" s="807">
        <f>SUM(W33:Y36)</f>
        <v>68</v>
      </c>
      <c r="X37" s="807"/>
      <c r="Y37" s="807"/>
      <c r="Z37" s="226"/>
      <c r="AA37" s="227"/>
      <c r="AB37" s="796"/>
      <c r="AC37" s="796"/>
      <c r="AD37" s="796"/>
      <c r="AE37" s="796"/>
      <c r="AF37" s="683"/>
      <c r="AG37" s="683"/>
      <c r="AH37" s="683"/>
      <c r="AI37" s="797"/>
      <c r="AJ37" s="797"/>
      <c r="AK37" s="797"/>
      <c r="AL37" s="223"/>
      <c r="AM37" s="202"/>
      <c r="AN37" s="793"/>
      <c r="AO37" s="794"/>
      <c r="AP37" s="794"/>
      <c r="AQ37" s="794"/>
      <c r="AR37" s="795"/>
      <c r="AS37" s="787"/>
      <c r="AT37" s="788"/>
      <c r="AU37" s="788"/>
      <c r="AV37" s="788"/>
      <c r="AW37" s="789"/>
      <c r="AX37" s="790"/>
      <c r="AY37" s="791"/>
      <c r="AZ37" s="792"/>
      <c r="BA37" s="213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8.75" customHeight="1" x14ac:dyDescent="0.2">
      <c r="A38" s="299"/>
      <c r="B38" s="299"/>
      <c r="C38" s="299"/>
      <c r="D38" s="300"/>
      <c r="E38" s="300"/>
      <c r="F38" s="300"/>
      <c r="G38" s="300"/>
      <c r="H38" s="300"/>
      <c r="I38" s="301"/>
      <c r="J38" s="301"/>
      <c r="K38" s="301"/>
      <c r="L38" s="301"/>
      <c r="M38" s="301"/>
      <c r="N38" s="301"/>
      <c r="O38" s="301"/>
      <c r="P38" s="302"/>
      <c r="Q38" s="301"/>
      <c r="R38" s="301"/>
      <c r="S38" s="301"/>
      <c r="T38" s="301"/>
      <c r="U38" s="301"/>
      <c r="V38" s="301"/>
      <c r="W38" s="300"/>
      <c r="X38" s="302"/>
      <c r="Y38" s="3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751"/>
      <c r="AO38" s="752"/>
      <c r="AP38" s="752"/>
      <c r="AQ38" s="752"/>
      <c r="AR38" s="753"/>
      <c r="AS38" s="763"/>
      <c r="AT38" s="764"/>
      <c r="AU38" s="764"/>
      <c r="AV38" s="764"/>
      <c r="AW38" s="765"/>
      <c r="AX38" s="775"/>
      <c r="AY38" s="776"/>
      <c r="AZ38" s="777"/>
      <c r="BA38" s="213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8.75" thickBot="1" x14ac:dyDescent="0.3">
      <c r="A39" s="670"/>
      <c r="B39" s="670"/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754"/>
      <c r="AO39" s="755"/>
      <c r="AP39" s="755"/>
      <c r="AQ39" s="755"/>
      <c r="AR39" s="756"/>
      <c r="AS39" s="766"/>
      <c r="AT39" s="767"/>
      <c r="AU39" s="767"/>
      <c r="AV39" s="767"/>
      <c r="AW39" s="768"/>
      <c r="AX39" s="778"/>
      <c r="AY39" s="779"/>
      <c r="AZ39" s="780"/>
      <c r="BA39" s="213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 x14ac:dyDescent="0.2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 x14ac:dyDescent="0.2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 x14ac:dyDescent="0.2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15" x14ac:dyDescent="0.2">
      <c r="A43" s="17"/>
      <c r="B43" s="17"/>
      <c r="C43" s="17"/>
      <c r="D43" s="18"/>
      <c r="E43" s="18"/>
      <c r="F43" s="18"/>
      <c r="G43" s="18"/>
      <c r="H43" s="18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7"/>
      <c r="BD43" s="17"/>
      <c r="BE43" s="17"/>
      <c r="BF43" s="17"/>
      <c r="BG43" s="17"/>
      <c r="BH43" s="17"/>
      <c r="BI43" s="17"/>
      <c r="BJ43" s="17"/>
    </row>
    <row r="44" spans="1:62" s="19" customFormat="1" ht="20.25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21" customFormat="1" ht="17.4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1"/>
      <c r="O45" s="20"/>
      <c r="P45" s="20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9"/>
      <c r="AC45" s="6"/>
      <c r="AD45" s="6"/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21" customFormat="1" ht="16.5" customHeight="1" x14ac:dyDescent="0.2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4"/>
      <c r="S46" s="44"/>
      <c r="T46" s="44"/>
      <c r="U46" s="44"/>
      <c r="V46" s="99"/>
      <c r="W46" s="99"/>
      <c r="X46" s="99"/>
      <c r="Y46" s="99"/>
      <c r="Z46" s="99"/>
      <c r="AA46" s="99"/>
      <c r="AB46" s="99"/>
      <c r="AC46" s="99"/>
      <c r="AD46" s="98"/>
      <c r="AE46" s="98"/>
      <c r="AF46" s="30"/>
      <c r="AG46" s="30"/>
      <c r="AH46" s="30"/>
      <c r="AI46" s="30"/>
      <c r="AJ46" s="30"/>
      <c r="AK46" s="30"/>
      <c r="AL46" s="30"/>
      <c r="AM46" s="30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30"/>
      <c r="BE46" s="30"/>
      <c r="BF46" s="30"/>
      <c r="BG46" s="30"/>
      <c r="BH46" s="30"/>
      <c r="BI46" s="30"/>
      <c r="BJ46" s="30"/>
    </row>
    <row r="47" spans="1:62" s="22" customFormat="1" ht="15.95" customHeight="1" x14ac:dyDescent="0.2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100"/>
      <c r="Y47" s="100"/>
      <c r="Z47" s="100"/>
      <c r="AA47" s="100"/>
      <c r="AB47" s="100"/>
      <c r="AC47" s="100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E47" s="51"/>
      <c r="BF47" s="51"/>
      <c r="BG47" s="51"/>
      <c r="BI47" s="51"/>
      <c r="BJ47" s="51"/>
    </row>
    <row r="48" spans="1:62" s="22" customFormat="1" ht="15.95" customHeight="1" x14ac:dyDescent="0.2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E48" s="52"/>
      <c r="BF48" s="52"/>
      <c r="BG48" s="52"/>
      <c r="BI48" s="52"/>
      <c r="BJ48" s="52"/>
    </row>
    <row r="49" spans="1:62" s="22" customFormat="1" ht="15" customHeight="1" x14ac:dyDescent="0.2">
      <c r="A49" s="9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01"/>
      <c r="S49" s="101"/>
      <c r="T49" s="101"/>
      <c r="U49" s="101"/>
      <c r="V49" s="102"/>
      <c r="W49" s="102"/>
      <c r="X49" s="98"/>
      <c r="Y49" s="98"/>
      <c r="Z49" s="98"/>
      <c r="AA49" s="98"/>
      <c r="AB49" s="98"/>
      <c r="AC49" s="98"/>
      <c r="AD49" s="98"/>
      <c r="AE49" s="98"/>
      <c r="AF49" s="103"/>
      <c r="AG49" s="103"/>
      <c r="AH49" s="103"/>
      <c r="AI49" s="103"/>
      <c r="AJ49" s="103"/>
      <c r="AK49" s="103"/>
      <c r="AL49" s="103"/>
      <c r="AM49" s="10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53"/>
      <c r="BE49" s="53"/>
      <c r="BF49" s="53"/>
      <c r="BG49" s="53"/>
      <c r="BH49" s="53"/>
      <c r="BI49" s="53"/>
      <c r="BJ49" s="53"/>
    </row>
    <row r="50" spans="1:62" s="30" customFormat="1" ht="21" customHeight="1" x14ac:dyDescent="0.2">
      <c r="A50" s="8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54"/>
      <c r="BE50" s="54"/>
      <c r="BF50" s="55"/>
      <c r="BG50" s="54"/>
      <c r="BH50" s="54"/>
      <c r="BI50" s="54"/>
      <c r="BJ50" s="54"/>
    </row>
    <row r="51" spans="1:62" s="23" customFormat="1" ht="21" customHeight="1" x14ac:dyDescent="0.3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 x14ac:dyDescent="0.25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 x14ac:dyDescent="0.25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 x14ac:dyDescent="0.25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 x14ac:dyDescent="0.25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3"/>
      <c r="AI55" s="3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23" customFormat="1" ht="21" customHeight="1" x14ac:dyDescent="0.25">
      <c r="A56" s="87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56"/>
      <c r="BE56" s="56"/>
      <c r="BF56" s="56"/>
      <c r="BG56" s="56"/>
      <c r="BH56" s="56"/>
      <c r="BI56" s="56"/>
      <c r="BJ56" s="56"/>
    </row>
    <row r="57" spans="1:62" s="59" customFormat="1" ht="21" customHeight="1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4"/>
      <c r="S57" s="96"/>
      <c r="T57" s="104"/>
      <c r="U57" s="96"/>
      <c r="V57" s="104"/>
      <c r="W57" s="96"/>
      <c r="X57" s="104"/>
      <c r="Y57" s="96"/>
      <c r="Z57" s="104"/>
      <c r="AA57" s="96"/>
      <c r="AB57" s="104"/>
      <c r="AC57" s="96"/>
      <c r="AD57" s="104"/>
      <c r="AE57" s="96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78"/>
      <c r="BA57" s="78"/>
      <c r="BB57" s="78"/>
      <c r="BC57" s="78"/>
      <c r="BD57" s="57"/>
      <c r="BE57" s="57"/>
      <c r="BF57" s="57"/>
      <c r="BG57" s="57"/>
      <c r="BH57" s="57"/>
      <c r="BI57" s="57"/>
      <c r="BJ57" s="57"/>
    </row>
    <row r="58" spans="1:62" s="23" customFormat="1" ht="21" customHeight="1" x14ac:dyDescent="0.3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 x14ac:dyDescent="0.25">
      <c r="A59" s="87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 x14ac:dyDescent="0.3">
      <c r="A60" s="8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1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4"/>
      <c r="BA60" s="94"/>
      <c r="BB60" s="94"/>
      <c r="BC60" s="94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 x14ac:dyDescent="0.3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 x14ac:dyDescent="0.25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 x14ac:dyDescent="0.25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 x14ac:dyDescent="0.25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6" s="23" customFormat="1" ht="21" customHeight="1" x14ac:dyDescent="0.25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6" s="23" customFormat="1" ht="36.75" customHeight="1" x14ac:dyDescent="0.25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3"/>
      <c r="AK66" s="3"/>
      <c r="AL66" s="3"/>
      <c r="AM66" s="3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6" s="23" customFormat="1" ht="21" customHeight="1" x14ac:dyDescent="0.25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6" s="23" customFormat="1" ht="21" customHeight="1" x14ac:dyDescent="0.25">
      <c r="A68" s="87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3"/>
      <c r="AG68" s="3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56"/>
      <c r="BE68" s="56"/>
      <c r="BF68" s="56"/>
      <c r="BG68" s="56"/>
      <c r="BH68" s="56"/>
      <c r="BI68" s="56"/>
      <c r="BJ68" s="56"/>
    </row>
    <row r="69" spans="1:66" s="23" customFormat="1" ht="35.25" customHeight="1" x14ac:dyDescent="0.25">
      <c r="A69" s="87"/>
      <c r="B69" s="9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1"/>
      <c r="S69" s="91"/>
      <c r="T69" s="78"/>
      <c r="U69" s="78"/>
      <c r="V69" s="78"/>
      <c r="W69" s="78"/>
      <c r="X69" s="78"/>
      <c r="Y69" s="85"/>
      <c r="Z69" s="78"/>
      <c r="AA69" s="85"/>
      <c r="AB69" s="78"/>
      <c r="AC69" s="85"/>
      <c r="AD69" s="78"/>
      <c r="AE69" s="85"/>
      <c r="AF69" s="78"/>
      <c r="AG69" s="85"/>
      <c r="AH69" s="78"/>
      <c r="AI69" s="85"/>
      <c r="AJ69" s="78"/>
      <c r="AK69" s="85"/>
      <c r="AL69" s="78"/>
      <c r="AM69" s="85"/>
      <c r="AN69" s="78"/>
      <c r="AO69" s="85"/>
      <c r="AP69" s="85"/>
      <c r="AQ69" s="85"/>
      <c r="AR69" s="78"/>
      <c r="AS69" s="85"/>
      <c r="AT69" s="85"/>
      <c r="AU69" s="85"/>
      <c r="AV69" s="78"/>
      <c r="AW69" s="85"/>
      <c r="AX69" s="85"/>
      <c r="AY69" s="85"/>
      <c r="AZ69" s="78"/>
      <c r="BA69" s="85"/>
      <c r="BB69" s="85"/>
      <c r="BC69" s="85"/>
      <c r="BD69" s="56"/>
      <c r="BE69" s="56"/>
      <c r="BF69" s="56"/>
      <c r="BG69" s="56"/>
      <c r="BH69" s="56"/>
      <c r="BI69" s="56"/>
      <c r="BJ69" s="56"/>
    </row>
    <row r="70" spans="1:66" s="23" customFormat="1" ht="21" customHeight="1" x14ac:dyDescent="0.25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6" s="23" customFormat="1" ht="21" customHeight="1" x14ac:dyDescent="0.25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6" s="23" customFormat="1" ht="21" customHeight="1" x14ac:dyDescent="0.25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6" s="23" customFormat="1" ht="21" customHeight="1" x14ac:dyDescent="0.25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6" s="23" customFormat="1" ht="21" customHeight="1" x14ac:dyDescent="0.25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56"/>
      <c r="BE74" s="56"/>
      <c r="BF74" s="56"/>
      <c r="BG74" s="56"/>
      <c r="BH74" s="56"/>
      <c r="BI74" s="56"/>
      <c r="BJ74" s="56"/>
    </row>
    <row r="75" spans="1:66" s="23" customFormat="1" ht="21" customHeight="1" x14ac:dyDescent="0.25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56"/>
      <c r="BI75" s="56"/>
      <c r="BJ75" s="56"/>
      <c r="BK75" s="56"/>
      <c r="BL75" s="56"/>
      <c r="BM75" s="56"/>
      <c r="BN75" s="56"/>
    </row>
    <row r="76" spans="1:66" s="23" customFormat="1" ht="21" customHeight="1" x14ac:dyDescent="0.25">
      <c r="A76" s="87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56"/>
      <c r="BE76" s="56"/>
      <c r="BF76" s="56"/>
      <c r="BG76" s="56"/>
      <c r="BH76" s="56"/>
      <c r="BI76" s="56"/>
      <c r="BJ76" s="56"/>
    </row>
    <row r="77" spans="1:66" s="59" customFormat="1" ht="21" customHeight="1" x14ac:dyDescent="0.3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105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57"/>
      <c r="BE77" s="57"/>
      <c r="BF77" s="57"/>
      <c r="BG77" s="57"/>
      <c r="BH77" s="57"/>
      <c r="BI77" s="57"/>
      <c r="BJ77" s="57"/>
    </row>
    <row r="78" spans="1:66" s="23" customFormat="1" ht="21" customHeight="1" x14ac:dyDescent="0.3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56"/>
      <c r="BE78" s="56"/>
      <c r="BF78" s="56"/>
      <c r="BG78" s="56"/>
      <c r="BH78" s="56"/>
      <c r="BI78" s="56"/>
      <c r="BJ78" s="56"/>
    </row>
    <row r="79" spans="1:66" s="23" customFormat="1" ht="21" customHeight="1" x14ac:dyDescent="0.25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6" s="23" customFormat="1" ht="21" customHeight="1" x14ac:dyDescent="0.25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85"/>
      <c r="Y80" s="85"/>
      <c r="Z80" s="85"/>
      <c r="AA80" s="85"/>
      <c r="AB80" s="85"/>
      <c r="AC80" s="85"/>
      <c r="AD80" s="85"/>
      <c r="AE80" s="85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 x14ac:dyDescent="0.25">
      <c r="A81" s="87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3"/>
      <c r="AI81" s="3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 x14ac:dyDescent="0.3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23" customFormat="1" ht="21" customHeight="1" x14ac:dyDescent="0.3">
      <c r="A83" s="87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56"/>
      <c r="BE83" s="56"/>
      <c r="BF83" s="56"/>
      <c r="BG83" s="56"/>
      <c r="BH83" s="56"/>
      <c r="BI83" s="56"/>
      <c r="BJ83" s="56"/>
    </row>
    <row r="84" spans="1:62" s="59" customFormat="1" ht="21" customHeight="1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5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57"/>
      <c r="BE84" s="57"/>
      <c r="BF84" s="57"/>
      <c r="BG84" s="57"/>
      <c r="BH84" s="57"/>
      <c r="BI84" s="57"/>
      <c r="BJ84" s="57"/>
    </row>
    <row r="85" spans="1:62" s="49" customFormat="1" ht="21" customHeight="1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123"/>
      <c r="S85" s="116"/>
      <c r="T85" s="123"/>
      <c r="U85" s="116"/>
      <c r="V85" s="123"/>
      <c r="W85" s="116"/>
      <c r="X85" s="123"/>
      <c r="Y85" s="116"/>
      <c r="Z85" s="123"/>
      <c r="AA85" s="116"/>
      <c r="AB85" s="123"/>
      <c r="AC85" s="116"/>
      <c r="AD85" s="123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57"/>
      <c r="BE85" s="57"/>
      <c r="BF85" s="57"/>
      <c r="BG85" s="57"/>
      <c r="BH85" s="57"/>
      <c r="BI85" s="57"/>
      <c r="BJ85" s="57"/>
    </row>
    <row r="86" spans="1:62" s="23" customFormat="1" ht="21" customHeight="1" x14ac:dyDescent="0.2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 x14ac:dyDescent="0.2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3" customFormat="1" ht="21" customHeight="1" x14ac:dyDescent="0.2">
      <c r="A88" s="7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1:62" s="24" customFormat="1" ht="21" customHeight="1" x14ac:dyDescent="0.3">
      <c r="A89" s="76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8"/>
      <c r="Q89" s="78"/>
      <c r="R89" s="78"/>
      <c r="S89" s="78"/>
      <c r="T89" s="78"/>
      <c r="U89" s="78"/>
      <c r="V89" s="78"/>
      <c r="W89" s="78"/>
      <c r="X89" s="78"/>
      <c r="Y89" s="124"/>
      <c r="Z89" s="124"/>
      <c r="AA89" s="116"/>
      <c r="AB89" s="116"/>
      <c r="AC89" s="116"/>
      <c r="AD89" s="116"/>
      <c r="AE89" s="116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44"/>
      <c r="BE89" s="44"/>
      <c r="BF89" s="44"/>
      <c r="BG89" s="44"/>
      <c r="BH89" s="44"/>
      <c r="BI89" s="44"/>
      <c r="BJ89" s="44"/>
    </row>
    <row r="90" spans="1:62" s="24" customFormat="1" ht="15.95" customHeight="1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</row>
    <row r="91" spans="1:62" s="23" customFormat="1" ht="15.95" customHeight="1" x14ac:dyDescent="0.25">
      <c r="A91" s="2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7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2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</row>
    <row r="92" spans="1:62" s="23" customFormat="1" ht="18.75" customHeight="1" x14ac:dyDescent="0.2">
      <c r="A92" s="2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6"/>
      <c r="W92" s="125"/>
      <c r="X92" s="125"/>
      <c r="Y92" s="125"/>
      <c r="Z92" s="125"/>
      <c r="AA92" s="125"/>
      <c r="AB92" s="125"/>
      <c r="AC92" s="125"/>
      <c r="AD92" s="125"/>
      <c r="AE92" s="125"/>
      <c r="AF92" s="54"/>
      <c r="AG92" s="54"/>
      <c r="AH92" s="54"/>
      <c r="AI92" s="54"/>
      <c r="AJ92" s="54"/>
      <c r="AK92" s="93"/>
      <c r="AL92" s="93"/>
      <c r="AM92" s="93"/>
      <c r="AN92" s="126"/>
      <c r="AO92" s="126"/>
      <c r="AP92" s="12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2" s="23" customFormat="1" ht="18" customHeight="1" x14ac:dyDescent="0.25">
      <c r="A93" s="31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29"/>
      <c r="V93" s="117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2" s="23" customFormat="1" ht="18" customHeight="1" x14ac:dyDescent="0.25">
      <c r="A94" s="31"/>
      <c r="S94" s="32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128"/>
      <c r="AG94" s="128"/>
      <c r="AH94" s="128"/>
      <c r="AI94" s="128"/>
      <c r="AJ94" s="128"/>
      <c r="AK94" s="129"/>
      <c r="AL94" s="129"/>
      <c r="AM94" s="129"/>
      <c r="AN94" s="55"/>
      <c r="AO94" s="55"/>
      <c r="AP94" s="55"/>
      <c r="AS94" s="114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64"/>
      <c r="BF94" s="64"/>
      <c r="BG94" s="64"/>
      <c r="BH94" s="64"/>
      <c r="BI94" s="64"/>
    </row>
    <row r="95" spans="1:62" s="23" customFormat="1" ht="15.95" customHeight="1" x14ac:dyDescent="0.2">
      <c r="A95" s="31"/>
      <c r="S95" s="32"/>
      <c r="AS95" s="114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30"/>
      <c r="BF95" s="130"/>
      <c r="BG95" s="130"/>
      <c r="BH95" s="130"/>
      <c r="BI95" s="130"/>
    </row>
    <row r="96" spans="1:62" s="23" customFormat="1" ht="18" customHeight="1" x14ac:dyDescent="0.25">
      <c r="A96" s="31"/>
      <c r="B96" s="61"/>
      <c r="C96" s="115"/>
      <c r="D96" s="115"/>
      <c r="E96" s="115"/>
      <c r="F96" s="115"/>
      <c r="G96" s="115"/>
      <c r="H96" s="115"/>
      <c r="I96" s="115"/>
      <c r="J96" s="63"/>
      <c r="K96" s="63"/>
      <c r="L96" s="63"/>
      <c r="M96" s="63"/>
      <c r="N96" s="119"/>
      <c r="O96" s="61"/>
      <c r="P96" s="131"/>
      <c r="Q96" s="131"/>
      <c r="R96" s="131"/>
      <c r="S96" s="131"/>
      <c r="T96" s="120"/>
      <c r="U96" s="10"/>
      <c r="AS96" s="36"/>
      <c r="AT96" s="31"/>
      <c r="AU96" s="35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7"/>
      <c r="BH96" s="4"/>
      <c r="BI96" s="4"/>
      <c r="BJ96" s="4"/>
    </row>
    <row r="97" spans="1:62" s="23" customFormat="1" ht="16.5" customHeight="1" x14ac:dyDescent="0.25">
      <c r="A97" s="31"/>
      <c r="B97" s="61"/>
      <c r="C97" s="115"/>
      <c r="D97" s="115"/>
      <c r="E97" s="115"/>
      <c r="F97" s="63"/>
      <c r="G97" s="63"/>
      <c r="H97" s="63"/>
      <c r="I97" s="63"/>
      <c r="J97" s="63"/>
      <c r="K97" s="63"/>
      <c r="L97" s="64"/>
      <c r="M97" s="63"/>
      <c r="N97" s="65"/>
      <c r="O97" s="66"/>
      <c r="P97" s="10"/>
      <c r="Q97" s="10"/>
      <c r="R97" s="41"/>
      <c r="S97" s="67"/>
      <c r="T97" s="82"/>
      <c r="U97" s="10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</row>
    <row r="98" spans="1:62" s="23" customFormat="1" ht="15" customHeight="1" x14ac:dyDescent="0.25">
      <c r="A98" s="31"/>
      <c r="B98" s="68"/>
      <c r="C98" s="1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5"/>
      <c r="O98" s="41"/>
      <c r="P98" s="41"/>
      <c r="Q98" s="41"/>
      <c r="R98" s="41"/>
      <c r="S98" s="67"/>
      <c r="T98" s="58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s="23" customFormat="1" ht="16.5" customHeight="1" x14ac:dyDescent="0.25">
      <c r="A99" s="31"/>
      <c r="B99" s="61"/>
      <c r="C99" s="115"/>
      <c r="D99" s="115"/>
      <c r="E99" s="115"/>
      <c r="F99" s="115"/>
      <c r="G99" s="115"/>
      <c r="H99" s="115"/>
      <c r="I99" s="115"/>
      <c r="J99" s="63"/>
      <c r="K99" s="63"/>
      <c r="L99" s="63"/>
      <c r="M99" s="63"/>
      <c r="N99" s="119"/>
      <c r="O99" s="61"/>
      <c r="P99" s="131"/>
      <c r="Q99" s="131"/>
      <c r="R99" s="131"/>
      <c r="S99" s="131"/>
      <c r="T99" s="132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72"/>
      <c r="AZ99" s="72"/>
      <c r="BA99" s="73"/>
      <c r="BB99" s="73"/>
      <c r="BC99" s="74"/>
      <c r="BD99" s="113"/>
      <c r="BE99" s="131"/>
      <c r="BF99" s="131"/>
      <c r="BG99" s="131"/>
      <c r="BH99" s="131"/>
      <c r="BI99" s="10"/>
      <c r="BJ99" s="10"/>
    </row>
    <row r="100" spans="1:62" s="23" customFormat="1" ht="16.5" customHeight="1" x14ac:dyDescent="0.25">
      <c r="A100" s="31"/>
      <c r="B100" s="61"/>
      <c r="C100" s="62"/>
      <c r="D100" s="62"/>
      <c r="E100" s="62"/>
      <c r="F100" s="63"/>
      <c r="G100" s="63"/>
      <c r="H100" s="63"/>
      <c r="I100" s="63"/>
      <c r="J100" s="63"/>
      <c r="K100" s="63"/>
      <c r="L100" s="64"/>
      <c r="M100" s="63"/>
      <c r="N100" s="65"/>
      <c r="O100" s="66"/>
      <c r="P100" s="10"/>
      <c r="Q100" s="10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10"/>
      <c r="AZ100" s="10"/>
      <c r="BA100" s="64"/>
      <c r="BB100" s="10"/>
      <c r="BC100" s="41"/>
      <c r="BD100" s="10"/>
      <c r="BE100" s="10"/>
      <c r="BF100" s="10"/>
      <c r="BG100" s="10"/>
      <c r="BH100" s="50"/>
      <c r="BI100" s="10"/>
      <c r="BJ100" s="10"/>
    </row>
    <row r="101" spans="1:62" s="23" customFormat="1" ht="15" customHeight="1" x14ac:dyDescent="0.25">
      <c r="A101" s="31"/>
      <c r="B101" s="68"/>
      <c r="C101" s="10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5"/>
      <c r="O101" s="41"/>
      <c r="P101" s="41"/>
      <c r="Q101" s="41"/>
      <c r="R101" s="41"/>
      <c r="S101" s="10"/>
      <c r="T101" s="58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8"/>
      <c r="AT101" s="68"/>
      <c r="AU101" s="68"/>
      <c r="AV101" s="68"/>
      <c r="AW101" s="68"/>
      <c r="AX101" s="68"/>
      <c r="AY101" s="72"/>
      <c r="AZ101" s="72"/>
      <c r="BA101" s="73"/>
      <c r="BB101" s="73"/>
      <c r="BC101" s="74"/>
      <c r="BD101" s="73"/>
      <c r="BE101" s="73"/>
      <c r="BF101" s="74"/>
      <c r="BG101" s="10"/>
      <c r="BH101" s="50"/>
      <c r="BI101" s="10"/>
      <c r="BJ101" s="10"/>
    </row>
    <row r="102" spans="1:62" s="23" customFormat="1" ht="16.5" customHeight="1" x14ac:dyDescent="0.25">
      <c r="A102" s="31"/>
      <c r="B102" s="61"/>
      <c r="C102" s="62"/>
      <c r="D102" s="62"/>
      <c r="E102" s="62"/>
      <c r="F102" s="62"/>
      <c r="G102" s="62"/>
      <c r="H102" s="62"/>
      <c r="I102" s="62"/>
      <c r="J102" s="63"/>
      <c r="K102" s="63"/>
      <c r="L102" s="63"/>
      <c r="M102" s="63"/>
      <c r="N102" s="119"/>
      <c r="O102" s="61"/>
      <c r="P102" s="61"/>
      <c r="Q102" s="61"/>
      <c r="R102" s="119"/>
      <c r="S102" s="119"/>
      <c r="T102" s="121"/>
      <c r="U102" s="32"/>
      <c r="V102" s="32"/>
      <c r="W102" s="33"/>
      <c r="X102" s="33"/>
      <c r="Y102" s="42"/>
      <c r="Z102" s="34"/>
      <c r="AA102" s="34"/>
      <c r="AB102" s="34"/>
      <c r="AC102" s="34"/>
      <c r="AD102" s="34"/>
      <c r="AE102" s="34"/>
      <c r="AF102" s="34"/>
      <c r="AG102" s="34"/>
      <c r="AH102" s="34"/>
      <c r="AI102" s="45"/>
      <c r="AJ102" s="46"/>
      <c r="AK102" s="46"/>
      <c r="AL102" s="46"/>
      <c r="AM102" s="46"/>
      <c r="AN102" s="47"/>
      <c r="AO102" s="48"/>
      <c r="AQ102" s="10"/>
      <c r="AR102" s="10"/>
      <c r="AS102" s="61"/>
      <c r="AT102" s="115"/>
      <c r="AU102" s="115"/>
      <c r="AV102" s="115"/>
      <c r="AW102" s="115"/>
      <c r="AX102" s="115"/>
      <c r="AY102" s="10"/>
      <c r="AZ102" s="10"/>
      <c r="BA102" s="10"/>
      <c r="BB102" s="10"/>
      <c r="BC102" s="74"/>
      <c r="BD102" s="65"/>
      <c r="BE102" s="133"/>
      <c r="BF102" s="133"/>
      <c r="BG102" s="133"/>
      <c r="BH102" s="133"/>
      <c r="BI102" s="10"/>
      <c r="BJ102" s="10"/>
    </row>
    <row r="103" spans="1:62" s="23" customFormat="1" ht="15.95" customHeight="1" x14ac:dyDescent="0.25">
      <c r="A103" s="31"/>
      <c r="B103" s="69"/>
      <c r="C103" s="68"/>
      <c r="D103" s="63"/>
      <c r="E103" s="63"/>
      <c r="F103" s="63"/>
      <c r="G103" s="63"/>
      <c r="H103" s="63"/>
      <c r="I103" s="63"/>
      <c r="J103" s="63"/>
      <c r="K103" s="63"/>
      <c r="L103" s="64"/>
      <c r="M103" s="63"/>
      <c r="N103" s="66"/>
      <c r="O103" s="66"/>
      <c r="P103" s="10"/>
      <c r="Q103" s="122"/>
      <c r="R103" s="41"/>
      <c r="S103" s="10"/>
      <c r="T103" s="32"/>
      <c r="U103" s="32"/>
      <c r="V103" s="32"/>
      <c r="W103" s="33"/>
      <c r="X103" s="33"/>
      <c r="Y103" s="42"/>
      <c r="Z103" s="42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1"/>
      <c r="AN103" s="31"/>
      <c r="AO103" s="36"/>
      <c r="AQ103" s="10"/>
      <c r="AR103" s="10"/>
      <c r="AS103" s="10"/>
      <c r="AT103" s="75"/>
      <c r="AU103" s="10"/>
      <c r="AV103" s="10"/>
      <c r="AW103" s="64"/>
      <c r="AX103" s="10"/>
      <c r="AY103" s="10"/>
      <c r="AZ103" s="10"/>
      <c r="BA103" s="64"/>
      <c r="BB103" s="64"/>
      <c r="BC103" s="41"/>
      <c r="BD103" s="10"/>
      <c r="BE103" s="10"/>
      <c r="BF103" s="10"/>
      <c r="BG103" s="10"/>
      <c r="BH103" s="41"/>
      <c r="BI103" s="10"/>
      <c r="BJ103" s="10"/>
    </row>
    <row r="104" spans="1:62" ht="18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4"/>
      <c r="R104" s="64"/>
      <c r="S104" s="10"/>
      <c r="T104" s="1"/>
      <c r="U104" s="1"/>
      <c r="V104" s="1"/>
      <c r="W104" s="1"/>
      <c r="X104" s="1"/>
      <c r="AQ104" s="10"/>
      <c r="AR104" s="10"/>
      <c r="AS104" s="10"/>
      <c r="AT104" s="10"/>
      <c r="AU104" s="10"/>
      <c r="AV104" s="10"/>
      <c r="AW104" s="39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1:62" ht="20.25" x14ac:dyDescent="0.3">
      <c r="B105" s="80"/>
      <c r="C105" s="81"/>
      <c r="D105" s="81"/>
      <c r="E105" s="81"/>
      <c r="F105" s="80"/>
      <c r="G105" s="80"/>
      <c r="H105" s="10"/>
      <c r="I105" s="10"/>
      <c r="J105" s="10"/>
      <c r="K105" s="10"/>
      <c r="L105" s="10"/>
      <c r="M105" s="10"/>
      <c r="N105" s="10"/>
      <c r="O105" s="70"/>
      <c r="P105" s="70"/>
      <c r="Q105" s="71"/>
      <c r="R105" s="71"/>
      <c r="S105" s="71"/>
      <c r="Y105" s="1"/>
      <c r="Z105" s="1"/>
      <c r="AA105" s="1"/>
      <c r="AB105" s="1"/>
      <c r="AC105" s="1"/>
      <c r="AD105" s="1"/>
      <c r="AP105" s="39"/>
      <c r="AW105" s="24"/>
      <c r="AX105" s="24"/>
      <c r="AY105" s="24"/>
      <c r="AZ105" s="24"/>
      <c r="BA105" s="24"/>
      <c r="BB105" s="24"/>
      <c r="BC105" s="24"/>
      <c r="BD105" s="24"/>
      <c r="BE105" s="24"/>
      <c r="BF105" s="5"/>
      <c r="BG105" s="24"/>
      <c r="BH105" s="24"/>
      <c r="BI105" s="24"/>
      <c r="BJ105" s="24"/>
    </row>
    <row r="106" spans="1:62" ht="18" x14ac:dyDescent="0.25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11"/>
      <c r="N106" s="11"/>
      <c r="O106" s="10"/>
      <c r="P106" s="10"/>
      <c r="Q106" s="10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W106" s="10"/>
      <c r="AZ106" s="10"/>
      <c r="BC106" s="43"/>
      <c r="BF106" s="43"/>
      <c r="BG106" s="43"/>
      <c r="BH106" s="43"/>
      <c r="BJ106" s="43"/>
    </row>
    <row r="107" spans="1:62" ht="18" x14ac:dyDescent="0.25">
      <c r="B107" s="39"/>
      <c r="C107" s="39"/>
      <c r="D107" s="39"/>
      <c r="E107" s="39"/>
      <c r="F107" s="39"/>
      <c r="G107" s="39"/>
      <c r="H107" s="39"/>
      <c r="I107" s="39"/>
      <c r="J107" s="10"/>
      <c r="K107" s="10"/>
      <c r="L107" s="10"/>
      <c r="M107" s="39"/>
      <c r="N107" s="39"/>
      <c r="O107" s="10"/>
      <c r="P107" s="10"/>
      <c r="Q107" s="64"/>
      <c r="R107" s="64"/>
      <c r="S107" s="10"/>
      <c r="T107" s="1"/>
      <c r="U107" s="1"/>
      <c r="V107" s="1"/>
      <c r="W107" s="1"/>
      <c r="X107" s="1"/>
    </row>
    <row r="108" spans="1:62" ht="18" x14ac:dyDescent="0.25">
      <c r="B108" s="63"/>
      <c r="C108" s="63"/>
      <c r="D108" s="63"/>
      <c r="E108" s="119"/>
      <c r="F108" s="41"/>
      <c r="G108" s="41"/>
      <c r="H108" s="41"/>
      <c r="I108" s="74"/>
      <c r="J108" s="74"/>
      <c r="K108" s="120"/>
      <c r="L108" s="10"/>
      <c r="M108" s="10"/>
      <c r="N108" s="10"/>
      <c r="O108" s="70"/>
      <c r="P108" s="70"/>
      <c r="Q108" s="71"/>
      <c r="R108" s="71"/>
      <c r="S108" s="71"/>
      <c r="AW108" s="39"/>
      <c r="AY108" s="7"/>
    </row>
    <row r="109" spans="1:62" ht="18" x14ac:dyDescent="0.25">
      <c r="B109" s="63"/>
      <c r="C109" s="64"/>
      <c r="D109" s="63"/>
      <c r="E109" s="66"/>
      <c r="F109" s="66"/>
      <c r="G109" s="10"/>
      <c r="H109" s="122"/>
      <c r="I109" s="41"/>
      <c r="J109" s="10"/>
      <c r="K109" s="67"/>
      <c r="L109" s="10"/>
      <c r="M109" s="11"/>
      <c r="N109" s="11"/>
      <c r="O109" s="70"/>
      <c r="P109" s="70"/>
      <c r="Q109" s="71"/>
      <c r="R109" s="71"/>
      <c r="S109" s="71"/>
      <c r="AY109" s="7"/>
      <c r="BF109" s="7"/>
    </row>
    <row r="110" spans="1:62" ht="18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70"/>
      <c r="P110" s="70"/>
      <c r="Q110" s="71"/>
      <c r="R110" s="71"/>
      <c r="S110" s="71"/>
    </row>
    <row r="112" spans="1:62" x14ac:dyDescent="0.2">
      <c r="AX112" s="7"/>
      <c r="AY112" s="7"/>
    </row>
  </sheetData>
  <mergeCells count="101">
    <mergeCell ref="AB37:AE37"/>
    <mergeCell ref="AF37:AH37"/>
    <mergeCell ref="AI37:AK37"/>
    <mergeCell ref="AI36:AK36"/>
    <mergeCell ref="AF33:AH34"/>
    <mergeCell ref="AX17:BA17"/>
    <mergeCell ref="T36:V36"/>
    <mergeCell ref="P39:S39"/>
    <mergeCell ref="T39:V39"/>
    <mergeCell ref="W39:Y39"/>
    <mergeCell ref="W36:Y36"/>
    <mergeCell ref="P35:S35"/>
    <mergeCell ref="P37:S37"/>
    <mergeCell ref="T37:V37"/>
    <mergeCell ref="W37:Y37"/>
    <mergeCell ref="AI33:AK34"/>
    <mergeCell ref="AB33:AE34"/>
    <mergeCell ref="BH18:BI18"/>
    <mergeCell ref="BC17:BD17"/>
    <mergeCell ref="BE17:BF17"/>
    <mergeCell ref="AS17:AW17"/>
    <mergeCell ref="BC16:BF16"/>
    <mergeCell ref="AN38:AR39"/>
    <mergeCell ref="AS34:AW35"/>
    <mergeCell ref="AS38:AW39"/>
    <mergeCell ref="AX34:AZ35"/>
    <mergeCell ref="AX38:AZ39"/>
    <mergeCell ref="AN33:AR33"/>
    <mergeCell ref="AX33:AZ33"/>
    <mergeCell ref="AS36:AW37"/>
    <mergeCell ref="AX36:AZ37"/>
    <mergeCell ref="AN36:AR37"/>
    <mergeCell ref="AS33:AW33"/>
    <mergeCell ref="F10:L10"/>
    <mergeCell ref="A15:AW15"/>
    <mergeCell ref="A17:A18"/>
    <mergeCell ref="S17:W17"/>
    <mergeCell ref="A35:B35"/>
    <mergeCell ref="B17:E17"/>
    <mergeCell ref="F17:I17"/>
    <mergeCell ref="AP10:AT10"/>
    <mergeCell ref="AC10:AN10"/>
    <mergeCell ref="Y10:AB10"/>
    <mergeCell ref="A33:B34"/>
    <mergeCell ref="C33:F34"/>
    <mergeCell ref="G33:I34"/>
    <mergeCell ref="AC30:AG30"/>
    <mergeCell ref="T33:V34"/>
    <mergeCell ref="P33:S34"/>
    <mergeCell ref="J33:L34"/>
    <mergeCell ref="M33:O34"/>
    <mergeCell ref="AB35:AE35"/>
    <mergeCell ref="AN34:AR35"/>
    <mergeCell ref="T6:AI6"/>
    <mergeCell ref="N8:W8"/>
    <mergeCell ref="AC8:AD8"/>
    <mergeCell ref="AE8:AP8"/>
    <mergeCell ref="AO17:AR17"/>
    <mergeCell ref="X8:AB8"/>
    <mergeCell ref="U13:V13"/>
    <mergeCell ref="C39:F39"/>
    <mergeCell ref="G39:I39"/>
    <mergeCell ref="C37:F37"/>
    <mergeCell ref="G37:I37"/>
    <mergeCell ref="M39:O39"/>
    <mergeCell ref="M37:O37"/>
    <mergeCell ref="C35:F35"/>
    <mergeCell ref="G35:I35"/>
    <mergeCell ref="J35:L35"/>
    <mergeCell ref="J39:L39"/>
    <mergeCell ref="J37:L37"/>
    <mergeCell ref="J36:L36"/>
    <mergeCell ref="AC11:AN11"/>
    <mergeCell ref="M36:O36"/>
    <mergeCell ref="M35:O35"/>
    <mergeCell ref="AF35:AH35"/>
    <mergeCell ref="AI35:AK35"/>
    <mergeCell ref="A39:B39"/>
    <mergeCell ref="A37:B37"/>
    <mergeCell ref="L7:AQ7"/>
    <mergeCell ref="AS1:AZ1"/>
    <mergeCell ref="T35:V35"/>
    <mergeCell ref="W35:Y35"/>
    <mergeCell ref="W33:Y34"/>
    <mergeCell ref="A36:B36"/>
    <mergeCell ref="C36:F36"/>
    <mergeCell ref="G36:I36"/>
    <mergeCell ref="P36:S36"/>
    <mergeCell ref="AB36:AE36"/>
    <mergeCell ref="AF36:AH36"/>
    <mergeCell ref="AU10:BA10"/>
    <mergeCell ref="J17:N17"/>
    <mergeCell ref="O17:R17"/>
    <mergeCell ref="X17:AA17"/>
    <mergeCell ref="AJ17:AN17"/>
    <mergeCell ref="A3:BA3"/>
    <mergeCell ref="A4:BA4"/>
    <mergeCell ref="A5:BA5"/>
    <mergeCell ref="AB17:AE17"/>
    <mergeCell ref="AF17:AI17"/>
    <mergeCell ref="Y11:AB11"/>
  </mergeCells>
  <phoneticPr fontId="0" type="noConversion"/>
  <pageMargins left="0.39370078740157483" right="0" top="0.39370078740157483" bottom="0.19685039370078741" header="0" footer="0"/>
  <pageSetup paperSize="9" scale="60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E484"/>
  <sheetViews>
    <sheetView showZeros="0" tabSelected="1" view="pageBreakPreview" zoomScale="50" zoomScaleNormal="50" zoomScaleSheetLayoutView="50" workbookViewId="0">
      <pane ySplit="11" topLeftCell="A12" activePane="bottomLeft" state="frozen"/>
      <selection pane="bottomLeft" activeCell="D273" sqref="D273"/>
    </sheetView>
  </sheetViews>
  <sheetFormatPr defaultColWidth="5.85546875" defaultRowHeight="27.75" customHeight="1" x14ac:dyDescent="0.4"/>
  <cols>
    <col min="1" max="1" width="17.140625" style="134" customWidth="1"/>
    <col min="2" max="2" width="89" style="134" customWidth="1"/>
    <col min="3" max="12" width="16" style="134" customWidth="1"/>
    <col min="13" max="14" width="14.85546875" style="134" customWidth="1"/>
    <col min="15" max="15" width="16.85546875" style="134" customWidth="1"/>
    <col min="16" max="21" width="14.85546875" style="134" customWidth="1"/>
    <col min="22" max="22" width="22.7109375" style="189" bestFit="1" customWidth="1"/>
    <col min="23" max="16384" width="5.85546875" style="134"/>
  </cols>
  <sheetData>
    <row r="1" spans="1:31" x14ac:dyDescent="0.4">
      <c r="A1" s="593" t="str">
        <f>CONCATENATE('Основні дані'!A22,"_(",'Основні дані'!B22,")")</f>
        <v>Форма МоП1-20_(1,4)</v>
      </c>
      <c r="B1" s="177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863" t="str">
        <f>'Основні дані'!B1</f>
        <v>Е-М120</v>
      </c>
      <c r="Q1" s="863"/>
      <c r="R1" s="863"/>
      <c r="S1" s="863"/>
      <c r="T1" s="863"/>
      <c r="U1" s="863"/>
      <c r="V1" s="185"/>
      <c r="W1" s="151"/>
      <c r="X1" s="151"/>
      <c r="Y1" s="151"/>
      <c r="Z1" s="151"/>
      <c r="AA1" s="135"/>
      <c r="AB1" s="135"/>
      <c r="AC1" s="135"/>
      <c r="AD1" s="135"/>
      <c r="AE1" s="135"/>
    </row>
    <row r="2" spans="1:31" ht="27.75" customHeight="1" x14ac:dyDescent="0.5">
      <c r="A2" s="867" t="s">
        <v>71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185"/>
      <c r="W2" s="151"/>
      <c r="X2" s="151"/>
      <c r="Y2" s="151"/>
      <c r="Z2" s="151"/>
      <c r="AA2" s="135"/>
      <c r="AB2" s="135"/>
      <c r="AC2" s="135"/>
      <c r="AD2" s="135"/>
      <c r="AE2" s="135"/>
    </row>
    <row r="3" spans="1:31" s="159" customFormat="1" ht="27.75" customHeight="1" thickBot="1" x14ac:dyDescent="0.4">
      <c r="A3" s="178"/>
      <c r="B3" s="179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51"/>
      <c r="X3" s="151"/>
      <c r="Y3" s="151"/>
      <c r="Z3" s="151"/>
      <c r="AA3" s="407"/>
      <c r="AB3" s="407"/>
      <c r="AC3" s="407"/>
      <c r="AD3" s="407"/>
      <c r="AE3" s="407"/>
    </row>
    <row r="4" spans="1:31" ht="54" customHeight="1" thickBot="1" x14ac:dyDescent="0.45">
      <c r="A4" s="871" t="s">
        <v>171</v>
      </c>
      <c r="B4" s="905" t="s">
        <v>43</v>
      </c>
      <c r="C4" s="878" t="s">
        <v>44</v>
      </c>
      <c r="D4" s="879"/>
      <c r="E4" s="880"/>
      <c r="F4" s="864" t="s">
        <v>47</v>
      </c>
      <c r="G4" s="881" t="s">
        <v>48</v>
      </c>
      <c r="H4" s="882"/>
      <c r="I4" s="882"/>
      <c r="J4" s="882"/>
      <c r="K4" s="882"/>
      <c r="L4" s="883"/>
      <c r="M4" s="874" t="s">
        <v>97</v>
      </c>
      <c r="N4" s="875"/>
      <c r="O4" s="875"/>
      <c r="P4" s="875"/>
      <c r="Q4" s="875"/>
      <c r="R4" s="875"/>
      <c r="S4" s="875"/>
      <c r="T4" s="876"/>
      <c r="U4" s="864" t="s">
        <v>63</v>
      </c>
      <c r="V4" s="18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33.950000000000003" customHeight="1" thickBot="1" x14ac:dyDescent="0.45">
      <c r="A5" s="872"/>
      <c r="B5" s="906"/>
      <c r="C5" s="864" t="s">
        <v>45</v>
      </c>
      <c r="D5" s="864" t="s">
        <v>46</v>
      </c>
      <c r="E5" s="864" t="s">
        <v>57</v>
      </c>
      <c r="F5" s="865"/>
      <c r="G5" s="864" t="s">
        <v>49</v>
      </c>
      <c r="H5" s="881" t="s">
        <v>50</v>
      </c>
      <c r="I5" s="882"/>
      <c r="J5" s="882"/>
      <c r="K5" s="883"/>
      <c r="L5" s="864" t="s">
        <v>52</v>
      </c>
      <c r="M5" s="858" t="s">
        <v>137</v>
      </c>
      <c r="N5" s="859"/>
      <c r="O5" s="859"/>
      <c r="P5" s="860"/>
      <c r="Q5" s="858" t="s">
        <v>138</v>
      </c>
      <c r="R5" s="859"/>
      <c r="S5" s="859"/>
      <c r="T5" s="860"/>
      <c r="U5" s="865"/>
      <c r="V5" s="185"/>
    </row>
    <row r="6" spans="1:31" ht="31.5" customHeight="1" thickBot="1" x14ac:dyDescent="0.45">
      <c r="A6" s="872"/>
      <c r="B6" s="906"/>
      <c r="C6" s="865"/>
      <c r="D6" s="865"/>
      <c r="E6" s="865"/>
      <c r="F6" s="865"/>
      <c r="G6" s="865"/>
      <c r="H6" s="864" t="s">
        <v>5</v>
      </c>
      <c r="I6" s="884" t="s">
        <v>51</v>
      </c>
      <c r="J6" s="885"/>
      <c r="K6" s="886"/>
      <c r="L6" s="865"/>
      <c r="M6" s="861" t="s">
        <v>53</v>
      </c>
      <c r="N6" s="877"/>
      <c r="O6" s="877"/>
      <c r="P6" s="862"/>
      <c r="Q6" s="861" t="s">
        <v>53</v>
      </c>
      <c r="R6" s="877"/>
      <c r="S6" s="877"/>
      <c r="T6" s="862"/>
      <c r="U6" s="865"/>
      <c r="V6" s="185"/>
    </row>
    <row r="7" spans="1:31" ht="31.5" customHeight="1" thickBot="1" x14ac:dyDescent="0.45">
      <c r="A7" s="872"/>
      <c r="B7" s="906"/>
      <c r="C7" s="865"/>
      <c r="D7" s="865"/>
      <c r="E7" s="865"/>
      <c r="F7" s="865"/>
      <c r="G7" s="865"/>
      <c r="H7" s="865"/>
      <c r="I7" s="887"/>
      <c r="J7" s="888"/>
      <c r="K7" s="889"/>
      <c r="L7" s="865"/>
      <c r="M7" s="861">
        <v>9</v>
      </c>
      <c r="N7" s="862"/>
      <c r="O7" s="861">
        <v>10</v>
      </c>
      <c r="P7" s="862"/>
      <c r="Q7" s="861">
        <v>11</v>
      </c>
      <c r="R7" s="862"/>
      <c r="S7" s="861">
        <v>12</v>
      </c>
      <c r="T7" s="862"/>
      <c r="U7" s="865"/>
      <c r="V7" s="185"/>
    </row>
    <row r="8" spans="1:31" ht="30" customHeight="1" thickBot="1" x14ac:dyDescent="0.45">
      <c r="A8" s="872"/>
      <c r="B8" s="906"/>
      <c r="C8" s="865"/>
      <c r="D8" s="865"/>
      <c r="E8" s="865"/>
      <c r="F8" s="865"/>
      <c r="G8" s="865"/>
      <c r="H8" s="865"/>
      <c r="I8" s="864" t="s">
        <v>55</v>
      </c>
      <c r="J8" s="868" t="s">
        <v>56</v>
      </c>
      <c r="K8" s="864" t="s">
        <v>37</v>
      </c>
      <c r="L8" s="865"/>
      <c r="M8" s="858" t="s">
        <v>54</v>
      </c>
      <c r="N8" s="859"/>
      <c r="O8" s="859"/>
      <c r="P8" s="859"/>
      <c r="Q8" s="859"/>
      <c r="R8" s="859"/>
      <c r="S8" s="859"/>
      <c r="T8" s="860"/>
      <c r="U8" s="865"/>
      <c r="V8" s="185"/>
    </row>
    <row r="9" spans="1:31" ht="33" customHeight="1" thickBot="1" x14ac:dyDescent="0.45">
      <c r="A9" s="872"/>
      <c r="B9" s="906"/>
      <c r="C9" s="865"/>
      <c r="D9" s="865"/>
      <c r="E9" s="865"/>
      <c r="F9" s="865"/>
      <c r="G9" s="865"/>
      <c r="H9" s="865"/>
      <c r="I9" s="865"/>
      <c r="J9" s="869"/>
      <c r="K9" s="865"/>
      <c r="L9" s="865"/>
      <c r="M9" s="861">
        <v>20</v>
      </c>
      <c r="N9" s="862"/>
      <c r="O9" s="861">
        <v>20</v>
      </c>
      <c r="P9" s="862"/>
      <c r="Q9" s="861">
        <v>20</v>
      </c>
      <c r="R9" s="862"/>
      <c r="S9" s="861">
        <v>20</v>
      </c>
      <c r="T9" s="862"/>
      <c r="U9" s="865"/>
      <c r="V9" s="185"/>
    </row>
    <row r="10" spans="1:31" ht="104.25" customHeight="1" thickBot="1" x14ac:dyDescent="0.45">
      <c r="A10" s="873"/>
      <c r="B10" s="907"/>
      <c r="C10" s="866"/>
      <c r="D10" s="866"/>
      <c r="E10" s="866"/>
      <c r="F10" s="866"/>
      <c r="G10" s="866"/>
      <c r="H10" s="866"/>
      <c r="I10" s="866"/>
      <c r="J10" s="870"/>
      <c r="K10" s="866"/>
      <c r="L10" s="866"/>
      <c r="M10" s="180" t="s">
        <v>78</v>
      </c>
      <c r="N10" s="180" t="s">
        <v>79</v>
      </c>
      <c r="O10" s="180" t="s">
        <v>78</v>
      </c>
      <c r="P10" s="180" t="s">
        <v>79</v>
      </c>
      <c r="Q10" s="180" t="s">
        <v>78</v>
      </c>
      <c r="R10" s="180" t="s">
        <v>79</v>
      </c>
      <c r="S10" s="180" t="s">
        <v>78</v>
      </c>
      <c r="T10" s="180" t="s">
        <v>79</v>
      </c>
      <c r="U10" s="866"/>
      <c r="V10" s="185"/>
    </row>
    <row r="11" spans="1:31" s="233" customFormat="1" ht="22.5" customHeight="1" thickBot="1" x14ac:dyDescent="0.35">
      <c r="A11" s="230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230">
        <v>8</v>
      </c>
      <c r="I11" s="230">
        <v>9</v>
      </c>
      <c r="J11" s="230">
        <v>10</v>
      </c>
      <c r="K11" s="230">
        <v>11</v>
      </c>
      <c r="L11" s="230">
        <v>12</v>
      </c>
      <c r="M11" s="230">
        <v>13</v>
      </c>
      <c r="N11" s="230">
        <v>14</v>
      </c>
      <c r="O11" s="230">
        <v>15</v>
      </c>
      <c r="P11" s="230">
        <v>16</v>
      </c>
      <c r="Q11" s="230">
        <v>17</v>
      </c>
      <c r="R11" s="230">
        <v>18</v>
      </c>
      <c r="S11" s="230">
        <v>19</v>
      </c>
      <c r="T11" s="230">
        <v>20</v>
      </c>
      <c r="U11" s="231">
        <v>29</v>
      </c>
      <c r="V11" s="232"/>
    </row>
    <row r="12" spans="1:31" s="153" customFormat="1" ht="30.75" thickBot="1" x14ac:dyDescent="0.45">
      <c r="A12" s="393">
        <v>1</v>
      </c>
      <c r="B12" s="242" t="s">
        <v>178</v>
      </c>
      <c r="C12" s="243"/>
      <c r="D12" s="243"/>
      <c r="E12" s="242"/>
      <c r="F12" s="256">
        <f t="shared" ref="F12:T12" si="0">SUM(F13:F18)</f>
        <v>9</v>
      </c>
      <c r="G12" s="256">
        <f t="shared" si="0"/>
        <v>270</v>
      </c>
      <c r="H12" s="256">
        <f t="shared" si="0"/>
        <v>64</v>
      </c>
      <c r="I12" s="256">
        <f t="shared" si="0"/>
        <v>48</v>
      </c>
      <c r="J12" s="256">
        <f t="shared" si="0"/>
        <v>0</v>
      </c>
      <c r="K12" s="256">
        <f t="shared" si="0"/>
        <v>16</v>
      </c>
      <c r="L12" s="256">
        <f t="shared" si="0"/>
        <v>206</v>
      </c>
      <c r="M12" s="256">
        <f t="shared" si="0"/>
        <v>2</v>
      </c>
      <c r="N12" s="256">
        <f t="shared" si="0"/>
        <v>3</v>
      </c>
      <c r="O12" s="256">
        <f t="shared" si="0"/>
        <v>2</v>
      </c>
      <c r="P12" s="256">
        <f t="shared" si="0"/>
        <v>6</v>
      </c>
      <c r="Q12" s="256">
        <f t="shared" si="0"/>
        <v>0</v>
      </c>
      <c r="R12" s="256">
        <f t="shared" si="0"/>
        <v>0</v>
      </c>
      <c r="S12" s="256">
        <f t="shared" si="0"/>
        <v>0</v>
      </c>
      <c r="T12" s="256">
        <f t="shared" si="0"/>
        <v>0</v>
      </c>
      <c r="U12" s="256"/>
      <c r="V12" s="183" t="str">
        <f>'Основні дані'!$B$1</f>
        <v>Е-М120</v>
      </c>
    </row>
    <row r="13" spans="1:31" s="153" customFormat="1" ht="30" customHeight="1" x14ac:dyDescent="0.4">
      <c r="A13" s="303" t="s">
        <v>141</v>
      </c>
      <c r="B13" s="546" t="s">
        <v>525</v>
      </c>
      <c r="C13" s="547"/>
      <c r="D13" s="547" t="s">
        <v>526</v>
      </c>
      <c r="E13" s="547" t="s">
        <v>68</v>
      </c>
      <c r="F13" s="257">
        <f t="shared" ref="F13:F18" si="1">N13+P13+R13+T13</f>
        <v>3</v>
      </c>
      <c r="G13" s="257">
        <f t="shared" ref="G13:G18" si="2">F13*30</f>
        <v>90</v>
      </c>
      <c r="H13" s="258">
        <f>(M13*Титул!BC$19)+(O13*Титул!BD$19)+(Q13*Титул!BE$19)+(S13*Титул!BF$19)</f>
        <v>32</v>
      </c>
      <c r="I13" s="552">
        <v>16</v>
      </c>
      <c r="J13" s="553"/>
      <c r="K13" s="553">
        <v>16</v>
      </c>
      <c r="L13" s="257">
        <f t="shared" ref="L13:L18" si="3">IF(H13=I13+J13+K13,G13-H13,"!ОШИБКА!")</f>
        <v>58</v>
      </c>
      <c r="M13" s="556">
        <v>2</v>
      </c>
      <c r="N13" s="557">
        <v>3</v>
      </c>
      <c r="O13" s="557"/>
      <c r="P13" s="557"/>
      <c r="Q13" s="557"/>
      <c r="R13" s="557"/>
      <c r="S13" s="557"/>
      <c r="T13" s="557"/>
      <c r="U13" s="558">
        <v>144</v>
      </c>
      <c r="V13" s="183" t="str">
        <f>'Основні дані'!$B$1</f>
        <v>Е-М120</v>
      </c>
      <c r="W13" s="376"/>
    </row>
    <row r="14" spans="1:31" s="153" customFormat="1" ht="31.5" customHeight="1" x14ac:dyDescent="0.4">
      <c r="A14" s="303" t="s">
        <v>142</v>
      </c>
      <c r="B14" s="546" t="s">
        <v>527</v>
      </c>
      <c r="C14" s="548"/>
      <c r="D14" s="548" t="s">
        <v>528</v>
      </c>
      <c r="E14" s="549" t="s">
        <v>68</v>
      </c>
      <c r="F14" s="258">
        <f t="shared" si="1"/>
        <v>3</v>
      </c>
      <c r="G14" s="258">
        <f t="shared" si="2"/>
        <v>90</v>
      </c>
      <c r="H14" s="258">
        <f>(M14*Титул!BC$19)+(O14*Титул!BD$19)+(Q14*Титул!BE$19)+(S14*Титул!BF$19)</f>
        <v>16</v>
      </c>
      <c r="I14" s="554">
        <v>16</v>
      </c>
      <c r="J14" s="555"/>
      <c r="K14" s="555"/>
      <c r="L14" s="258">
        <f t="shared" si="3"/>
        <v>74</v>
      </c>
      <c r="M14" s="559"/>
      <c r="N14" s="555"/>
      <c r="O14" s="560">
        <v>1</v>
      </c>
      <c r="P14" s="560">
        <v>3</v>
      </c>
      <c r="Q14" s="560"/>
      <c r="R14" s="560"/>
      <c r="S14" s="560"/>
      <c r="T14" s="560"/>
      <c r="U14" s="561">
        <v>202</v>
      </c>
      <c r="V14" s="183" t="str">
        <f>'Основні дані'!$B$1</f>
        <v>Е-М120</v>
      </c>
      <c r="W14" s="376"/>
    </row>
    <row r="15" spans="1:31" s="153" customFormat="1" ht="30.75" thickBot="1" x14ac:dyDescent="0.45">
      <c r="A15" s="303" t="s">
        <v>143</v>
      </c>
      <c r="B15" s="550" t="s">
        <v>529</v>
      </c>
      <c r="C15" s="551"/>
      <c r="D15" s="551" t="s">
        <v>528</v>
      </c>
      <c r="E15" s="551" t="s">
        <v>68</v>
      </c>
      <c r="F15" s="258">
        <f t="shared" si="1"/>
        <v>3</v>
      </c>
      <c r="G15" s="258">
        <f t="shared" si="2"/>
        <v>90</v>
      </c>
      <c r="H15" s="258">
        <f>(M15*Титул!BC$19)+(O15*Титул!BD$19)+(Q15*Титул!BE$19)+(S15*Титул!BF$19)</f>
        <v>16</v>
      </c>
      <c r="I15" s="554">
        <v>16</v>
      </c>
      <c r="J15" s="555"/>
      <c r="K15" s="555"/>
      <c r="L15" s="258">
        <f t="shared" si="3"/>
        <v>74</v>
      </c>
      <c r="M15" s="562"/>
      <c r="N15" s="555"/>
      <c r="O15" s="555">
        <v>1</v>
      </c>
      <c r="P15" s="555">
        <v>3</v>
      </c>
      <c r="Q15" s="555"/>
      <c r="R15" s="555"/>
      <c r="S15" s="555"/>
      <c r="T15" s="555"/>
      <c r="U15" s="563">
        <v>325</v>
      </c>
      <c r="V15" s="183" t="str">
        <f>'Основні дані'!$B$1</f>
        <v>Е-М120</v>
      </c>
      <c r="W15" s="376"/>
    </row>
    <row r="16" spans="1:31" s="153" customFormat="1" hidden="1" x14ac:dyDescent="0.4">
      <c r="A16" s="303" t="s">
        <v>144</v>
      </c>
      <c r="B16" s="240"/>
      <c r="C16" s="275"/>
      <c r="D16" s="275"/>
      <c r="E16" s="275"/>
      <c r="F16" s="258">
        <f t="shared" si="1"/>
        <v>0</v>
      </c>
      <c r="G16" s="258">
        <f t="shared" si="2"/>
        <v>0</v>
      </c>
      <c r="H16" s="258">
        <f>(M16*Титул!BC$19)+(O16*Титул!BD$19)+(Q16*Титул!BE$19)+(S16*Титул!BF$19)</f>
        <v>0</v>
      </c>
      <c r="I16" s="364"/>
      <c r="J16" s="260"/>
      <c r="K16" s="260"/>
      <c r="L16" s="258">
        <f t="shared" si="3"/>
        <v>0</v>
      </c>
      <c r="M16" s="259"/>
      <c r="N16" s="260"/>
      <c r="O16" s="260"/>
      <c r="P16" s="260"/>
      <c r="Q16" s="260"/>
      <c r="R16" s="260"/>
      <c r="S16" s="260"/>
      <c r="T16" s="260"/>
      <c r="U16" s="442"/>
      <c r="V16" s="183" t="str">
        <f>'Основні дані'!$B$1</f>
        <v>Е-М120</v>
      </c>
      <c r="W16" s="376"/>
    </row>
    <row r="17" spans="1:23" s="153" customFormat="1" hidden="1" x14ac:dyDescent="0.4">
      <c r="A17" s="303" t="s">
        <v>145</v>
      </c>
      <c r="B17" s="240"/>
      <c r="C17" s="275"/>
      <c r="D17" s="275"/>
      <c r="E17" s="275"/>
      <c r="F17" s="258">
        <f t="shared" si="1"/>
        <v>0</v>
      </c>
      <c r="G17" s="258">
        <f t="shared" si="2"/>
        <v>0</v>
      </c>
      <c r="H17" s="258">
        <f>(M17*Титул!BC$19)+(O17*Титул!BD$19)+(Q17*Титул!BE$19)+(S17*Титул!BF$19)</f>
        <v>0</v>
      </c>
      <c r="I17" s="364"/>
      <c r="J17" s="260"/>
      <c r="K17" s="260"/>
      <c r="L17" s="258">
        <f t="shared" si="3"/>
        <v>0</v>
      </c>
      <c r="M17" s="259"/>
      <c r="N17" s="260"/>
      <c r="O17" s="260"/>
      <c r="P17" s="260"/>
      <c r="Q17" s="260"/>
      <c r="R17" s="260"/>
      <c r="S17" s="260"/>
      <c r="T17" s="260"/>
      <c r="U17" s="442"/>
      <c r="V17" s="183" t="str">
        <f>'Основні дані'!$B$1</f>
        <v>Е-М120</v>
      </c>
      <c r="W17" s="376"/>
    </row>
    <row r="18" spans="1:23" s="153" customFormat="1" ht="28.5" hidden="1" thickBot="1" x14ac:dyDescent="0.45">
      <c r="A18" s="303" t="s">
        <v>146</v>
      </c>
      <c r="B18" s="240"/>
      <c r="C18" s="275"/>
      <c r="D18" s="275"/>
      <c r="E18" s="275"/>
      <c r="F18" s="258">
        <f t="shared" si="1"/>
        <v>0</v>
      </c>
      <c r="G18" s="258">
        <f t="shared" si="2"/>
        <v>0</v>
      </c>
      <c r="H18" s="258">
        <f>(M18*Титул!BC$19)+(O18*Титул!BD$19)+(Q18*Титул!BE$19)+(S18*Титул!BF$19)</f>
        <v>0</v>
      </c>
      <c r="I18" s="364"/>
      <c r="J18" s="260"/>
      <c r="K18" s="260"/>
      <c r="L18" s="258">
        <f t="shared" si="3"/>
        <v>0</v>
      </c>
      <c r="M18" s="259"/>
      <c r="N18" s="260"/>
      <c r="O18" s="260"/>
      <c r="P18" s="260"/>
      <c r="Q18" s="260"/>
      <c r="R18" s="260"/>
      <c r="S18" s="260"/>
      <c r="T18" s="260"/>
      <c r="U18" s="442"/>
      <c r="V18" s="183" t="str">
        <f>'Основні дані'!$B$1</f>
        <v>Е-М120</v>
      </c>
      <c r="W18" s="376"/>
    </row>
    <row r="19" spans="1:23" s="153" customFormat="1" ht="30.75" thickBot="1" x14ac:dyDescent="0.45">
      <c r="A19" s="393">
        <v>2</v>
      </c>
      <c r="B19" s="242" t="s">
        <v>179</v>
      </c>
      <c r="C19" s="243"/>
      <c r="D19" s="243"/>
      <c r="E19" s="242"/>
      <c r="F19" s="264">
        <f>SUM(F20:F31)</f>
        <v>39</v>
      </c>
      <c r="G19" s="264">
        <f t="shared" ref="G19:T19" si="4">SUM(G20:G31)</f>
        <v>1170</v>
      </c>
      <c r="H19" s="264">
        <f t="shared" si="4"/>
        <v>96</v>
      </c>
      <c r="I19" s="264">
        <f t="shared" si="4"/>
        <v>80</v>
      </c>
      <c r="J19" s="264">
        <f t="shared" si="4"/>
        <v>0</v>
      </c>
      <c r="K19" s="264">
        <f t="shared" si="4"/>
        <v>16</v>
      </c>
      <c r="L19" s="264">
        <f t="shared" si="4"/>
        <v>1074</v>
      </c>
      <c r="M19" s="264">
        <f t="shared" si="4"/>
        <v>4</v>
      </c>
      <c r="N19" s="264">
        <f t="shared" si="4"/>
        <v>6</v>
      </c>
      <c r="O19" s="264">
        <f t="shared" si="4"/>
        <v>2</v>
      </c>
      <c r="P19" s="264">
        <f t="shared" si="4"/>
        <v>3</v>
      </c>
      <c r="Q19" s="264">
        <f t="shared" si="4"/>
        <v>0</v>
      </c>
      <c r="R19" s="264">
        <f t="shared" si="4"/>
        <v>30</v>
      </c>
      <c r="S19" s="264">
        <f t="shared" si="4"/>
        <v>0</v>
      </c>
      <c r="T19" s="264">
        <f t="shared" si="4"/>
        <v>0</v>
      </c>
      <c r="U19" s="264"/>
      <c r="V19" s="183" t="str">
        <f>'Основні дані'!$B$1</f>
        <v>Е-М120</v>
      </c>
      <c r="W19" s="376"/>
    </row>
    <row r="20" spans="1:23" s="153" customFormat="1" ht="66" customHeight="1" x14ac:dyDescent="0.4">
      <c r="A20" s="303" t="s">
        <v>155</v>
      </c>
      <c r="B20" s="550" t="s">
        <v>530</v>
      </c>
      <c r="C20" s="551" t="s">
        <v>526</v>
      </c>
      <c r="D20" s="551"/>
      <c r="E20" s="551" t="s">
        <v>69</v>
      </c>
      <c r="F20" s="258">
        <f>N20+P20+R20+T20</f>
        <v>6</v>
      </c>
      <c r="G20" s="258">
        <f>F20*30</f>
        <v>180</v>
      </c>
      <c r="H20" s="258">
        <f>(M20*Титул!BC$19)+(O20*Титул!BD$19)+(Q20*Титул!BE$19)+(S20*Титул!BF$19)</f>
        <v>64</v>
      </c>
      <c r="I20" s="565">
        <v>48</v>
      </c>
      <c r="J20" s="566"/>
      <c r="K20" s="566">
        <v>16</v>
      </c>
      <c r="L20" s="258">
        <f>IF(H20=I20+J20+K20,G20-H20,"!ОШИБКА!")</f>
        <v>116</v>
      </c>
      <c r="M20" s="562">
        <v>4</v>
      </c>
      <c r="N20" s="555">
        <v>6</v>
      </c>
      <c r="O20" s="260"/>
      <c r="P20" s="260"/>
      <c r="Q20" s="260"/>
      <c r="R20" s="260"/>
      <c r="S20" s="260"/>
      <c r="T20" s="260"/>
      <c r="U20" s="567">
        <v>120</v>
      </c>
      <c r="V20" s="183" t="str">
        <f>'Основні дані'!$B$1</f>
        <v>Е-М120</v>
      </c>
      <c r="W20" s="376"/>
    </row>
    <row r="21" spans="1:23" s="153" customFormat="1" ht="35.1" customHeight="1" x14ac:dyDescent="0.4">
      <c r="A21" s="303" t="s">
        <v>156</v>
      </c>
      <c r="B21" s="564" t="s">
        <v>531</v>
      </c>
      <c r="C21" s="551"/>
      <c r="D21" s="606" t="s">
        <v>528</v>
      </c>
      <c r="E21" s="551" t="s">
        <v>68</v>
      </c>
      <c r="F21" s="258">
        <f>N21+P21+R21+T21</f>
        <v>3</v>
      </c>
      <c r="G21" s="258">
        <f>F21*30</f>
        <v>90</v>
      </c>
      <c r="H21" s="258">
        <f>(M21*Титул!BC$19)+(O21*Титул!BD$19)+(Q21*Титул!BE$19)+(S21*Титул!BF$19)</f>
        <v>32</v>
      </c>
      <c r="I21" s="607">
        <v>32</v>
      </c>
      <c r="J21" s="566"/>
      <c r="K21" s="566"/>
      <c r="L21" s="258">
        <f>IF(H21=I21+J21+K21,G21-H21,"!ОШИБКА!")</f>
        <v>58</v>
      </c>
      <c r="M21" s="562"/>
      <c r="N21" s="555"/>
      <c r="O21" s="608">
        <v>2</v>
      </c>
      <c r="P21" s="555">
        <v>3</v>
      </c>
      <c r="Q21" s="260"/>
      <c r="R21" s="260"/>
      <c r="S21" s="260"/>
      <c r="T21" s="260"/>
      <c r="U21" s="568">
        <v>120</v>
      </c>
      <c r="V21" s="183" t="str">
        <f>'Основні дані'!$B$1</f>
        <v>Е-М120</v>
      </c>
      <c r="W21" s="376"/>
    </row>
    <row r="22" spans="1:23" s="153" customFormat="1" hidden="1" x14ac:dyDescent="0.4">
      <c r="A22" s="303" t="s">
        <v>157</v>
      </c>
      <c r="B22" s="241"/>
      <c r="C22" s="274"/>
      <c r="D22" s="274"/>
      <c r="E22" s="274"/>
      <c r="F22" s="258">
        <f>N22+P22+R22+T22</f>
        <v>0</v>
      </c>
      <c r="G22" s="258">
        <f>F22*30</f>
        <v>0</v>
      </c>
      <c r="H22" s="258">
        <f>(M22*Титул!BC$19)+(O22*Титул!BD$19)+(Q22*Титул!BE$19)+(S22*Титул!BF$19)</f>
        <v>0</v>
      </c>
      <c r="I22" s="364"/>
      <c r="J22" s="260"/>
      <c r="K22" s="260"/>
      <c r="L22" s="258">
        <f>IF(H22=I22+J22+K22,G22-H22,"!ОШИБКА!")</f>
        <v>0</v>
      </c>
      <c r="M22" s="261"/>
      <c r="N22" s="262"/>
      <c r="O22" s="262"/>
      <c r="P22" s="262"/>
      <c r="Q22" s="262"/>
      <c r="R22" s="262"/>
      <c r="S22" s="262"/>
      <c r="T22" s="262"/>
      <c r="U22" s="441"/>
      <c r="V22" s="183" t="str">
        <f>'Основні дані'!$B$1</f>
        <v>Е-М120</v>
      </c>
      <c r="W22" s="376"/>
    </row>
    <row r="23" spans="1:23" s="153" customFormat="1" hidden="1" x14ac:dyDescent="0.4">
      <c r="A23" s="303" t="s">
        <v>158</v>
      </c>
      <c r="B23" s="240"/>
      <c r="C23" s="275"/>
      <c r="D23" s="275"/>
      <c r="E23" s="275"/>
      <c r="F23" s="258">
        <f t="shared" ref="F23:F29" si="5">N23+P23+R23+T23</f>
        <v>0</v>
      </c>
      <c r="G23" s="258">
        <f t="shared" ref="G23:G29" si="6">F23*30</f>
        <v>0</v>
      </c>
      <c r="H23" s="258">
        <f>(M23*Титул!BC$19)+(O23*Титул!BD$19)+(Q23*Титул!BE$19)+(S23*Титул!BF$19)</f>
        <v>0</v>
      </c>
      <c r="I23" s="364"/>
      <c r="J23" s="260"/>
      <c r="K23" s="260"/>
      <c r="L23" s="258">
        <f t="shared" ref="L23:L29" si="7">IF(H23=I23+J23+K23,G23-H23,"!ОШИБКА!")</f>
        <v>0</v>
      </c>
      <c r="M23" s="259"/>
      <c r="N23" s="260"/>
      <c r="O23" s="260"/>
      <c r="P23" s="260"/>
      <c r="Q23" s="260"/>
      <c r="R23" s="260"/>
      <c r="S23" s="260"/>
      <c r="T23" s="260"/>
      <c r="U23" s="442"/>
      <c r="V23" s="183" t="str">
        <f>'Основні дані'!$B$1</f>
        <v>Е-М120</v>
      </c>
      <c r="W23" s="376"/>
    </row>
    <row r="24" spans="1:23" s="153" customFormat="1" hidden="1" x14ac:dyDescent="0.4">
      <c r="A24" s="303" t="s">
        <v>159</v>
      </c>
      <c r="B24" s="240"/>
      <c r="C24" s="275"/>
      <c r="D24" s="275"/>
      <c r="E24" s="275"/>
      <c r="F24" s="258">
        <f t="shared" si="5"/>
        <v>0</v>
      </c>
      <c r="G24" s="258">
        <f t="shared" si="6"/>
        <v>0</v>
      </c>
      <c r="H24" s="258">
        <f>(M24*Титул!BC$19)+(O24*Титул!BD$19)+(Q24*Титул!BE$19)+(S24*Титул!BF$19)</f>
        <v>0</v>
      </c>
      <c r="I24" s="364"/>
      <c r="J24" s="260"/>
      <c r="K24" s="260"/>
      <c r="L24" s="258">
        <f t="shared" si="7"/>
        <v>0</v>
      </c>
      <c r="M24" s="259"/>
      <c r="N24" s="260"/>
      <c r="O24" s="260"/>
      <c r="P24" s="260"/>
      <c r="Q24" s="260"/>
      <c r="R24" s="260"/>
      <c r="S24" s="260"/>
      <c r="T24" s="260"/>
      <c r="U24" s="442"/>
      <c r="V24" s="183" t="str">
        <f>'Основні дані'!$B$1</f>
        <v>Е-М120</v>
      </c>
      <c r="W24" s="376"/>
    </row>
    <row r="25" spans="1:23" s="153" customFormat="1" hidden="1" x14ac:dyDescent="0.4">
      <c r="A25" s="303" t="s">
        <v>160</v>
      </c>
      <c r="B25" s="240"/>
      <c r="C25" s="275"/>
      <c r="D25" s="275"/>
      <c r="E25" s="275"/>
      <c r="F25" s="258">
        <f t="shared" si="5"/>
        <v>0</v>
      </c>
      <c r="G25" s="258">
        <f t="shared" si="6"/>
        <v>0</v>
      </c>
      <c r="H25" s="258">
        <f>(M25*Титул!BC$19)+(O25*Титул!BD$19)+(Q25*Титул!BE$19)+(S25*Титул!BF$19)</f>
        <v>0</v>
      </c>
      <c r="I25" s="364"/>
      <c r="J25" s="260"/>
      <c r="K25" s="260"/>
      <c r="L25" s="258">
        <f t="shared" si="7"/>
        <v>0</v>
      </c>
      <c r="M25" s="259"/>
      <c r="N25" s="260"/>
      <c r="O25" s="260"/>
      <c r="P25" s="260"/>
      <c r="Q25" s="260"/>
      <c r="R25" s="260"/>
      <c r="S25" s="260"/>
      <c r="T25" s="260"/>
      <c r="U25" s="442"/>
      <c r="V25" s="183" t="str">
        <f>'Основні дані'!$B$1</f>
        <v>Е-М120</v>
      </c>
      <c r="W25" s="376"/>
    </row>
    <row r="26" spans="1:23" s="153" customFormat="1" hidden="1" x14ac:dyDescent="0.4">
      <c r="A26" s="303" t="s">
        <v>161</v>
      </c>
      <c r="B26" s="240"/>
      <c r="C26" s="275"/>
      <c r="D26" s="275"/>
      <c r="E26" s="275"/>
      <c r="F26" s="258">
        <f t="shared" si="5"/>
        <v>0</v>
      </c>
      <c r="G26" s="258">
        <f t="shared" si="6"/>
        <v>0</v>
      </c>
      <c r="H26" s="258">
        <f>(M26*Титул!BC$19)+(O26*Титул!BD$19)+(Q26*Титул!BE$19)+(S26*Титул!BF$19)</f>
        <v>0</v>
      </c>
      <c r="I26" s="364"/>
      <c r="J26" s="260"/>
      <c r="K26" s="260"/>
      <c r="L26" s="258">
        <f t="shared" si="7"/>
        <v>0</v>
      </c>
      <c r="M26" s="259"/>
      <c r="N26" s="260"/>
      <c r="O26" s="260"/>
      <c r="P26" s="260"/>
      <c r="Q26" s="260"/>
      <c r="R26" s="260"/>
      <c r="S26" s="260"/>
      <c r="T26" s="260"/>
      <c r="U26" s="442"/>
      <c r="V26" s="183" t="str">
        <f>'Основні дані'!$B$1</f>
        <v>Е-М120</v>
      </c>
      <c r="W26" s="376"/>
    </row>
    <row r="27" spans="1:23" s="153" customFormat="1" hidden="1" x14ac:dyDescent="0.4">
      <c r="A27" s="303" t="s">
        <v>162</v>
      </c>
      <c r="B27" s="240"/>
      <c r="C27" s="275"/>
      <c r="D27" s="275"/>
      <c r="E27" s="275"/>
      <c r="F27" s="258">
        <f t="shared" si="5"/>
        <v>0</v>
      </c>
      <c r="G27" s="258">
        <f t="shared" si="6"/>
        <v>0</v>
      </c>
      <c r="H27" s="258">
        <f>(M27*Титул!BC$19)+(O27*Титул!BD$19)+(Q27*Титул!BE$19)+(S27*Титул!BF$19)</f>
        <v>0</v>
      </c>
      <c r="I27" s="364"/>
      <c r="J27" s="260"/>
      <c r="K27" s="260"/>
      <c r="L27" s="258">
        <f t="shared" si="7"/>
        <v>0</v>
      </c>
      <c r="M27" s="259"/>
      <c r="N27" s="260"/>
      <c r="O27" s="260"/>
      <c r="P27" s="260"/>
      <c r="Q27" s="260"/>
      <c r="R27" s="260"/>
      <c r="S27" s="260"/>
      <c r="T27" s="260"/>
      <c r="U27" s="442"/>
      <c r="V27" s="183" t="str">
        <f>'Основні дані'!$B$1</f>
        <v>Е-М120</v>
      </c>
      <c r="W27" s="376"/>
    </row>
    <row r="28" spans="1:23" s="153" customFormat="1" hidden="1" x14ac:dyDescent="0.4">
      <c r="A28" s="303" t="s">
        <v>163</v>
      </c>
      <c r="B28" s="240"/>
      <c r="C28" s="275"/>
      <c r="D28" s="275"/>
      <c r="E28" s="275"/>
      <c r="F28" s="258">
        <f t="shared" si="5"/>
        <v>0</v>
      </c>
      <c r="G28" s="258">
        <f t="shared" si="6"/>
        <v>0</v>
      </c>
      <c r="H28" s="258">
        <f>(M28*Титул!BC$19)+(O28*Титул!BD$19)+(Q28*Титул!BE$19)+(S28*Титул!BF$19)</f>
        <v>0</v>
      </c>
      <c r="I28" s="364"/>
      <c r="J28" s="260"/>
      <c r="K28" s="260"/>
      <c r="L28" s="258">
        <f t="shared" si="7"/>
        <v>0</v>
      </c>
      <c r="M28" s="259"/>
      <c r="N28" s="260"/>
      <c r="O28" s="260"/>
      <c r="P28" s="260"/>
      <c r="Q28" s="260"/>
      <c r="R28" s="260"/>
      <c r="S28" s="260"/>
      <c r="T28" s="260"/>
      <c r="U28" s="442"/>
      <c r="V28" s="183" t="str">
        <f>'Основні дані'!$B$1</f>
        <v>Е-М120</v>
      </c>
      <c r="W28" s="376"/>
    </row>
    <row r="29" spans="1:23" s="153" customFormat="1" ht="40.5" hidden="1" customHeight="1" x14ac:dyDescent="0.4">
      <c r="A29" s="303" t="s">
        <v>164</v>
      </c>
      <c r="B29" s="240"/>
      <c r="C29" s="275"/>
      <c r="D29" s="275"/>
      <c r="E29" s="275"/>
      <c r="F29" s="258">
        <f t="shared" si="5"/>
        <v>0</v>
      </c>
      <c r="G29" s="258">
        <f t="shared" si="6"/>
        <v>0</v>
      </c>
      <c r="H29" s="258">
        <f>(M29*Титул!BC$19)+(O29*Титул!BD$19)+(Q29*Титул!BE$19)+(S29*Титул!BF$19)</f>
        <v>0</v>
      </c>
      <c r="I29" s="364"/>
      <c r="J29" s="260"/>
      <c r="K29" s="260"/>
      <c r="L29" s="258">
        <f t="shared" si="7"/>
        <v>0</v>
      </c>
      <c r="M29" s="259"/>
      <c r="N29" s="260"/>
      <c r="O29" s="260"/>
      <c r="P29" s="260"/>
      <c r="Q29" s="260"/>
      <c r="R29" s="260"/>
      <c r="S29" s="260"/>
      <c r="T29" s="260"/>
      <c r="U29" s="442"/>
      <c r="V29" s="183" t="str">
        <f>'Основні дані'!$B$1</f>
        <v>Е-М120</v>
      </c>
      <c r="W29" s="376"/>
    </row>
    <row r="30" spans="1:23" s="153" customFormat="1" x14ac:dyDescent="0.4">
      <c r="A30" s="501"/>
      <c r="B30" s="512" t="s">
        <v>516</v>
      </c>
      <c r="C30" s="514"/>
      <c r="D30" s="515">
        <f>Титул!AI$35</f>
        <v>11</v>
      </c>
      <c r="E30" s="516"/>
      <c r="F30" s="502">
        <f>N30+P30+R30+T30</f>
        <v>15</v>
      </c>
      <c r="G30" s="502">
        <f>F30*30</f>
        <v>450</v>
      </c>
      <c r="H30" s="502"/>
      <c r="I30" s="502"/>
      <c r="J30" s="502"/>
      <c r="K30" s="502"/>
      <c r="L30" s="502">
        <f>IF(H30=I30+J30+K30,G30-H30,"!ОШИБКА!")</f>
        <v>450</v>
      </c>
      <c r="M30" s="502"/>
      <c r="N30" s="502"/>
      <c r="O30" s="502"/>
      <c r="P30" s="502"/>
      <c r="Q30" s="502"/>
      <c r="R30" s="622">
        <v>15</v>
      </c>
      <c r="S30" s="502"/>
      <c r="T30" s="525"/>
      <c r="U30" s="525">
        <v>120</v>
      </c>
      <c r="V30" s="183" t="str">
        <f>'Основні дані'!$B$1</f>
        <v>Е-М120</v>
      </c>
      <c r="W30" s="376"/>
    </row>
    <row r="31" spans="1:23" s="153" customFormat="1" ht="28.5" thickBot="1" x14ac:dyDescent="0.45">
      <c r="A31" s="499"/>
      <c r="B31" s="513" t="s">
        <v>517</v>
      </c>
      <c r="C31" s="517"/>
      <c r="D31" s="530">
        <f>Титул!AX$36</f>
        <v>11</v>
      </c>
      <c r="E31" s="513"/>
      <c r="F31" s="524">
        <f>N31+P31+R31+T31</f>
        <v>15</v>
      </c>
      <c r="G31" s="524">
        <f>F31*30</f>
        <v>450</v>
      </c>
      <c r="H31" s="524"/>
      <c r="I31" s="500"/>
      <c r="J31" s="500"/>
      <c r="K31" s="500"/>
      <c r="L31" s="524">
        <f>IF(H31=I31+J31+K31,G31-H31,"!ОШИБКА!")</f>
        <v>450</v>
      </c>
      <c r="M31" s="500"/>
      <c r="N31" s="500"/>
      <c r="O31" s="500"/>
      <c r="P31" s="500"/>
      <c r="Q31" s="500"/>
      <c r="R31" s="623">
        <v>15</v>
      </c>
      <c r="S31" s="500"/>
      <c r="T31" s="500"/>
      <c r="U31" s="500">
        <v>120</v>
      </c>
      <c r="V31" s="183" t="str">
        <f>'Основні дані'!$B$1</f>
        <v>Е-М120</v>
      </c>
      <c r="W31" s="376"/>
    </row>
    <row r="32" spans="1:23" s="153" customFormat="1" ht="30.75" thickBot="1" x14ac:dyDescent="0.45">
      <c r="A32" s="465" t="s">
        <v>165</v>
      </c>
      <c r="B32" s="242" t="s">
        <v>180</v>
      </c>
      <c r="C32" s="276"/>
      <c r="D32" s="276"/>
      <c r="E32" s="293"/>
      <c r="F32" s="264">
        <f t="shared" ref="F32:T32" si="8">F33+F210</f>
        <v>42</v>
      </c>
      <c r="G32" s="264">
        <f t="shared" si="8"/>
        <v>1260</v>
      </c>
      <c r="H32" s="264">
        <f t="shared" si="8"/>
        <v>656</v>
      </c>
      <c r="I32" s="264">
        <f t="shared" si="8"/>
        <v>464</v>
      </c>
      <c r="J32" s="264">
        <f t="shared" si="8"/>
        <v>16</v>
      </c>
      <c r="K32" s="264">
        <f t="shared" si="8"/>
        <v>160</v>
      </c>
      <c r="L32" s="264">
        <f t="shared" si="8"/>
        <v>604</v>
      </c>
      <c r="M32" s="264">
        <f t="shared" si="8"/>
        <v>19</v>
      </c>
      <c r="N32" s="264">
        <f t="shared" si="8"/>
        <v>21</v>
      </c>
      <c r="O32" s="264">
        <f t="shared" si="8"/>
        <v>21</v>
      </c>
      <c r="P32" s="264">
        <f t="shared" si="8"/>
        <v>21</v>
      </c>
      <c r="Q32" s="264">
        <f t="shared" si="8"/>
        <v>0</v>
      </c>
      <c r="R32" s="264">
        <f t="shared" si="8"/>
        <v>0</v>
      </c>
      <c r="S32" s="264">
        <f t="shared" si="8"/>
        <v>0</v>
      </c>
      <c r="T32" s="264">
        <f t="shared" si="8"/>
        <v>0</v>
      </c>
      <c r="U32" s="264"/>
      <c r="V32" s="183" t="str">
        <f>'Основні дані'!$B$1</f>
        <v>Е-М120</v>
      </c>
    </row>
    <row r="33" spans="1:23" s="153" customFormat="1" ht="63.2" customHeight="1" x14ac:dyDescent="0.4">
      <c r="A33" s="453" t="s">
        <v>181</v>
      </c>
      <c r="B33" s="504" t="s">
        <v>487</v>
      </c>
      <c r="C33" s="454"/>
      <c r="D33" s="454"/>
      <c r="E33" s="454"/>
      <c r="F33" s="464">
        <f>F34</f>
        <v>33</v>
      </c>
      <c r="G33" s="464">
        <f t="shared" ref="G33:T33" si="9">G34</f>
        <v>990</v>
      </c>
      <c r="H33" s="464">
        <f t="shared" si="9"/>
        <v>512</v>
      </c>
      <c r="I33" s="464">
        <f t="shared" si="9"/>
        <v>368</v>
      </c>
      <c r="J33" s="464">
        <f t="shared" si="9"/>
        <v>0</v>
      </c>
      <c r="K33" s="464">
        <f t="shared" si="9"/>
        <v>128</v>
      </c>
      <c r="L33" s="464">
        <f t="shared" si="9"/>
        <v>478</v>
      </c>
      <c r="M33" s="464">
        <f t="shared" si="9"/>
        <v>19</v>
      </c>
      <c r="N33" s="464">
        <f t="shared" si="9"/>
        <v>21</v>
      </c>
      <c r="O33" s="464">
        <f t="shared" si="9"/>
        <v>12</v>
      </c>
      <c r="P33" s="464">
        <f t="shared" si="9"/>
        <v>12</v>
      </c>
      <c r="Q33" s="464">
        <f t="shared" si="9"/>
        <v>0</v>
      </c>
      <c r="R33" s="464">
        <f t="shared" si="9"/>
        <v>0</v>
      </c>
      <c r="S33" s="464">
        <f t="shared" si="9"/>
        <v>0</v>
      </c>
      <c r="T33" s="464">
        <f t="shared" si="9"/>
        <v>0</v>
      </c>
      <c r="U33" s="455"/>
      <c r="V33" s="183" t="str">
        <f>'Основні дані'!$B$1</f>
        <v>Е-М120</v>
      </c>
    </row>
    <row r="34" spans="1:23" s="153" customFormat="1" ht="53.25" thickBot="1" x14ac:dyDescent="0.45">
      <c r="A34" s="456" t="s">
        <v>182</v>
      </c>
      <c r="B34" s="466" t="s">
        <v>572</v>
      </c>
      <c r="C34" s="457"/>
      <c r="D34" s="457"/>
      <c r="E34" s="457"/>
      <c r="F34" s="458">
        <f t="shared" ref="F34:T34" si="10">SUM(F35:F44)</f>
        <v>33</v>
      </c>
      <c r="G34" s="458">
        <f t="shared" si="10"/>
        <v>990</v>
      </c>
      <c r="H34" s="458">
        <f t="shared" si="10"/>
        <v>512</v>
      </c>
      <c r="I34" s="458">
        <f t="shared" si="10"/>
        <v>368</v>
      </c>
      <c r="J34" s="458">
        <f t="shared" si="10"/>
        <v>0</v>
      </c>
      <c r="K34" s="458">
        <f t="shared" si="10"/>
        <v>128</v>
      </c>
      <c r="L34" s="458">
        <f t="shared" si="10"/>
        <v>478</v>
      </c>
      <c r="M34" s="458">
        <f t="shared" si="10"/>
        <v>19</v>
      </c>
      <c r="N34" s="458">
        <f t="shared" si="10"/>
        <v>21</v>
      </c>
      <c r="O34" s="458">
        <f t="shared" si="10"/>
        <v>12</v>
      </c>
      <c r="P34" s="458">
        <f t="shared" si="10"/>
        <v>12</v>
      </c>
      <c r="Q34" s="458">
        <f t="shared" si="10"/>
        <v>0</v>
      </c>
      <c r="R34" s="458">
        <f t="shared" si="10"/>
        <v>0</v>
      </c>
      <c r="S34" s="458">
        <f t="shared" si="10"/>
        <v>0</v>
      </c>
      <c r="T34" s="458">
        <f t="shared" si="10"/>
        <v>0</v>
      </c>
      <c r="U34" s="458"/>
      <c r="V34" s="183" t="str">
        <f>'Основні дані'!$B$1</f>
        <v>Е-М120</v>
      </c>
    </row>
    <row r="35" spans="1:23" s="153" customFormat="1" ht="60" x14ac:dyDescent="0.4">
      <c r="A35" s="303" t="s">
        <v>183</v>
      </c>
      <c r="B35" s="585" t="s">
        <v>573</v>
      </c>
      <c r="C35" s="548" t="s">
        <v>526</v>
      </c>
      <c r="D35" s="548">
        <v>0</v>
      </c>
      <c r="E35" s="549" t="s">
        <v>69</v>
      </c>
      <c r="F35" s="258">
        <v>4</v>
      </c>
      <c r="G35" s="258">
        <v>120</v>
      </c>
      <c r="H35" s="258">
        <v>64</v>
      </c>
      <c r="I35" s="597">
        <v>48</v>
      </c>
      <c r="J35" s="586"/>
      <c r="K35" s="586">
        <v>16</v>
      </c>
      <c r="L35" s="258">
        <v>56</v>
      </c>
      <c r="M35" s="562">
        <v>4</v>
      </c>
      <c r="N35" s="555">
        <v>4</v>
      </c>
      <c r="O35" s="555"/>
      <c r="P35" s="555"/>
      <c r="Q35" s="555"/>
      <c r="R35" s="555"/>
      <c r="S35" s="555"/>
      <c r="T35" s="555"/>
      <c r="U35" s="598">
        <v>121</v>
      </c>
      <c r="V35" s="183" t="str">
        <f>'Основні дані'!$B$1</f>
        <v>Е-М120</v>
      </c>
      <c r="W35" s="376"/>
    </row>
    <row r="36" spans="1:23" s="153" customFormat="1" ht="63.95" customHeight="1" x14ac:dyDescent="0.4">
      <c r="A36" s="303" t="s">
        <v>184</v>
      </c>
      <c r="B36" s="585" t="s">
        <v>574</v>
      </c>
      <c r="C36" s="548" t="s">
        <v>526</v>
      </c>
      <c r="D36" s="548">
        <v>0</v>
      </c>
      <c r="E36" s="549" t="s">
        <v>69</v>
      </c>
      <c r="F36" s="258">
        <v>4</v>
      </c>
      <c r="G36" s="258">
        <v>120</v>
      </c>
      <c r="H36" s="258">
        <v>64</v>
      </c>
      <c r="I36" s="554">
        <v>48</v>
      </c>
      <c r="J36" s="555"/>
      <c r="K36" s="555">
        <v>16</v>
      </c>
      <c r="L36" s="258">
        <v>56</v>
      </c>
      <c r="M36" s="587">
        <v>4</v>
      </c>
      <c r="N36" s="560">
        <v>4</v>
      </c>
      <c r="O36" s="560"/>
      <c r="P36" s="560"/>
      <c r="Q36" s="560"/>
      <c r="R36" s="560"/>
      <c r="S36" s="560"/>
      <c r="T36" s="560"/>
      <c r="U36" s="599">
        <v>121</v>
      </c>
      <c r="V36" s="183" t="str">
        <f>'Основні дані'!$B$1</f>
        <v>Е-М120</v>
      </c>
      <c r="W36" s="376"/>
    </row>
    <row r="37" spans="1:23" s="153" customFormat="1" ht="59.45" customHeight="1" x14ac:dyDescent="0.4">
      <c r="A37" s="303" t="s">
        <v>185</v>
      </c>
      <c r="B37" s="596" t="s">
        <v>575</v>
      </c>
      <c r="C37" s="548" t="s">
        <v>526</v>
      </c>
      <c r="D37" s="548">
        <v>0</v>
      </c>
      <c r="E37" s="548" t="s">
        <v>76</v>
      </c>
      <c r="F37" s="258">
        <v>5</v>
      </c>
      <c r="G37" s="258">
        <v>150</v>
      </c>
      <c r="H37" s="258">
        <v>80</v>
      </c>
      <c r="I37" s="554">
        <v>48</v>
      </c>
      <c r="J37" s="555"/>
      <c r="K37" s="555">
        <v>32</v>
      </c>
      <c r="L37" s="258">
        <v>70</v>
      </c>
      <c r="M37" s="562">
        <v>5</v>
      </c>
      <c r="N37" s="555">
        <v>5</v>
      </c>
      <c r="O37" s="555"/>
      <c r="P37" s="555"/>
      <c r="Q37" s="555"/>
      <c r="R37" s="555"/>
      <c r="S37" s="555"/>
      <c r="T37" s="555"/>
      <c r="U37" s="598">
        <v>121</v>
      </c>
      <c r="V37" s="183" t="str">
        <f>'Основні дані'!$B$1</f>
        <v>Е-М120</v>
      </c>
      <c r="W37" s="376"/>
    </row>
    <row r="38" spans="1:23" s="153" customFormat="1" ht="60" x14ac:dyDescent="0.4">
      <c r="A38" s="303" t="s">
        <v>186</v>
      </c>
      <c r="B38" s="585" t="s">
        <v>576</v>
      </c>
      <c r="C38" s="551"/>
      <c r="D38" s="551" t="s">
        <v>526</v>
      </c>
      <c r="E38" s="551" t="s">
        <v>68</v>
      </c>
      <c r="F38" s="258">
        <v>3</v>
      </c>
      <c r="G38" s="258">
        <v>90</v>
      </c>
      <c r="H38" s="258">
        <v>32</v>
      </c>
      <c r="I38" s="554">
        <v>32</v>
      </c>
      <c r="J38" s="555"/>
      <c r="K38" s="555"/>
      <c r="L38" s="258">
        <v>58</v>
      </c>
      <c r="M38" s="562">
        <v>2</v>
      </c>
      <c r="N38" s="555">
        <v>3</v>
      </c>
      <c r="O38" s="555"/>
      <c r="P38" s="555"/>
      <c r="Q38" s="555"/>
      <c r="R38" s="555"/>
      <c r="S38" s="555"/>
      <c r="T38" s="555"/>
      <c r="U38" s="599">
        <v>121</v>
      </c>
      <c r="V38" s="183" t="str">
        <f>'Основні дані'!$B$1</f>
        <v>Е-М120</v>
      </c>
      <c r="W38" s="377"/>
    </row>
    <row r="39" spans="1:23" s="153" customFormat="1" ht="30" x14ac:dyDescent="0.4">
      <c r="A39" s="303" t="s">
        <v>187</v>
      </c>
      <c r="B39" s="585" t="s">
        <v>579</v>
      </c>
      <c r="C39" s="551" t="s">
        <v>528</v>
      </c>
      <c r="D39" s="551"/>
      <c r="E39" s="551" t="s">
        <v>69</v>
      </c>
      <c r="F39" s="258">
        <v>4</v>
      </c>
      <c r="G39" s="258">
        <v>120</v>
      </c>
      <c r="H39" s="258">
        <v>64</v>
      </c>
      <c r="I39" s="554">
        <v>48</v>
      </c>
      <c r="J39" s="555"/>
      <c r="K39" s="555">
        <v>16</v>
      </c>
      <c r="L39" s="258">
        <v>56</v>
      </c>
      <c r="M39" s="562"/>
      <c r="N39" s="555"/>
      <c r="O39" s="555">
        <v>4</v>
      </c>
      <c r="P39" s="555">
        <v>4</v>
      </c>
      <c r="Q39" s="555"/>
      <c r="R39" s="555"/>
      <c r="S39" s="555"/>
      <c r="T39" s="555"/>
      <c r="U39" s="598">
        <v>121</v>
      </c>
      <c r="V39" s="183" t="str">
        <f>'Основні дані'!$B$1</f>
        <v>Е-М120</v>
      </c>
      <c r="W39" s="377"/>
    </row>
    <row r="40" spans="1:23" s="153" customFormat="1" ht="64.150000000000006" customHeight="1" x14ac:dyDescent="0.4">
      <c r="A40" s="303" t="s">
        <v>188</v>
      </c>
      <c r="B40" s="550" t="s">
        <v>597</v>
      </c>
      <c r="C40" s="548" t="s">
        <v>526</v>
      </c>
      <c r="D40" s="548"/>
      <c r="E40" s="549" t="s">
        <v>69</v>
      </c>
      <c r="F40" s="258">
        <v>5</v>
      </c>
      <c r="G40" s="258">
        <v>150</v>
      </c>
      <c r="H40" s="258">
        <v>80</v>
      </c>
      <c r="I40" s="565">
        <v>48</v>
      </c>
      <c r="J40" s="566"/>
      <c r="K40" s="566">
        <v>16</v>
      </c>
      <c r="L40" s="258">
        <v>70</v>
      </c>
      <c r="M40" s="562">
        <v>4</v>
      </c>
      <c r="N40" s="555">
        <v>5</v>
      </c>
      <c r="O40" s="555"/>
      <c r="P40" s="555"/>
      <c r="Q40" s="555"/>
      <c r="R40" s="555"/>
      <c r="S40" s="555"/>
      <c r="T40" s="555"/>
      <c r="U40" s="599">
        <v>121</v>
      </c>
      <c r="V40" s="183" t="str">
        <f>'Основні дані'!$B$1</f>
        <v>Е-М120</v>
      </c>
      <c r="W40" s="377"/>
    </row>
    <row r="41" spans="1:23" s="153" customFormat="1" ht="60.75" customHeight="1" x14ac:dyDescent="0.4">
      <c r="A41" s="303" t="s">
        <v>189</v>
      </c>
      <c r="B41" s="585" t="s">
        <v>596</v>
      </c>
      <c r="C41" s="551" t="s">
        <v>528</v>
      </c>
      <c r="D41" s="551"/>
      <c r="E41" s="551" t="s">
        <v>69</v>
      </c>
      <c r="F41" s="258">
        <v>4</v>
      </c>
      <c r="G41" s="258">
        <v>120</v>
      </c>
      <c r="H41" s="258">
        <v>64</v>
      </c>
      <c r="I41" s="565">
        <v>48</v>
      </c>
      <c r="J41" s="566"/>
      <c r="K41" s="566">
        <v>16</v>
      </c>
      <c r="L41" s="258">
        <v>56</v>
      </c>
      <c r="M41" s="562"/>
      <c r="N41" s="555"/>
      <c r="O41" s="560">
        <v>4</v>
      </c>
      <c r="P41" s="560">
        <v>4</v>
      </c>
      <c r="Q41" s="560"/>
      <c r="R41" s="560"/>
      <c r="S41" s="560"/>
      <c r="T41" s="560"/>
      <c r="U41" s="598">
        <v>121</v>
      </c>
      <c r="V41" s="183" t="str">
        <f>'Основні дані'!$B$1</f>
        <v>Е-М120</v>
      </c>
      <c r="W41" s="377"/>
    </row>
    <row r="42" spans="1:23" s="153" customFormat="1" ht="59.45" customHeight="1" x14ac:dyDescent="0.4">
      <c r="A42" s="303" t="s">
        <v>190</v>
      </c>
      <c r="B42" s="585" t="s">
        <v>598</v>
      </c>
      <c r="C42" s="551" t="s">
        <v>528</v>
      </c>
      <c r="D42" s="551"/>
      <c r="E42" s="551" t="s">
        <v>69</v>
      </c>
      <c r="F42" s="258">
        <v>4</v>
      </c>
      <c r="G42" s="258">
        <v>120</v>
      </c>
      <c r="H42" s="258">
        <v>64</v>
      </c>
      <c r="I42" s="565">
        <v>48</v>
      </c>
      <c r="J42" s="566"/>
      <c r="K42" s="566">
        <v>16</v>
      </c>
      <c r="L42" s="258">
        <v>56</v>
      </c>
      <c r="M42" s="562"/>
      <c r="N42" s="555"/>
      <c r="O42" s="555">
        <v>4</v>
      </c>
      <c r="P42" s="555">
        <v>4</v>
      </c>
      <c r="Q42" s="555"/>
      <c r="R42" s="555"/>
      <c r="S42" s="555"/>
      <c r="T42" s="555"/>
      <c r="U42" s="599">
        <v>121</v>
      </c>
      <c r="V42" s="183" t="str">
        <f>'Основні дані'!$B$1</f>
        <v>Е-М120</v>
      </c>
      <c r="W42" s="377"/>
    </row>
    <row r="43" spans="1:23" s="153" customFormat="1" ht="59.45" hidden="1" customHeight="1" x14ac:dyDescent="0.4">
      <c r="A43" s="303" t="s">
        <v>191</v>
      </c>
      <c r="B43" s="584"/>
      <c r="C43" s="275"/>
      <c r="D43" s="275"/>
      <c r="E43" s="275"/>
      <c r="F43" s="258">
        <f t="shared" ref="F43:F44" si="11">N43+P43+R43+T43</f>
        <v>0</v>
      </c>
      <c r="G43" s="258">
        <f t="shared" ref="G43:G44" si="12">F43*30</f>
        <v>0</v>
      </c>
      <c r="H43" s="258">
        <f>(M43*Титул!BC$19)+(O43*Титул!BD$19)+(Q43*Титул!BE$19)+(S43*Титул!BF$19)</f>
        <v>0</v>
      </c>
      <c r="I43" s="364"/>
      <c r="J43" s="260"/>
      <c r="K43" s="260"/>
      <c r="L43" s="258">
        <f t="shared" ref="L43:L44" si="13">IF(H43=I43+J43+K43,G43-H43,"!ОШИБКА!")</f>
        <v>0</v>
      </c>
      <c r="M43" s="259"/>
      <c r="N43" s="260"/>
      <c r="O43" s="260"/>
      <c r="P43" s="260"/>
      <c r="Q43" s="260"/>
      <c r="R43" s="260"/>
      <c r="S43" s="260"/>
      <c r="T43" s="260"/>
      <c r="U43" s="442"/>
      <c r="V43" s="183" t="str">
        <f>'Основні дані'!$B$1</f>
        <v>Е-М120</v>
      </c>
      <c r="W43" s="377"/>
    </row>
    <row r="44" spans="1:23" s="153" customFormat="1" ht="57" hidden="1" customHeight="1" x14ac:dyDescent="0.4">
      <c r="A44" s="303" t="s">
        <v>192</v>
      </c>
      <c r="B44" s="240"/>
      <c r="C44" s="275"/>
      <c r="D44" s="275"/>
      <c r="E44" s="275"/>
      <c r="F44" s="263">
        <f t="shared" si="11"/>
        <v>0</v>
      </c>
      <c r="G44" s="263">
        <f t="shared" si="12"/>
        <v>0</v>
      </c>
      <c r="H44" s="263">
        <f>(M44*Титул!BC$19)+(O44*Титул!BD$19)+(Q44*Титул!BE$19)+(S44*Титул!BF$19)</f>
        <v>0</v>
      </c>
      <c r="I44" s="364"/>
      <c r="J44" s="260"/>
      <c r="K44" s="260"/>
      <c r="L44" s="263">
        <f t="shared" si="13"/>
        <v>0</v>
      </c>
      <c r="M44" s="259"/>
      <c r="N44" s="260"/>
      <c r="O44" s="260"/>
      <c r="P44" s="260"/>
      <c r="Q44" s="260"/>
      <c r="R44" s="260"/>
      <c r="S44" s="260"/>
      <c r="T44" s="260"/>
      <c r="U44" s="441"/>
      <c r="V44" s="183" t="str">
        <f>'Основні дані'!$B$1</f>
        <v>Е-М120</v>
      </c>
      <c r="W44" s="377"/>
    </row>
    <row r="45" spans="1:23" s="153" customFormat="1" ht="53.25" thickBot="1" x14ac:dyDescent="0.45">
      <c r="A45" s="456" t="s">
        <v>193</v>
      </c>
      <c r="B45" s="466" t="s">
        <v>609</v>
      </c>
      <c r="C45" s="468"/>
      <c r="D45" s="457"/>
      <c r="E45" s="457"/>
      <c r="F45" s="496">
        <f>IF(SUM(F46:F55)=F$34,F$34,"ОШИБКА")</f>
        <v>33</v>
      </c>
      <c r="G45" s="496">
        <f>IF(SUM(G46:G55)=G$34,G$34,"ОШИБКА")</f>
        <v>990</v>
      </c>
      <c r="H45" s="458">
        <f t="shared" ref="H45:T45" si="14">SUM(H46:H55)</f>
        <v>512</v>
      </c>
      <c r="I45" s="497">
        <f t="shared" si="14"/>
        <v>368</v>
      </c>
      <c r="J45" s="462">
        <f t="shared" si="14"/>
        <v>0</v>
      </c>
      <c r="K45" s="462">
        <f t="shared" si="14"/>
        <v>144</v>
      </c>
      <c r="L45" s="498">
        <f t="shared" si="14"/>
        <v>478</v>
      </c>
      <c r="M45" s="461">
        <f t="shared" si="14"/>
        <v>19</v>
      </c>
      <c r="N45" s="462">
        <f t="shared" si="14"/>
        <v>20</v>
      </c>
      <c r="O45" s="462">
        <f t="shared" si="14"/>
        <v>13</v>
      </c>
      <c r="P45" s="462">
        <f t="shared" si="14"/>
        <v>13</v>
      </c>
      <c r="Q45" s="462">
        <f t="shared" si="14"/>
        <v>0</v>
      </c>
      <c r="R45" s="462">
        <f t="shared" si="14"/>
        <v>0</v>
      </c>
      <c r="S45" s="462">
        <f t="shared" si="14"/>
        <v>0</v>
      </c>
      <c r="T45" s="462">
        <f t="shared" si="14"/>
        <v>0</v>
      </c>
      <c r="U45" s="463"/>
      <c r="V45" s="183" t="str">
        <f>'Основні дані'!$B$1</f>
        <v>Е-М120</v>
      </c>
    </row>
    <row r="46" spans="1:23" s="153" customFormat="1" ht="90" x14ac:dyDescent="0.4">
      <c r="A46" s="303" t="s">
        <v>194</v>
      </c>
      <c r="B46" s="585" t="s">
        <v>610</v>
      </c>
      <c r="C46" s="548" t="s">
        <v>526</v>
      </c>
      <c r="D46" s="548">
        <v>0</v>
      </c>
      <c r="E46" s="549">
        <v>0</v>
      </c>
      <c r="F46" s="258">
        <v>3</v>
      </c>
      <c r="G46" s="258">
        <v>90</v>
      </c>
      <c r="H46" s="258">
        <v>48</v>
      </c>
      <c r="I46" s="597">
        <v>48</v>
      </c>
      <c r="J46" s="586"/>
      <c r="K46" s="586">
        <v>16</v>
      </c>
      <c r="L46" s="258">
        <v>42</v>
      </c>
      <c r="M46" s="562">
        <v>4</v>
      </c>
      <c r="N46" s="555">
        <v>4</v>
      </c>
      <c r="O46" s="555"/>
      <c r="P46" s="555"/>
      <c r="Q46" s="587"/>
      <c r="R46" s="560"/>
      <c r="S46" s="555"/>
      <c r="T46" s="555"/>
      <c r="U46" s="567">
        <v>121</v>
      </c>
      <c r="V46" s="183" t="str">
        <f>'Основні дані'!$B$1</f>
        <v>Е-М120</v>
      </c>
      <c r="W46" s="376"/>
    </row>
    <row r="47" spans="1:23" s="153" customFormat="1" ht="65.099999999999994" customHeight="1" x14ac:dyDescent="0.4">
      <c r="A47" s="303" t="s">
        <v>195</v>
      </c>
      <c r="B47" s="585" t="s">
        <v>611</v>
      </c>
      <c r="C47" s="548" t="s">
        <v>526</v>
      </c>
      <c r="D47" s="548">
        <v>0</v>
      </c>
      <c r="E47" s="549">
        <v>0</v>
      </c>
      <c r="F47" s="258">
        <v>5</v>
      </c>
      <c r="G47" s="258">
        <v>150</v>
      </c>
      <c r="H47" s="258">
        <v>64</v>
      </c>
      <c r="I47" s="554">
        <v>48</v>
      </c>
      <c r="J47" s="555"/>
      <c r="K47" s="555">
        <v>16</v>
      </c>
      <c r="L47" s="258">
        <v>86</v>
      </c>
      <c r="M47" s="587">
        <v>4</v>
      </c>
      <c r="N47" s="560">
        <v>4</v>
      </c>
      <c r="O47" s="560"/>
      <c r="P47" s="560"/>
      <c r="Q47" s="587"/>
      <c r="R47" s="560"/>
      <c r="S47" s="555"/>
      <c r="T47" s="555"/>
      <c r="U47" s="567">
        <v>121</v>
      </c>
      <c r="V47" s="183" t="str">
        <f>'Основні дані'!$B$1</f>
        <v>Е-М120</v>
      </c>
      <c r="W47" s="376"/>
    </row>
    <row r="48" spans="1:23" s="153" customFormat="1" ht="120" x14ac:dyDescent="0.4">
      <c r="A48" s="303" t="s">
        <v>196</v>
      </c>
      <c r="B48" s="596" t="s">
        <v>612</v>
      </c>
      <c r="C48" s="548" t="s">
        <v>526</v>
      </c>
      <c r="D48" s="548">
        <v>0</v>
      </c>
      <c r="E48" s="548" t="s">
        <v>76</v>
      </c>
      <c r="F48" s="258">
        <v>4</v>
      </c>
      <c r="G48" s="258">
        <v>120</v>
      </c>
      <c r="H48" s="258">
        <v>64</v>
      </c>
      <c r="I48" s="554">
        <v>48</v>
      </c>
      <c r="J48" s="555"/>
      <c r="K48" s="555">
        <v>32</v>
      </c>
      <c r="L48" s="258">
        <v>56</v>
      </c>
      <c r="M48" s="562">
        <v>5</v>
      </c>
      <c r="N48" s="555">
        <v>5</v>
      </c>
      <c r="O48" s="555"/>
      <c r="P48" s="555"/>
      <c r="Q48" s="555"/>
      <c r="R48" s="555"/>
      <c r="S48" s="555"/>
      <c r="T48" s="555"/>
      <c r="U48" s="567">
        <v>121</v>
      </c>
      <c r="V48" s="183" t="str">
        <f>'Основні дані'!$B$1</f>
        <v>Е-М120</v>
      </c>
      <c r="W48" s="376"/>
    </row>
    <row r="49" spans="1:23" s="153" customFormat="1" ht="67.5" customHeight="1" x14ac:dyDescent="0.4">
      <c r="A49" s="303" t="s">
        <v>197</v>
      </c>
      <c r="B49" s="585" t="s">
        <v>613</v>
      </c>
      <c r="C49" s="551"/>
      <c r="D49" s="551" t="s">
        <v>526</v>
      </c>
      <c r="E49" s="551"/>
      <c r="F49" s="258">
        <v>4</v>
      </c>
      <c r="G49" s="258">
        <v>120</v>
      </c>
      <c r="H49" s="258">
        <v>64</v>
      </c>
      <c r="I49" s="554">
        <v>32</v>
      </c>
      <c r="J49" s="555"/>
      <c r="K49" s="555"/>
      <c r="L49" s="258">
        <v>56</v>
      </c>
      <c r="M49" s="562">
        <v>2</v>
      </c>
      <c r="N49" s="555">
        <v>3</v>
      </c>
      <c r="O49" s="555"/>
      <c r="P49" s="555"/>
      <c r="Q49" s="555"/>
      <c r="R49" s="555"/>
      <c r="S49" s="555"/>
      <c r="T49" s="555"/>
      <c r="U49" s="567">
        <v>121</v>
      </c>
      <c r="V49" s="183" t="str">
        <f>'Основні дані'!$B$1</f>
        <v>Е-М120</v>
      </c>
      <c r="W49" s="377"/>
    </row>
    <row r="50" spans="1:23" s="153" customFormat="1" ht="59.45" customHeight="1" x14ac:dyDescent="0.4">
      <c r="A50" s="303" t="s">
        <v>198</v>
      </c>
      <c r="B50" s="550" t="s">
        <v>614</v>
      </c>
      <c r="C50" s="548" t="s">
        <v>526</v>
      </c>
      <c r="D50" s="548"/>
      <c r="E50" s="549" t="s">
        <v>69</v>
      </c>
      <c r="F50" s="258">
        <v>4</v>
      </c>
      <c r="G50" s="258">
        <v>120</v>
      </c>
      <c r="H50" s="258">
        <v>64</v>
      </c>
      <c r="I50" s="565">
        <v>48</v>
      </c>
      <c r="J50" s="566"/>
      <c r="K50" s="566">
        <v>16</v>
      </c>
      <c r="L50" s="258">
        <v>56</v>
      </c>
      <c r="M50" s="562">
        <v>4</v>
      </c>
      <c r="N50" s="555">
        <v>4</v>
      </c>
      <c r="O50" s="555"/>
      <c r="P50" s="555"/>
      <c r="Q50" s="555"/>
      <c r="R50" s="555"/>
      <c r="S50" s="555"/>
      <c r="T50" s="555"/>
      <c r="U50" s="624">
        <v>121</v>
      </c>
      <c r="V50" s="183" t="str">
        <f>'Основні дані'!$B$1</f>
        <v>Е-М120</v>
      </c>
      <c r="W50" s="377"/>
    </row>
    <row r="51" spans="1:23" s="153" customFormat="1" ht="66.400000000000006" customHeight="1" x14ac:dyDescent="0.4">
      <c r="A51" s="303" t="s">
        <v>199</v>
      </c>
      <c r="B51" s="585" t="s">
        <v>615</v>
      </c>
      <c r="C51" s="551" t="s">
        <v>528</v>
      </c>
      <c r="D51" s="637">
        <v>0</v>
      </c>
      <c r="E51" s="551" t="s">
        <v>76</v>
      </c>
      <c r="F51" s="258">
        <v>4</v>
      </c>
      <c r="G51" s="258">
        <v>120</v>
      </c>
      <c r="H51" s="258">
        <v>64</v>
      </c>
      <c r="I51" s="554">
        <v>48</v>
      </c>
      <c r="J51" s="555"/>
      <c r="K51" s="555">
        <v>32</v>
      </c>
      <c r="L51" s="258">
        <v>56</v>
      </c>
      <c r="M51" s="562"/>
      <c r="N51" s="555"/>
      <c r="O51" s="555">
        <v>5</v>
      </c>
      <c r="P51" s="555">
        <v>5</v>
      </c>
      <c r="Q51" s="555"/>
      <c r="R51" s="555"/>
      <c r="S51" s="555"/>
      <c r="T51" s="555"/>
      <c r="U51" s="567">
        <v>121</v>
      </c>
      <c r="V51" s="183" t="str">
        <f>'Основні дані'!$B$1</f>
        <v>Е-М120</v>
      </c>
      <c r="W51" s="377"/>
    </row>
    <row r="52" spans="1:23" s="153" customFormat="1" ht="65.099999999999994" customHeight="1" x14ac:dyDescent="0.4">
      <c r="A52" s="303" t="s">
        <v>200</v>
      </c>
      <c r="B52" s="585" t="s">
        <v>616</v>
      </c>
      <c r="C52" s="551" t="s">
        <v>528</v>
      </c>
      <c r="D52" s="551"/>
      <c r="E52" s="551" t="s">
        <v>69</v>
      </c>
      <c r="F52" s="258">
        <v>5</v>
      </c>
      <c r="G52" s="258">
        <v>150</v>
      </c>
      <c r="H52" s="258">
        <v>80</v>
      </c>
      <c r="I52" s="565">
        <v>48</v>
      </c>
      <c r="J52" s="566"/>
      <c r="K52" s="566">
        <v>16</v>
      </c>
      <c r="L52" s="258">
        <v>70</v>
      </c>
      <c r="M52" s="562"/>
      <c r="N52" s="555"/>
      <c r="O52" s="560">
        <v>4</v>
      </c>
      <c r="P52" s="560">
        <v>4</v>
      </c>
      <c r="Q52" s="560"/>
      <c r="R52" s="560"/>
      <c r="S52" s="560"/>
      <c r="T52" s="560"/>
      <c r="U52" s="625">
        <v>121</v>
      </c>
      <c r="V52" s="183" t="str">
        <f>'Основні дані'!$B$1</f>
        <v>Е-М120</v>
      </c>
      <c r="W52" s="377"/>
    </row>
    <row r="53" spans="1:23" s="153" customFormat="1" ht="35.1" customHeight="1" x14ac:dyDescent="0.4">
      <c r="A53" s="303" t="s">
        <v>201</v>
      </c>
      <c r="B53" s="585" t="s">
        <v>617</v>
      </c>
      <c r="C53" s="551" t="s">
        <v>528</v>
      </c>
      <c r="D53" s="551"/>
      <c r="E53" s="551" t="s">
        <v>69</v>
      </c>
      <c r="F53" s="258">
        <v>4</v>
      </c>
      <c r="G53" s="258">
        <v>120</v>
      </c>
      <c r="H53" s="258">
        <v>64</v>
      </c>
      <c r="I53" s="565">
        <v>48</v>
      </c>
      <c r="J53" s="566"/>
      <c r="K53" s="566">
        <v>16</v>
      </c>
      <c r="L53" s="258">
        <v>56</v>
      </c>
      <c r="M53" s="562"/>
      <c r="N53" s="555"/>
      <c r="O53" s="555">
        <v>4</v>
      </c>
      <c r="P53" s="555">
        <v>4</v>
      </c>
      <c r="Q53" s="555"/>
      <c r="R53" s="555"/>
      <c r="S53" s="555"/>
      <c r="T53" s="555"/>
      <c r="U53" s="563">
        <v>121</v>
      </c>
      <c r="V53" s="183" t="str">
        <f>'Основні дані'!$B$1</f>
        <v>Е-М120</v>
      </c>
      <c r="W53" s="377"/>
    </row>
    <row r="54" spans="1:23" s="153" customFormat="1" ht="30" hidden="1" x14ac:dyDescent="0.4">
      <c r="A54" s="303" t="s">
        <v>202</v>
      </c>
      <c r="B54" s="240"/>
      <c r="C54" s="548"/>
      <c r="D54" s="551"/>
      <c r="E54" s="549"/>
      <c r="F54" s="258"/>
      <c r="G54" s="258"/>
      <c r="H54" s="258"/>
      <c r="I54" s="364"/>
      <c r="J54" s="260"/>
      <c r="K54" s="260"/>
      <c r="L54" s="258"/>
      <c r="M54" s="259"/>
      <c r="N54" s="260"/>
      <c r="O54" s="260"/>
      <c r="P54" s="260"/>
      <c r="Q54" s="260"/>
      <c r="R54" s="260"/>
      <c r="S54" s="260"/>
      <c r="T54" s="260"/>
      <c r="U54" s="442"/>
      <c r="V54" s="183" t="str">
        <f>'Основні дані'!$B$1</f>
        <v>Е-М120</v>
      </c>
      <c r="W54" s="377"/>
    </row>
    <row r="55" spans="1:23" s="153" customFormat="1" hidden="1" x14ac:dyDescent="0.4">
      <c r="A55" s="303" t="s">
        <v>203</v>
      </c>
      <c r="B55" s="240"/>
      <c r="C55" s="275"/>
      <c r="D55" s="275"/>
      <c r="E55" s="275"/>
      <c r="F55" s="258">
        <f t="shared" ref="F55" si="15">N55+P55+R55+T55</f>
        <v>0</v>
      </c>
      <c r="G55" s="258">
        <f t="shared" ref="G55" si="16">F55*30</f>
        <v>0</v>
      </c>
      <c r="H55" s="258">
        <f>(M55*Титул!BC$19)+(O55*Титул!BD$19)+(Q55*Титул!BE$19)+(S55*Титул!BF$19)</f>
        <v>0</v>
      </c>
      <c r="I55" s="364"/>
      <c r="J55" s="260"/>
      <c r="K55" s="260"/>
      <c r="L55" s="258">
        <f t="shared" ref="L55" si="17">IF(H55=I55+J55+K55,G55-H55,"!ОШИБКА!")</f>
        <v>0</v>
      </c>
      <c r="M55" s="259"/>
      <c r="N55" s="260"/>
      <c r="O55" s="260"/>
      <c r="P55" s="260"/>
      <c r="Q55" s="260"/>
      <c r="R55" s="260"/>
      <c r="S55" s="260"/>
      <c r="T55" s="260"/>
      <c r="U55" s="442"/>
      <c r="V55" s="183" t="str">
        <f>'Основні дані'!$B$1</f>
        <v>Е-М120</v>
      </c>
      <c r="W55" s="377"/>
    </row>
    <row r="56" spans="1:23" s="153" customFormat="1" ht="52.5" x14ac:dyDescent="0.4">
      <c r="A56" s="456" t="s">
        <v>204</v>
      </c>
      <c r="B56" s="466" t="s">
        <v>608</v>
      </c>
      <c r="C56" s="468"/>
      <c r="D56" s="457"/>
      <c r="E56" s="457"/>
      <c r="F56" s="467">
        <f>IF(SUM(F57:F66)=F$34,F$34,"ОШИБКА")</f>
        <v>33</v>
      </c>
      <c r="G56" s="467">
        <f>IF(SUM(G57:G66)=G$34,G$34,"ОШИБКА")</f>
        <v>990</v>
      </c>
      <c r="H56" s="458">
        <f t="shared" ref="H56:T56" si="18">SUM(H57:H66)</f>
        <v>512</v>
      </c>
      <c r="I56" s="459">
        <f t="shared" si="18"/>
        <v>304</v>
      </c>
      <c r="J56" s="460">
        <f t="shared" si="18"/>
        <v>0</v>
      </c>
      <c r="K56" s="460">
        <f t="shared" si="18"/>
        <v>208</v>
      </c>
      <c r="L56" s="458">
        <f t="shared" si="18"/>
        <v>478</v>
      </c>
      <c r="M56" s="461">
        <f t="shared" si="18"/>
        <v>19</v>
      </c>
      <c r="N56" s="462">
        <f t="shared" si="18"/>
        <v>21</v>
      </c>
      <c r="O56" s="462">
        <f t="shared" si="18"/>
        <v>13</v>
      </c>
      <c r="P56" s="462">
        <f t="shared" si="18"/>
        <v>13</v>
      </c>
      <c r="Q56" s="462">
        <f t="shared" si="18"/>
        <v>0</v>
      </c>
      <c r="R56" s="462">
        <f t="shared" si="18"/>
        <v>0</v>
      </c>
      <c r="S56" s="462">
        <f t="shared" si="18"/>
        <v>0</v>
      </c>
      <c r="T56" s="462">
        <f t="shared" si="18"/>
        <v>0</v>
      </c>
      <c r="U56" s="463"/>
      <c r="V56" s="183" t="str">
        <f>'Основні дані'!$B$1</f>
        <v>Е-М120</v>
      </c>
    </row>
    <row r="57" spans="1:23" s="153" customFormat="1" ht="60" x14ac:dyDescent="0.4">
      <c r="A57" s="303" t="s">
        <v>205</v>
      </c>
      <c r="B57" s="609" t="s">
        <v>544</v>
      </c>
      <c r="C57" s="610" t="s">
        <v>526</v>
      </c>
      <c r="D57" s="610"/>
      <c r="E57" s="611" t="s">
        <v>69</v>
      </c>
      <c r="F57" s="258">
        <v>3</v>
      </c>
      <c r="G57" s="258">
        <v>90</v>
      </c>
      <c r="H57" s="258">
        <v>48</v>
      </c>
      <c r="I57" s="612">
        <v>48</v>
      </c>
      <c r="J57" s="613"/>
      <c r="K57" s="613">
        <v>16</v>
      </c>
      <c r="L57" s="258">
        <v>42</v>
      </c>
      <c r="M57" s="614">
        <v>4</v>
      </c>
      <c r="N57" s="615">
        <v>5</v>
      </c>
      <c r="O57" s="260"/>
      <c r="P57" s="260"/>
      <c r="Q57" s="260"/>
      <c r="R57" s="260"/>
      <c r="S57" s="260"/>
      <c r="T57" s="260"/>
      <c r="U57" s="442">
        <v>122</v>
      </c>
      <c r="V57" s="183" t="str">
        <f>'Основні дані'!$B$1</f>
        <v>Е-М120</v>
      </c>
      <c r="W57" s="376"/>
    </row>
    <row r="58" spans="1:23" s="153" customFormat="1" ht="30" x14ac:dyDescent="0.4">
      <c r="A58" s="303" t="s">
        <v>206</v>
      </c>
      <c r="B58" s="585" t="s">
        <v>580</v>
      </c>
      <c r="C58" s="600"/>
      <c r="D58" s="551" t="s">
        <v>526</v>
      </c>
      <c r="E58" s="551" t="s">
        <v>69</v>
      </c>
      <c r="F58" s="258">
        <v>5</v>
      </c>
      <c r="G58" s="258">
        <v>150</v>
      </c>
      <c r="H58" s="258">
        <v>64</v>
      </c>
      <c r="I58" s="554">
        <v>32</v>
      </c>
      <c r="J58" s="555"/>
      <c r="K58" s="555">
        <v>16</v>
      </c>
      <c r="L58" s="258">
        <v>86</v>
      </c>
      <c r="M58" s="562">
        <v>3</v>
      </c>
      <c r="N58" s="555">
        <v>3</v>
      </c>
      <c r="O58" s="260"/>
      <c r="P58" s="260"/>
      <c r="Q58" s="260"/>
      <c r="R58" s="260"/>
      <c r="S58" s="260"/>
      <c r="T58" s="260"/>
      <c r="U58" s="442">
        <v>122</v>
      </c>
      <c r="V58" s="183" t="str">
        <f>'Основні дані'!$B$1</f>
        <v>Е-М120</v>
      </c>
      <c r="W58" s="376"/>
    </row>
    <row r="59" spans="1:23" s="153" customFormat="1" ht="30" x14ac:dyDescent="0.4">
      <c r="A59" s="303" t="s">
        <v>207</v>
      </c>
      <c r="B59" s="585" t="s">
        <v>581</v>
      </c>
      <c r="C59" s="551" t="s">
        <v>526</v>
      </c>
      <c r="D59" s="551"/>
      <c r="E59" s="551" t="s">
        <v>77</v>
      </c>
      <c r="F59" s="258">
        <v>4</v>
      </c>
      <c r="G59" s="258">
        <v>120</v>
      </c>
      <c r="H59" s="258">
        <v>64</v>
      </c>
      <c r="I59" s="554">
        <v>32</v>
      </c>
      <c r="J59" s="555"/>
      <c r="K59" s="555">
        <v>32</v>
      </c>
      <c r="L59" s="258">
        <v>56</v>
      </c>
      <c r="M59" s="562">
        <v>4</v>
      </c>
      <c r="N59" s="555">
        <v>5</v>
      </c>
      <c r="O59" s="260"/>
      <c r="P59" s="260"/>
      <c r="Q59" s="260"/>
      <c r="R59" s="260"/>
      <c r="S59" s="260"/>
      <c r="T59" s="260"/>
      <c r="U59" s="442">
        <v>122</v>
      </c>
      <c r="V59" s="183" t="str">
        <f>'Основні дані'!$B$1</f>
        <v>Е-М120</v>
      </c>
      <c r="W59" s="376"/>
    </row>
    <row r="60" spans="1:23" s="153" customFormat="1" ht="75.75" customHeight="1" x14ac:dyDescent="0.4">
      <c r="A60" s="303" t="s">
        <v>208</v>
      </c>
      <c r="B60" s="601" t="s">
        <v>582</v>
      </c>
      <c r="C60" s="551" t="s">
        <v>526</v>
      </c>
      <c r="D60" s="551"/>
      <c r="E60" s="551" t="s">
        <v>69</v>
      </c>
      <c r="F60" s="258">
        <v>4</v>
      </c>
      <c r="G60" s="258">
        <v>120</v>
      </c>
      <c r="H60" s="258">
        <v>64</v>
      </c>
      <c r="I60" s="554">
        <v>16</v>
      </c>
      <c r="J60" s="555"/>
      <c r="K60" s="555">
        <v>48</v>
      </c>
      <c r="L60" s="258">
        <v>56</v>
      </c>
      <c r="M60" s="562">
        <v>4</v>
      </c>
      <c r="N60" s="555">
        <v>4</v>
      </c>
      <c r="O60" s="262"/>
      <c r="P60" s="262"/>
      <c r="Q60" s="262"/>
      <c r="R60" s="262"/>
      <c r="S60" s="260"/>
      <c r="T60" s="260"/>
      <c r="U60" s="442">
        <v>122</v>
      </c>
      <c r="V60" s="183" t="str">
        <f>'Основні дані'!$B$1</f>
        <v>Е-М120</v>
      </c>
      <c r="W60" s="377"/>
    </row>
    <row r="61" spans="1:23" s="153" customFormat="1" ht="60" x14ac:dyDescent="0.4">
      <c r="A61" s="303" t="s">
        <v>209</v>
      </c>
      <c r="B61" s="596" t="s">
        <v>583</v>
      </c>
      <c r="C61" s="548" t="s">
        <v>526</v>
      </c>
      <c r="D61" s="548"/>
      <c r="E61" s="548" t="s">
        <v>69</v>
      </c>
      <c r="F61" s="258">
        <v>4</v>
      </c>
      <c r="G61" s="258">
        <v>120</v>
      </c>
      <c r="H61" s="258">
        <v>64</v>
      </c>
      <c r="I61" s="554">
        <v>32</v>
      </c>
      <c r="J61" s="555"/>
      <c r="K61" s="555">
        <v>32</v>
      </c>
      <c r="L61" s="258">
        <v>56</v>
      </c>
      <c r="M61" s="562">
        <v>4</v>
      </c>
      <c r="N61" s="555">
        <v>4</v>
      </c>
      <c r="O61" s="260"/>
      <c r="P61" s="260"/>
      <c r="Q61" s="260"/>
      <c r="R61" s="260"/>
      <c r="S61" s="260"/>
      <c r="T61" s="260"/>
      <c r="U61" s="442">
        <v>122</v>
      </c>
      <c r="V61" s="183" t="str">
        <f>'Основні дані'!$B$1</f>
        <v>Е-М120</v>
      </c>
      <c r="W61" s="377"/>
    </row>
    <row r="62" spans="1:23" s="153" customFormat="1" ht="60" x14ac:dyDescent="0.4">
      <c r="A62" s="303" t="s">
        <v>210</v>
      </c>
      <c r="B62" s="616" t="s">
        <v>596</v>
      </c>
      <c r="C62" s="617" t="s">
        <v>528</v>
      </c>
      <c r="D62" s="617"/>
      <c r="E62" s="617" t="s">
        <v>69</v>
      </c>
      <c r="F62" s="258">
        <v>4</v>
      </c>
      <c r="G62" s="258">
        <v>120</v>
      </c>
      <c r="H62" s="258">
        <v>64</v>
      </c>
      <c r="I62" s="612">
        <v>48</v>
      </c>
      <c r="J62" s="613"/>
      <c r="K62" s="613">
        <v>16</v>
      </c>
      <c r="L62" s="258">
        <v>56</v>
      </c>
      <c r="M62" s="614"/>
      <c r="N62" s="615"/>
      <c r="O62" s="618">
        <v>4</v>
      </c>
      <c r="P62" s="618">
        <v>4</v>
      </c>
      <c r="Q62" s="260"/>
      <c r="R62" s="260"/>
      <c r="S62" s="260"/>
      <c r="T62" s="260"/>
      <c r="U62" s="442">
        <v>122</v>
      </c>
      <c r="V62" s="183" t="str">
        <f>'Основні дані'!$B$1</f>
        <v>Е-М120</v>
      </c>
      <c r="W62" s="377"/>
    </row>
    <row r="63" spans="1:23" s="153" customFormat="1" ht="60" x14ac:dyDescent="0.4">
      <c r="A63" s="303" t="s">
        <v>211</v>
      </c>
      <c r="B63" s="616" t="s">
        <v>546</v>
      </c>
      <c r="C63" s="617" t="s">
        <v>528</v>
      </c>
      <c r="D63" s="617"/>
      <c r="E63" s="617" t="s">
        <v>69</v>
      </c>
      <c r="F63" s="258">
        <v>5</v>
      </c>
      <c r="G63" s="258">
        <v>150</v>
      </c>
      <c r="H63" s="258">
        <v>80</v>
      </c>
      <c r="I63" s="612">
        <v>48</v>
      </c>
      <c r="J63" s="613"/>
      <c r="K63" s="613">
        <v>16</v>
      </c>
      <c r="L63" s="258">
        <v>70</v>
      </c>
      <c r="M63" s="614"/>
      <c r="N63" s="615"/>
      <c r="O63" s="615">
        <v>4</v>
      </c>
      <c r="P63" s="615">
        <v>4</v>
      </c>
      <c r="Q63" s="260"/>
      <c r="R63" s="260"/>
      <c r="S63" s="260"/>
      <c r="T63" s="260"/>
      <c r="U63" s="442">
        <v>122</v>
      </c>
      <c r="V63" s="183" t="str">
        <f>'Основні дані'!$B$1</f>
        <v>Е-М120</v>
      </c>
      <c r="W63" s="377"/>
    </row>
    <row r="64" spans="1:23" s="153" customFormat="1" ht="60" x14ac:dyDescent="0.4">
      <c r="A64" s="303" t="s">
        <v>212</v>
      </c>
      <c r="B64" s="585" t="s">
        <v>586</v>
      </c>
      <c r="C64" s="551" t="s">
        <v>528</v>
      </c>
      <c r="D64" s="551"/>
      <c r="E64" s="551" t="s">
        <v>77</v>
      </c>
      <c r="F64" s="258">
        <v>4</v>
      </c>
      <c r="G64" s="258">
        <v>120</v>
      </c>
      <c r="H64" s="258">
        <v>64</v>
      </c>
      <c r="I64" s="554">
        <v>48</v>
      </c>
      <c r="J64" s="555"/>
      <c r="K64" s="555">
        <v>32</v>
      </c>
      <c r="L64" s="258">
        <v>56</v>
      </c>
      <c r="M64" s="562"/>
      <c r="N64" s="555"/>
      <c r="O64" s="555">
        <v>5</v>
      </c>
      <c r="P64" s="555">
        <v>5</v>
      </c>
      <c r="Q64" s="555"/>
      <c r="R64" s="555"/>
      <c r="S64" s="555"/>
      <c r="T64" s="555"/>
      <c r="U64" s="442">
        <v>122</v>
      </c>
      <c r="V64" s="183" t="str">
        <f>'Основні дані'!$B$1</f>
        <v>Е-М120</v>
      </c>
      <c r="W64" s="377"/>
    </row>
    <row r="65" spans="1:23" s="153" customFormat="1" hidden="1" x14ac:dyDescent="0.4">
      <c r="A65" s="303" t="s">
        <v>213</v>
      </c>
      <c r="B65" s="240"/>
      <c r="C65" s="275"/>
      <c r="D65" s="275"/>
      <c r="E65" s="275"/>
      <c r="F65" s="258">
        <f t="shared" ref="F65:F66" si="19">N65+P65+R65+T65</f>
        <v>0</v>
      </c>
      <c r="G65" s="258">
        <f t="shared" ref="G65:G66" si="20">F65*30</f>
        <v>0</v>
      </c>
      <c r="H65" s="258">
        <f>(M65*Титул!BC$19)+(O65*Титул!BD$19)+(Q65*Титул!BE$19)+(S65*Титул!BF$19)</f>
        <v>0</v>
      </c>
      <c r="I65" s="364"/>
      <c r="J65" s="260"/>
      <c r="K65" s="260"/>
      <c r="L65" s="258">
        <f t="shared" ref="L65:L66" si="21">IF(H65=I65+J65+K65,G65-H65,"!ОШИБКА!")</f>
        <v>0</v>
      </c>
      <c r="M65" s="259"/>
      <c r="N65" s="260"/>
      <c r="O65" s="260"/>
      <c r="P65" s="260"/>
      <c r="Q65" s="260"/>
      <c r="R65" s="260"/>
      <c r="S65" s="260"/>
      <c r="T65" s="260"/>
      <c r="U65" s="442"/>
      <c r="V65" s="183" t="str">
        <f>'Основні дані'!$B$1</f>
        <v>Е-М120</v>
      </c>
      <c r="W65" s="377"/>
    </row>
    <row r="66" spans="1:23" s="153" customFormat="1" hidden="1" x14ac:dyDescent="0.4">
      <c r="A66" s="303" t="s">
        <v>214</v>
      </c>
      <c r="B66" s="240"/>
      <c r="C66" s="275"/>
      <c r="D66" s="275"/>
      <c r="E66" s="275"/>
      <c r="F66" s="258">
        <f t="shared" si="19"/>
        <v>0</v>
      </c>
      <c r="G66" s="258">
        <f t="shared" si="20"/>
        <v>0</v>
      </c>
      <c r="H66" s="258">
        <f>(M66*Титул!BC$19)+(O66*Титул!BD$19)+(Q66*Титул!BE$19)+(S66*Титул!BF$19)</f>
        <v>0</v>
      </c>
      <c r="I66" s="364"/>
      <c r="J66" s="260"/>
      <c r="K66" s="260"/>
      <c r="L66" s="258">
        <f t="shared" si="21"/>
        <v>0</v>
      </c>
      <c r="M66" s="259"/>
      <c r="N66" s="260"/>
      <c r="O66" s="260"/>
      <c r="P66" s="260"/>
      <c r="Q66" s="260"/>
      <c r="R66" s="260"/>
      <c r="S66" s="260"/>
      <c r="T66" s="260"/>
      <c r="U66" s="442"/>
      <c r="V66" s="183" t="str">
        <f>'Основні дані'!$B$1</f>
        <v>Е-М120</v>
      </c>
      <c r="W66" s="377"/>
    </row>
    <row r="67" spans="1:23" s="153" customFormat="1" ht="78.75" x14ac:dyDescent="0.4">
      <c r="A67" s="456" t="s">
        <v>215</v>
      </c>
      <c r="B67" s="466" t="s">
        <v>607</v>
      </c>
      <c r="C67" s="457"/>
      <c r="D67" s="457"/>
      <c r="E67" s="457"/>
      <c r="F67" s="458">
        <f t="shared" ref="F67:T67" si="22">SUM(F68:F77)</f>
        <v>34</v>
      </c>
      <c r="G67" s="458">
        <f t="shared" si="22"/>
        <v>1020</v>
      </c>
      <c r="H67" s="458">
        <f t="shared" si="22"/>
        <v>512</v>
      </c>
      <c r="I67" s="458">
        <f t="shared" si="22"/>
        <v>336</v>
      </c>
      <c r="J67" s="458">
        <f t="shared" si="22"/>
        <v>0</v>
      </c>
      <c r="K67" s="458">
        <f t="shared" si="22"/>
        <v>176</v>
      </c>
      <c r="L67" s="458">
        <f t="shared" si="22"/>
        <v>508</v>
      </c>
      <c r="M67" s="458">
        <f t="shared" si="22"/>
        <v>19</v>
      </c>
      <c r="N67" s="458">
        <f t="shared" si="22"/>
        <v>21</v>
      </c>
      <c r="O67" s="458">
        <f t="shared" si="22"/>
        <v>13</v>
      </c>
      <c r="P67" s="458">
        <f t="shared" si="22"/>
        <v>13</v>
      </c>
      <c r="Q67" s="458">
        <f t="shared" si="22"/>
        <v>0</v>
      </c>
      <c r="R67" s="458">
        <f t="shared" si="22"/>
        <v>0</v>
      </c>
      <c r="S67" s="458">
        <f t="shared" si="22"/>
        <v>0</v>
      </c>
      <c r="T67" s="458">
        <f t="shared" si="22"/>
        <v>0</v>
      </c>
      <c r="U67" s="458"/>
      <c r="V67" s="183" t="str">
        <f>'Основні дані'!$B$1</f>
        <v>Е-М120</v>
      </c>
    </row>
    <row r="68" spans="1:23" s="153" customFormat="1" ht="60" x14ac:dyDescent="0.4">
      <c r="A68" s="303" t="s">
        <v>216</v>
      </c>
      <c r="B68" s="609" t="s">
        <v>544</v>
      </c>
      <c r="C68" s="610" t="s">
        <v>526</v>
      </c>
      <c r="D68" s="610"/>
      <c r="E68" s="611" t="s">
        <v>69</v>
      </c>
      <c r="F68" s="258">
        <f t="shared" ref="F68:F77" si="23">N68+P68+R68+T68</f>
        <v>5</v>
      </c>
      <c r="G68" s="258">
        <f t="shared" ref="G68:G77" si="24">F68*30</f>
        <v>150</v>
      </c>
      <c r="H68" s="258">
        <f>(M68*Титул!BC$19)+(O68*Титул!BD$19)+(Q68*Титул!BE$19)+(S68*Титул!BF$19)</f>
        <v>64</v>
      </c>
      <c r="I68" s="612">
        <v>48</v>
      </c>
      <c r="J68" s="613"/>
      <c r="K68" s="613">
        <v>16</v>
      </c>
      <c r="L68" s="258">
        <f t="shared" ref="L68:L77" si="25">IF(H68=I68+J68+K68,G68-H68,"!ОШИБКА!")</f>
        <v>86</v>
      </c>
      <c r="M68" s="614">
        <v>4</v>
      </c>
      <c r="N68" s="615">
        <v>5</v>
      </c>
      <c r="O68" s="260"/>
      <c r="P68" s="260"/>
      <c r="Q68" s="260"/>
      <c r="R68" s="260"/>
      <c r="S68" s="260"/>
      <c r="T68" s="260"/>
      <c r="U68" s="442">
        <v>122</v>
      </c>
      <c r="V68" s="183" t="str">
        <f>'Основні дані'!$B$1</f>
        <v>Е-М120</v>
      </c>
      <c r="W68" s="376"/>
    </row>
    <row r="69" spans="1:23" s="153" customFormat="1" ht="60" x14ac:dyDescent="0.4">
      <c r="A69" s="303" t="s">
        <v>217</v>
      </c>
      <c r="B69" s="585" t="s">
        <v>587</v>
      </c>
      <c r="C69" s="551"/>
      <c r="D69" s="551" t="s">
        <v>526</v>
      </c>
      <c r="E69" s="551" t="s">
        <v>69</v>
      </c>
      <c r="F69" s="258">
        <f t="shared" si="23"/>
        <v>3</v>
      </c>
      <c r="G69" s="258">
        <f t="shared" si="24"/>
        <v>90</v>
      </c>
      <c r="H69" s="258">
        <f>(M69*Титул!BC$19)+(O69*Титул!BD$19)+(Q69*Титул!BE$19)+(S69*Титул!BF$19)</f>
        <v>48</v>
      </c>
      <c r="I69" s="554">
        <v>32</v>
      </c>
      <c r="J69" s="555"/>
      <c r="K69" s="555">
        <v>16</v>
      </c>
      <c r="L69" s="258">
        <f t="shared" si="25"/>
        <v>42</v>
      </c>
      <c r="M69" s="562">
        <v>3</v>
      </c>
      <c r="N69" s="555">
        <v>3</v>
      </c>
      <c r="O69" s="555"/>
      <c r="P69" s="555"/>
      <c r="Q69" s="555"/>
      <c r="R69" s="555"/>
      <c r="S69" s="555"/>
      <c r="T69" s="555"/>
      <c r="U69" s="567">
        <v>122</v>
      </c>
      <c r="V69" s="183" t="str">
        <f>'Основні дані'!$B$1</f>
        <v>Е-М120</v>
      </c>
      <c r="W69" s="376"/>
    </row>
    <row r="70" spans="1:23" s="153" customFormat="1" ht="60" x14ac:dyDescent="0.4">
      <c r="A70" s="303" t="s">
        <v>218</v>
      </c>
      <c r="B70" s="596" t="s">
        <v>588</v>
      </c>
      <c r="C70" s="548" t="s">
        <v>526</v>
      </c>
      <c r="D70" s="548"/>
      <c r="E70" s="548" t="s">
        <v>77</v>
      </c>
      <c r="F70" s="258">
        <f t="shared" si="23"/>
        <v>5</v>
      </c>
      <c r="G70" s="258">
        <f t="shared" si="24"/>
        <v>150</v>
      </c>
      <c r="H70" s="258">
        <f>(M70*Титул!BC$19)+(O70*Титул!BD$19)+(Q70*Титул!BE$19)+(S70*Титул!BF$19)</f>
        <v>64</v>
      </c>
      <c r="I70" s="554">
        <v>48</v>
      </c>
      <c r="J70" s="555"/>
      <c r="K70" s="555">
        <v>16</v>
      </c>
      <c r="L70" s="258">
        <f t="shared" si="25"/>
        <v>86</v>
      </c>
      <c r="M70" s="587">
        <v>4</v>
      </c>
      <c r="N70" s="560">
        <v>5</v>
      </c>
      <c r="O70" s="560"/>
      <c r="P70" s="560"/>
      <c r="Q70" s="555"/>
      <c r="R70" s="555"/>
      <c r="S70" s="555"/>
      <c r="T70" s="555"/>
      <c r="U70" s="567">
        <v>122</v>
      </c>
      <c r="V70" s="183" t="str">
        <f>'Основні дані'!$B$1</f>
        <v>Е-М120</v>
      </c>
      <c r="W70" s="376"/>
    </row>
    <row r="71" spans="1:23" s="153" customFormat="1" ht="60.75" customHeight="1" x14ac:dyDescent="0.4">
      <c r="A71" s="303" t="s">
        <v>219</v>
      </c>
      <c r="B71" s="585" t="s">
        <v>589</v>
      </c>
      <c r="C71" s="551" t="s">
        <v>526</v>
      </c>
      <c r="D71" s="551"/>
      <c r="E71" s="551" t="s">
        <v>69</v>
      </c>
      <c r="F71" s="258">
        <f t="shared" si="23"/>
        <v>4</v>
      </c>
      <c r="G71" s="258">
        <f t="shared" si="24"/>
        <v>120</v>
      </c>
      <c r="H71" s="258">
        <f>(M71*Титул!BC$19)+(O71*Титул!BD$19)+(Q71*Титул!BE$19)+(S71*Титул!BF$19)</f>
        <v>64</v>
      </c>
      <c r="I71" s="554">
        <v>32</v>
      </c>
      <c r="J71" s="555"/>
      <c r="K71" s="555">
        <v>32</v>
      </c>
      <c r="L71" s="258">
        <f t="shared" si="25"/>
        <v>56</v>
      </c>
      <c r="M71" s="562">
        <v>4</v>
      </c>
      <c r="N71" s="555">
        <v>4</v>
      </c>
      <c r="O71" s="560"/>
      <c r="P71" s="560"/>
      <c r="Q71" s="555"/>
      <c r="R71" s="555"/>
      <c r="S71" s="555"/>
      <c r="T71" s="555"/>
      <c r="U71" s="567">
        <v>122</v>
      </c>
      <c r="V71" s="183" t="str">
        <f>'Основні дані'!$B$1</f>
        <v>Е-М120</v>
      </c>
      <c r="W71" s="377"/>
    </row>
    <row r="72" spans="1:23" s="153" customFormat="1" ht="60" x14ac:dyDescent="0.4">
      <c r="A72" s="303" t="s">
        <v>220</v>
      </c>
      <c r="B72" s="596" t="s">
        <v>583</v>
      </c>
      <c r="C72" s="548" t="s">
        <v>526</v>
      </c>
      <c r="D72" s="548"/>
      <c r="E72" s="548" t="s">
        <v>69</v>
      </c>
      <c r="F72" s="258">
        <f t="shared" si="23"/>
        <v>4</v>
      </c>
      <c r="G72" s="258">
        <f t="shared" si="24"/>
        <v>120</v>
      </c>
      <c r="H72" s="258">
        <f>(M72*Титул!BC$19)+(O72*Титул!BD$19)+(Q72*Титул!BE$19)+(S72*Титул!BF$19)</f>
        <v>64</v>
      </c>
      <c r="I72" s="554">
        <v>32</v>
      </c>
      <c r="J72" s="555"/>
      <c r="K72" s="555">
        <v>32</v>
      </c>
      <c r="L72" s="258">
        <f t="shared" si="25"/>
        <v>56</v>
      </c>
      <c r="M72" s="587">
        <v>4</v>
      </c>
      <c r="N72" s="560">
        <v>4</v>
      </c>
      <c r="O72" s="560"/>
      <c r="P72" s="560"/>
      <c r="Q72" s="555"/>
      <c r="R72" s="555"/>
      <c r="S72" s="555"/>
      <c r="T72" s="555"/>
      <c r="U72" s="567">
        <v>122</v>
      </c>
      <c r="V72" s="183" t="str">
        <f>'Основні дані'!$B$1</f>
        <v>Е-М120</v>
      </c>
      <c r="W72" s="377"/>
    </row>
    <row r="73" spans="1:23" s="153" customFormat="1" ht="62.65" customHeight="1" x14ac:dyDescent="0.4">
      <c r="A73" s="303" t="s">
        <v>221</v>
      </c>
      <c r="B73" s="616" t="s">
        <v>596</v>
      </c>
      <c r="C73" s="617" t="s">
        <v>528</v>
      </c>
      <c r="D73" s="617"/>
      <c r="E73" s="617" t="s">
        <v>69</v>
      </c>
      <c r="F73" s="258">
        <f t="shared" si="23"/>
        <v>4</v>
      </c>
      <c r="G73" s="258">
        <f t="shared" si="24"/>
        <v>120</v>
      </c>
      <c r="H73" s="258">
        <f>(M73*Титул!BC$19)+(O73*Титул!BD$19)+(Q73*Титул!BE$19)+(S73*Титул!BF$19)</f>
        <v>64</v>
      </c>
      <c r="I73" s="612">
        <v>48</v>
      </c>
      <c r="J73" s="613"/>
      <c r="K73" s="613">
        <v>16</v>
      </c>
      <c r="L73" s="258">
        <f t="shared" si="25"/>
        <v>56</v>
      </c>
      <c r="M73" s="614"/>
      <c r="N73" s="615"/>
      <c r="O73" s="618">
        <v>4</v>
      </c>
      <c r="P73" s="618">
        <v>4</v>
      </c>
      <c r="Q73" s="260"/>
      <c r="R73" s="260"/>
      <c r="S73" s="260"/>
      <c r="T73" s="260"/>
      <c r="U73" s="442">
        <v>122</v>
      </c>
      <c r="V73" s="183" t="str">
        <f>'Основні дані'!$B$1</f>
        <v>Е-М120</v>
      </c>
      <c r="W73" s="377"/>
    </row>
    <row r="74" spans="1:23" s="153" customFormat="1" ht="66.400000000000006" customHeight="1" x14ac:dyDescent="0.4">
      <c r="A74" s="303" t="s">
        <v>222</v>
      </c>
      <c r="B74" s="616" t="s">
        <v>546</v>
      </c>
      <c r="C74" s="617" t="s">
        <v>528</v>
      </c>
      <c r="D74" s="617"/>
      <c r="E74" s="617" t="s">
        <v>69</v>
      </c>
      <c r="F74" s="258">
        <f t="shared" si="23"/>
        <v>4</v>
      </c>
      <c r="G74" s="258">
        <f t="shared" si="24"/>
        <v>120</v>
      </c>
      <c r="H74" s="258">
        <f>(M74*Титул!BC$19)+(O74*Титул!BD$19)+(Q74*Титул!BE$19)+(S74*Титул!BF$19)</f>
        <v>64</v>
      </c>
      <c r="I74" s="612">
        <v>48</v>
      </c>
      <c r="J74" s="613"/>
      <c r="K74" s="613">
        <v>16</v>
      </c>
      <c r="L74" s="258">
        <f t="shared" si="25"/>
        <v>56</v>
      </c>
      <c r="M74" s="614"/>
      <c r="N74" s="615"/>
      <c r="O74" s="615">
        <v>4</v>
      </c>
      <c r="P74" s="615">
        <v>4</v>
      </c>
      <c r="Q74" s="260"/>
      <c r="R74" s="260"/>
      <c r="S74" s="260"/>
      <c r="T74" s="260"/>
      <c r="U74" s="442">
        <v>122</v>
      </c>
      <c r="V74" s="183" t="str">
        <f>'Основні дані'!$B$1</f>
        <v>Е-М120</v>
      </c>
      <c r="W74" s="377"/>
    </row>
    <row r="75" spans="1:23" s="153" customFormat="1" ht="62.1" customHeight="1" x14ac:dyDescent="0.4">
      <c r="A75" s="303" t="s">
        <v>223</v>
      </c>
      <c r="B75" s="596" t="s">
        <v>590</v>
      </c>
      <c r="C75" s="548" t="s">
        <v>528</v>
      </c>
      <c r="D75" s="548"/>
      <c r="E75" s="548" t="s">
        <v>77</v>
      </c>
      <c r="F75" s="258">
        <f t="shared" si="23"/>
        <v>5</v>
      </c>
      <c r="G75" s="258">
        <f t="shared" si="24"/>
        <v>150</v>
      </c>
      <c r="H75" s="258">
        <f>(M75*Титул!BC$19)+(O75*Титул!BD$19)+(Q75*Титул!BE$19)+(S75*Титул!BF$19)</f>
        <v>80</v>
      </c>
      <c r="I75" s="554">
        <v>48</v>
      </c>
      <c r="J75" s="555"/>
      <c r="K75" s="555">
        <v>32</v>
      </c>
      <c r="L75" s="258">
        <f t="shared" si="25"/>
        <v>70</v>
      </c>
      <c r="M75" s="587"/>
      <c r="N75" s="560"/>
      <c r="O75" s="560">
        <v>5</v>
      </c>
      <c r="P75" s="560">
        <v>5</v>
      </c>
      <c r="Q75" s="260"/>
      <c r="R75" s="260"/>
      <c r="S75" s="260"/>
      <c r="T75" s="260"/>
      <c r="U75" s="442">
        <v>122</v>
      </c>
      <c r="V75" s="183" t="str">
        <f>'Основні дані'!$B$1</f>
        <v>Е-М120</v>
      </c>
      <c r="W75" s="377"/>
    </row>
    <row r="76" spans="1:23" s="153" customFormat="1" ht="41.45" hidden="1" customHeight="1" x14ac:dyDescent="0.4">
      <c r="A76" s="303" t="s">
        <v>224</v>
      </c>
      <c r="B76" s="240"/>
      <c r="C76" s="548"/>
      <c r="D76" s="551"/>
      <c r="E76" s="549"/>
      <c r="F76" s="258">
        <f t="shared" si="23"/>
        <v>0</v>
      </c>
      <c r="G76" s="258">
        <f t="shared" si="24"/>
        <v>0</v>
      </c>
      <c r="H76" s="258">
        <f>(M76*Титул!BC$19)+(O76*Титул!BD$19)+(Q76*Титул!BE$19)+(S76*Титул!BF$19)</f>
        <v>0</v>
      </c>
      <c r="I76" s="554"/>
      <c r="J76" s="555"/>
      <c r="K76" s="555"/>
      <c r="L76" s="258">
        <f t="shared" si="25"/>
        <v>0</v>
      </c>
      <c r="M76" s="259"/>
      <c r="N76" s="260"/>
      <c r="O76" s="555"/>
      <c r="P76" s="555"/>
      <c r="Q76" s="260"/>
      <c r="R76" s="260"/>
      <c r="S76" s="260"/>
      <c r="T76" s="260"/>
      <c r="U76" s="442"/>
      <c r="V76" s="183" t="str">
        <f>'Основні дані'!$B$1</f>
        <v>Е-М120</v>
      </c>
      <c r="W76" s="377"/>
    </row>
    <row r="77" spans="1:23" s="153" customFormat="1" ht="57" hidden="1" customHeight="1" x14ac:dyDescent="0.4">
      <c r="A77" s="303" t="s">
        <v>225</v>
      </c>
      <c r="B77" s="240"/>
      <c r="C77" s="275"/>
      <c r="D77" s="275"/>
      <c r="E77" s="275"/>
      <c r="F77" s="263">
        <f t="shared" si="23"/>
        <v>0</v>
      </c>
      <c r="G77" s="263">
        <f t="shared" si="24"/>
        <v>0</v>
      </c>
      <c r="H77" s="263">
        <f>(M77*Титул!BC$19)+(O77*Титул!BD$19)+(Q77*Титул!BE$19)+(S77*Титул!BF$19)</f>
        <v>0</v>
      </c>
      <c r="I77" s="364"/>
      <c r="J77" s="260"/>
      <c r="K77" s="260"/>
      <c r="L77" s="263">
        <f t="shared" si="25"/>
        <v>0</v>
      </c>
      <c r="M77" s="259"/>
      <c r="N77" s="260"/>
      <c r="O77" s="260"/>
      <c r="P77" s="260"/>
      <c r="Q77" s="260"/>
      <c r="R77" s="260"/>
      <c r="S77" s="260"/>
      <c r="T77" s="260"/>
      <c r="U77" s="441"/>
      <c r="V77" s="183" t="str">
        <f>'Основні дані'!$B$1</f>
        <v>Е-М120</v>
      </c>
      <c r="W77" s="377"/>
    </row>
    <row r="78" spans="1:23" s="153" customFormat="1" ht="52.5" x14ac:dyDescent="0.4">
      <c r="A78" s="456" t="s">
        <v>226</v>
      </c>
      <c r="B78" s="466" t="s">
        <v>606</v>
      </c>
      <c r="C78" s="468"/>
      <c r="D78" s="457"/>
      <c r="E78" s="457"/>
      <c r="F78" s="496">
        <f>IF(SUM(F79:F88)=F$34,F$34,"ОШИБКА")</f>
        <v>33</v>
      </c>
      <c r="G78" s="496">
        <f>IF(SUM(G79:G88)=G$34,G$34,"ОШИБКА")</f>
        <v>990</v>
      </c>
      <c r="H78" s="458">
        <f t="shared" ref="H78:T78" si="26">SUM(H79:H88)</f>
        <v>464</v>
      </c>
      <c r="I78" s="497">
        <f>SUM(I79:I88)</f>
        <v>336</v>
      </c>
      <c r="J78" s="462">
        <f t="shared" si="26"/>
        <v>32</v>
      </c>
      <c r="K78" s="462">
        <f t="shared" si="26"/>
        <v>96</v>
      </c>
      <c r="L78" s="498">
        <f t="shared" si="26"/>
        <v>526</v>
      </c>
      <c r="M78" s="461">
        <f t="shared" si="26"/>
        <v>18</v>
      </c>
      <c r="N78" s="462">
        <f t="shared" si="26"/>
        <v>21</v>
      </c>
      <c r="O78" s="462">
        <f t="shared" si="26"/>
        <v>11</v>
      </c>
      <c r="P78" s="462">
        <f t="shared" si="26"/>
        <v>12</v>
      </c>
      <c r="Q78" s="462">
        <f t="shared" si="26"/>
        <v>0</v>
      </c>
      <c r="R78" s="462">
        <f t="shared" si="26"/>
        <v>0</v>
      </c>
      <c r="S78" s="462">
        <f t="shared" si="26"/>
        <v>0</v>
      </c>
      <c r="T78" s="462">
        <f t="shared" si="26"/>
        <v>0</v>
      </c>
      <c r="U78" s="463"/>
      <c r="V78" s="183" t="str">
        <f>'Основні дані'!$B$1</f>
        <v>Е-М120</v>
      </c>
    </row>
    <row r="79" spans="1:23" s="153" customFormat="1" ht="55.5" x14ac:dyDescent="0.4">
      <c r="A79" s="303" t="s">
        <v>227</v>
      </c>
      <c r="B79" s="240" t="s">
        <v>546</v>
      </c>
      <c r="C79" s="551" t="s">
        <v>526</v>
      </c>
      <c r="D79" s="551"/>
      <c r="E79" s="551" t="s">
        <v>69</v>
      </c>
      <c r="F79" s="258">
        <f>N79+P79+R79+T79</f>
        <v>4</v>
      </c>
      <c r="G79" s="258">
        <f>F79*30</f>
        <v>120</v>
      </c>
      <c r="H79" s="258">
        <f>(M79*Титул!BC$19)+(O79*Титул!BD$19)+(Q79*Титул!BE$19)+(S79*Титул!BF$19)</f>
        <v>48</v>
      </c>
      <c r="I79" s="565">
        <v>32</v>
      </c>
      <c r="J79" s="566"/>
      <c r="K79" s="566">
        <v>16</v>
      </c>
      <c r="L79" s="258">
        <f>IF(H79=I79+J79+K79,G79-H79,"!ОШИБКА!")</f>
        <v>72</v>
      </c>
      <c r="M79" s="562">
        <v>3</v>
      </c>
      <c r="N79" s="555">
        <v>4</v>
      </c>
      <c r="O79" s="555"/>
      <c r="P79" s="555"/>
      <c r="Q79" s="555"/>
      <c r="R79" s="555"/>
      <c r="S79" s="555"/>
      <c r="T79" s="555"/>
      <c r="U79" s="442">
        <v>124</v>
      </c>
      <c r="V79" s="183" t="str">
        <f>'Основні дані'!$B$1</f>
        <v>Е-М120</v>
      </c>
      <c r="W79" s="376"/>
    </row>
    <row r="80" spans="1:23" s="153" customFormat="1" ht="55.5" x14ac:dyDescent="0.4">
      <c r="A80" s="303" t="s">
        <v>228</v>
      </c>
      <c r="B80" s="240" t="s">
        <v>547</v>
      </c>
      <c r="C80" s="551" t="s">
        <v>526</v>
      </c>
      <c r="D80" s="551"/>
      <c r="E80" s="551" t="s">
        <v>73</v>
      </c>
      <c r="F80" s="258">
        <f t="shared" ref="F80:F88" si="27">N80+P80+R80+T80</f>
        <v>4</v>
      </c>
      <c r="G80" s="258">
        <f t="shared" ref="G80:G88" si="28">F80*30</f>
        <v>120</v>
      </c>
      <c r="H80" s="258">
        <f>(M80*Титул!BC$19)+(O80*Титул!BD$19)+(Q80*Титул!BE$19)+(S80*Титул!BF$19)</f>
        <v>64</v>
      </c>
      <c r="I80" s="554">
        <v>48</v>
      </c>
      <c r="J80" s="555"/>
      <c r="K80" s="555">
        <v>16</v>
      </c>
      <c r="L80" s="258">
        <f t="shared" ref="L80:L88" si="29">IF(H80=I80+J80+K80,G80-H80,"!ОШИБКА!")</f>
        <v>56</v>
      </c>
      <c r="M80" s="562">
        <v>4</v>
      </c>
      <c r="N80" s="555">
        <v>4</v>
      </c>
      <c r="O80" s="555"/>
      <c r="P80" s="555"/>
      <c r="Q80" s="555"/>
      <c r="R80" s="555"/>
      <c r="S80" s="555"/>
      <c r="T80" s="555"/>
      <c r="U80" s="442">
        <v>124</v>
      </c>
      <c r="V80" s="183" t="str">
        <f>'Основні дані'!$B$1</f>
        <v>Е-М120</v>
      </c>
      <c r="W80" s="376"/>
    </row>
    <row r="81" spans="1:23" s="153" customFormat="1" ht="55.5" x14ac:dyDescent="0.4">
      <c r="A81" s="303" t="s">
        <v>229</v>
      </c>
      <c r="B81" s="240" t="s">
        <v>535</v>
      </c>
      <c r="C81" s="548" t="s">
        <v>526</v>
      </c>
      <c r="D81" s="548"/>
      <c r="E81" s="549" t="s">
        <v>73</v>
      </c>
      <c r="F81" s="258">
        <f t="shared" si="27"/>
        <v>3</v>
      </c>
      <c r="G81" s="258">
        <f t="shared" si="28"/>
        <v>90</v>
      </c>
      <c r="H81" s="258">
        <f>(M81*Титул!BC$19)+(O81*Титул!BD$19)+(Q81*Титул!BE$19)+(S81*Титул!BF$19)</f>
        <v>48</v>
      </c>
      <c r="I81" s="554">
        <v>32</v>
      </c>
      <c r="J81" s="555"/>
      <c r="K81" s="555">
        <v>16</v>
      </c>
      <c r="L81" s="258">
        <f t="shared" si="29"/>
        <v>42</v>
      </c>
      <c r="M81" s="587">
        <v>3</v>
      </c>
      <c r="N81" s="560">
        <v>3</v>
      </c>
      <c r="O81" s="555"/>
      <c r="P81" s="555"/>
      <c r="Q81" s="555"/>
      <c r="R81" s="555"/>
      <c r="S81" s="555"/>
      <c r="T81" s="555"/>
      <c r="U81" s="442">
        <v>124</v>
      </c>
      <c r="V81" s="183" t="str">
        <f>'Основні дані'!$B$1</f>
        <v>Е-М120</v>
      </c>
      <c r="W81" s="376"/>
    </row>
    <row r="82" spans="1:23" s="153" customFormat="1" ht="55.5" x14ac:dyDescent="0.4">
      <c r="A82" s="303" t="s">
        <v>230</v>
      </c>
      <c r="B82" s="240" t="s">
        <v>548</v>
      </c>
      <c r="C82" s="551" t="s">
        <v>526</v>
      </c>
      <c r="D82" s="551"/>
      <c r="E82" s="551" t="s">
        <v>69</v>
      </c>
      <c r="F82" s="258">
        <f t="shared" si="27"/>
        <v>3</v>
      </c>
      <c r="G82" s="258">
        <f t="shared" si="28"/>
        <v>90</v>
      </c>
      <c r="H82" s="258">
        <f>(M82*Титул!BC$19)+(O82*Титул!BD$19)+(Q82*Титул!BE$19)+(S82*Титул!BF$19)</f>
        <v>48</v>
      </c>
      <c r="I82" s="554">
        <v>32</v>
      </c>
      <c r="J82" s="555"/>
      <c r="K82" s="555">
        <v>16</v>
      </c>
      <c r="L82" s="258">
        <f t="shared" si="29"/>
        <v>42</v>
      </c>
      <c r="M82" s="562">
        <v>3</v>
      </c>
      <c r="N82" s="555">
        <v>3</v>
      </c>
      <c r="O82" s="560"/>
      <c r="P82" s="560"/>
      <c r="Q82" s="560"/>
      <c r="R82" s="560"/>
      <c r="S82" s="555"/>
      <c r="T82" s="555"/>
      <c r="U82" s="442">
        <v>124</v>
      </c>
      <c r="V82" s="183" t="str">
        <f>'Основні дані'!$B$1</f>
        <v>Е-М120</v>
      </c>
      <c r="W82" s="377"/>
    </row>
    <row r="83" spans="1:23" s="153" customFormat="1" ht="60" x14ac:dyDescent="0.4">
      <c r="A83" s="303" t="s">
        <v>231</v>
      </c>
      <c r="B83" s="550" t="s">
        <v>549</v>
      </c>
      <c r="C83" s="551"/>
      <c r="D83" s="551" t="s">
        <v>526</v>
      </c>
      <c r="E83" s="551" t="s">
        <v>68</v>
      </c>
      <c r="F83" s="258">
        <f t="shared" si="27"/>
        <v>4</v>
      </c>
      <c r="G83" s="258">
        <f t="shared" si="28"/>
        <v>120</v>
      </c>
      <c r="H83" s="258">
        <f>(M83*Титул!BC$19)+(O83*Титул!BD$19)+(Q83*Титул!BE$19)+(S83*Титул!BF$19)</f>
        <v>48</v>
      </c>
      <c r="I83" s="554">
        <v>32</v>
      </c>
      <c r="J83" s="555">
        <v>16</v>
      </c>
      <c r="K83" s="555"/>
      <c r="L83" s="258">
        <f t="shared" si="29"/>
        <v>72</v>
      </c>
      <c r="M83" s="555">
        <v>3</v>
      </c>
      <c r="N83" s="555">
        <v>4</v>
      </c>
      <c r="O83" s="555"/>
      <c r="P83" s="555"/>
      <c r="Q83" s="555"/>
      <c r="R83" s="555"/>
      <c r="S83" s="555"/>
      <c r="T83" s="555"/>
      <c r="U83" s="442">
        <v>124</v>
      </c>
      <c r="V83" s="183" t="str">
        <f>'Основні дані'!$B$1</f>
        <v>Е-М120</v>
      </c>
      <c r="W83" s="377"/>
    </row>
    <row r="84" spans="1:23" s="153" customFormat="1" ht="60.4" customHeight="1" x14ac:dyDescent="0.4">
      <c r="A84" s="303" t="s">
        <v>232</v>
      </c>
      <c r="B84" s="550" t="s">
        <v>566</v>
      </c>
      <c r="C84" s="551"/>
      <c r="D84" s="551" t="s">
        <v>526</v>
      </c>
      <c r="E84" s="551" t="s">
        <v>68</v>
      </c>
      <c r="F84" s="258">
        <f t="shared" si="27"/>
        <v>3</v>
      </c>
      <c r="G84" s="258">
        <f t="shared" si="28"/>
        <v>90</v>
      </c>
      <c r="H84" s="258">
        <f>(M84*Титул!BC$19)+(O84*Титул!BD$19)+(Q84*Титул!BE$19)+(S84*Титул!BF$19)</f>
        <v>32</v>
      </c>
      <c r="I84" s="554">
        <v>32</v>
      </c>
      <c r="J84" s="555"/>
      <c r="K84" s="555"/>
      <c r="L84" s="258">
        <f t="shared" si="29"/>
        <v>58</v>
      </c>
      <c r="M84" s="555">
        <v>2</v>
      </c>
      <c r="N84" s="555">
        <v>3</v>
      </c>
      <c r="O84" s="555"/>
      <c r="P84" s="555"/>
      <c r="Q84" s="555"/>
      <c r="R84" s="555"/>
      <c r="S84" s="555"/>
      <c r="T84" s="555"/>
      <c r="U84" s="442">
        <v>124</v>
      </c>
      <c r="V84" s="183" t="str">
        <f>'Основні дані'!$B$1</f>
        <v>Е-М120</v>
      </c>
      <c r="W84" s="377"/>
    </row>
    <row r="85" spans="1:23" s="153" customFormat="1" ht="65.099999999999994" customHeight="1" x14ac:dyDescent="0.4">
      <c r="A85" s="303" t="s">
        <v>233</v>
      </c>
      <c r="B85" s="240" t="s">
        <v>570</v>
      </c>
      <c r="C85" s="551" t="s">
        <v>528</v>
      </c>
      <c r="D85" s="551"/>
      <c r="E85" s="551" t="s">
        <v>76</v>
      </c>
      <c r="F85" s="258">
        <f t="shared" si="27"/>
        <v>5</v>
      </c>
      <c r="G85" s="258">
        <f t="shared" si="28"/>
        <v>150</v>
      </c>
      <c r="H85" s="258">
        <f>(M85*Титул!BC$19)+(O85*Титул!BD$19)+(Q85*Титул!BE$19)+(S85*Титул!BF$19)</f>
        <v>64</v>
      </c>
      <c r="I85" s="554">
        <v>48</v>
      </c>
      <c r="J85" s="555"/>
      <c r="K85" s="555">
        <v>16</v>
      </c>
      <c r="L85" s="258">
        <f t="shared" si="29"/>
        <v>86</v>
      </c>
      <c r="M85" s="259"/>
      <c r="N85" s="260"/>
      <c r="O85" s="555">
        <v>4</v>
      </c>
      <c r="P85" s="555">
        <v>5</v>
      </c>
      <c r="Q85" s="260"/>
      <c r="R85" s="260"/>
      <c r="S85" s="260"/>
      <c r="T85" s="260"/>
      <c r="U85" s="442">
        <v>124</v>
      </c>
      <c r="V85" s="183" t="str">
        <f>'Основні дані'!$B$1</f>
        <v>Е-М120</v>
      </c>
      <c r="W85" s="377"/>
    </row>
    <row r="86" spans="1:23" s="153" customFormat="1" ht="62.65" customHeight="1" x14ac:dyDescent="0.4">
      <c r="A86" s="303" t="s">
        <v>234</v>
      </c>
      <c r="B86" s="240" t="s">
        <v>567</v>
      </c>
      <c r="C86" s="548" t="s">
        <v>528</v>
      </c>
      <c r="D86" s="551"/>
      <c r="E86" s="551" t="s">
        <v>73</v>
      </c>
      <c r="F86" s="258">
        <f t="shared" si="27"/>
        <v>4</v>
      </c>
      <c r="G86" s="258">
        <f t="shared" si="28"/>
        <v>120</v>
      </c>
      <c r="H86" s="258">
        <f>(M86*Титул!BC$19)+(O86*Титул!BD$19)+(Q86*Титул!BE$19)+(S86*Титул!BF$19)</f>
        <v>64</v>
      </c>
      <c r="I86" s="554">
        <v>32</v>
      </c>
      <c r="J86" s="555">
        <v>16</v>
      </c>
      <c r="K86" s="555">
        <v>16</v>
      </c>
      <c r="L86" s="258">
        <f t="shared" si="29"/>
        <v>56</v>
      </c>
      <c r="M86" s="259"/>
      <c r="N86" s="260"/>
      <c r="O86" s="555">
        <v>4</v>
      </c>
      <c r="P86" s="555">
        <v>4</v>
      </c>
      <c r="Q86" s="260"/>
      <c r="R86" s="260"/>
      <c r="S86" s="260"/>
      <c r="T86" s="260"/>
      <c r="U86" s="442">
        <v>124</v>
      </c>
      <c r="V86" s="183" t="str">
        <f>'Основні дані'!$B$1</f>
        <v>Е-М120</v>
      </c>
      <c r="W86" s="377"/>
    </row>
    <row r="87" spans="1:23" s="153" customFormat="1" ht="30" x14ac:dyDescent="0.4">
      <c r="A87" s="303" t="s">
        <v>235</v>
      </c>
      <c r="B87" s="240" t="s">
        <v>550</v>
      </c>
      <c r="C87" s="548" t="s">
        <v>528</v>
      </c>
      <c r="D87" s="551"/>
      <c r="E87" s="549" t="s">
        <v>68</v>
      </c>
      <c r="F87" s="258">
        <f t="shared" si="27"/>
        <v>3</v>
      </c>
      <c r="G87" s="258">
        <f t="shared" si="28"/>
        <v>90</v>
      </c>
      <c r="H87" s="258">
        <f>(M87*Титул!BC$19)+(O87*Титул!BD$19)+(Q87*Титул!BE$19)+(S87*Титул!BF$19)</f>
        <v>48</v>
      </c>
      <c r="I87" s="554">
        <v>48</v>
      </c>
      <c r="J87" s="555"/>
      <c r="K87" s="555"/>
      <c r="L87" s="258">
        <f t="shared" si="29"/>
        <v>42</v>
      </c>
      <c r="M87" s="259"/>
      <c r="N87" s="260"/>
      <c r="O87" s="555">
        <v>3</v>
      </c>
      <c r="P87" s="555">
        <v>3</v>
      </c>
      <c r="Q87" s="260"/>
      <c r="R87" s="260"/>
      <c r="S87" s="260"/>
      <c r="T87" s="260"/>
      <c r="U87" s="442">
        <v>124</v>
      </c>
      <c r="V87" s="183" t="str">
        <f>'Основні дані'!$B$1</f>
        <v>Е-М120</v>
      </c>
      <c r="W87" s="377"/>
    </row>
    <row r="88" spans="1:23" s="153" customFormat="1" hidden="1" x14ac:dyDescent="0.4">
      <c r="A88" s="303" t="s">
        <v>236</v>
      </c>
      <c r="B88" s="240"/>
      <c r="C88" s="275"/>
      <c r="D88" s="275"/>
      <c r="E88" s="275"/>
      <c r="F88" s="258">
        <f t="shared" si="27"/>
        <v>0</v>
      </c>
      <c r="G88" s="258">
        <f t="shared" si="28"/>
        <v>0</v>
      </c>
      <c r="H88" s="258">
        <f>(M88*Титул!BC$19)+(O88*Титул!BD$19)+(Q88*Титул!BE$19)+(S88*Титул!BF$19)</f>
        <v>0</v>
      </c>
      <c r="I88" s="364"/>
      <c r="J88" s="260"/>
      <c r="K88" s="260"/>
      <c r="L88" s="258">
        <f t="shared" si="29"/>
        <v>0</v>
      </c>
      <c r="M88" s="259"/>
      <c r="N88" s="260"/>
      <c r="O88" s="260"/>
      <c r="P88" s="260"/>
      <c r="Q88" s="260"/>
      <c r="R88" s="260"/>
      <c r="S88" s="260"/>
      <c r="T88" s="260"/>
      <c r="U88" s="442"/>
      <c r="V88" s="183" t="str">
        <f>'Основні дані'!$B$1</f>
        <v>Е-М120</v>
      </c>
      <c r="W88" s="377"/>
    </row>
    <row r="89" spans="1:23" s="153" customFormat="1" ht="53.25" thickBot="1" x14ac:dyDescent="0.45">
      <c r="A89" s="456" t="s">
        <v>237</v>
      </c>
      <c r="B89" s="466" t="s">
        <v>605</v>
      </c>
      <c r="C89" s="468"/>
      <c r="D89" s="457"/>
      <c r="E89" s="457"/>
      <c r="F89" s="467">
        <f>IF(SUM(F90:F99)=F$34,F$34,"ОШИБКА")</f>
        <v>33</v>
      </c>
      <c r="G89" s="467">
        <f>IF(SUM(G90:G99)=G$34,G$34,"ОШИБКА")</f>
        <v>990</v>
      </c>
      <c r="H89" s="458">
        <f t="shared" ref="H89:T89" si="30">SUM(H90:H99)</f>
        <v>512</v>
      </c>
      <c r="I89" s="459">
        <f t="shared" si="30"/>
        <v>288</v>
      </c>
      <c r="J89" s="460">
        <f t="shared" si="30"/>
        <v>16</v>
      </c>
      <c r="K89" s="460">
        <f t="shared" si="30"/>
        <v>144</v>
      </c>
      <c r="L89" s="458">
        <f t="shared" si="30"/>
        <v>478</v>
      </c>
      <c r="M89" s="461">
        <f t="shared" si="30"/>
        <v>18</v>
      </c>
      <c r="N89" s="462">
        <f t="shared" si="30"/>
        <v>21</v>
      </c>
      <c r="O89" s="462">
        <f t="shared" si="30"/>
        <v>10</v>
      </c>
      <c r="P89" s="462">
        <f t="shared" si="30"/>
        <v>12</v>
      </c>
      <c r="Q89" s="462">
        <f t="shared" si="30"/>
        <v>0</v>
      </c>
      <c r="R89" s="462">
        <f t="shared" si="30"/>
        <v>0</v>
      </c>
      <c r="S89" s="462">
        <f t="shared" si="30"/>
        <v>0</v>
      </c>
      <c r="T89" s="462">
        <f t="shared" si="30"/>
        <v>0</v>
      </c>
      <c r="U89" s="463"/>
      <c r="V89" s="183" t="str">
        <f>'Основні дані'!$B$1</f>
        <v>Е-М120</v>
      </c>
    </row>
    <row r="90" spans="1:23" s="153" customFormat="1" ht="30" x14ac:dyDescent="0.4">
      <c r="A90" s="303" t="s">
        <v>238</v>
      </c>
      <c r="B90" s="569" t="s">
        <v>532</v>
      </c>
      <c r="C90" s="548"/>
      <c r="D90" s="551" t="s">
        <v>526</v>
      </c>
      <c r="E90" s="551" t="s">
        <v>69</v>
      </c>
      <c r="F90" s="258">
        <v>5</v>
      </c>
      <c r="G90" s="258">
        <v>150</v>
      </c>
      <c r="H90" s="258">
        <v>80</v>
      </c>
      <c r="I90" s="597">
        <v>16</v>
      </c>
      <c r="J90" s="566"/>
      <c r="K90" s="555">
        <v>16</v>
      </c>
      <c r="L90" s="258">
        <v>70</v>
      </c>
      <c r="M90" s="562">
        <v>2</v>
      </c>
      <c r="N90" s="555">
        <v>3</v>
      </c>
      <c r="O90" s="555"/>
      <c r="P90" s="555"/>
      <c r="Q90" s="260"/>
      <c r="R90" s="260"/>
      <c r="S90" s="260"/>
      <c r="T90" s="260"/>
      <c r="U90" s="442">
        <v>124</v>
      </c>
      <c r="V90" s="183" t="str">
        <f>'Основні дані'!$B$1</f>
        <v>Е-М120</v>
      </c>
      <c r="W90" s="376"/>
    </row>
    <row r="91" spans="1:23" s="153" customFormat="1" ht="83.25" x14ac:dyDescent="0.4">
      <c r="A91" s="303" t="s">
        <v>239</v>
      </c>
      <c r="B91" s="240" t="s">
        <v>533</v>
      </c>
      <c r="C91" s="548" t="s">
        <v>526</v>
      </c>
      <c r="D91" s="551"/>
      <c r="E91" s="551" t="s">
        <v>69</v>
      </c>
      <c r="F91" s="258">
        <v>4</v>
      </c>
      <c r="G91" s="258">
        <v>120</v>
      </c>
      <c r="H91" s="258">
        <v>64</v>
      </c>
      <c r="I91" s="554">
        <v>48</v>
      </c>
      <c r="J91" s="555"/>
      <c r="K91" s="566">
        <v>16</v>
      </c>
      <c r="L91" s="258">
        <v>56</v>
      </c>
      <c r="M91" s="560">
        <v>4</v>
      </c>
      <c r="N91" s="560">
        <v>5</v>
      </c>
      <c r="O91" s="560"/>
      <c r="P91" s="560"/>
      <c r="Q91" s="262"/>
      <c r="R91" s="262"/>
      <c r="S91" s="262"/>
      <c r="T91" s="262"/>
      <c r="U91" s="441">
        <v>124</v>
      </c>
      <c r="V91" s="183" t="str">
        <f>'Основні дані'!$B$1</f>
        <v>Е-М120</v>
      </c>
      <c r="W91" s="376"/>
    </row>
    <row r="92" spans="1:23" s="153" customFormat="1" ht="55.5" x14ac:dyDescent="0.4">
      <c r="A92" s="303" t="s">
        <v>240</v>
      </c>
      <c r="B92" s="240" t="s">
        <v>534</v>
      </c>
      <c r="C92" s="551" t="s">
        <v>526</v>
      </c>
      <c r="D92" s="551"/>
      <c r="E92" s="551" t="s">
        <v>73</v>
      </c>
      <c r="F92" s="258">
        <v>3</v>
      </c>
      <c r="G92" s="258">
        <v>90</v>
      </c>
      <c r="H92" s="258">
        <v>48</v>
      </c>
      <c r="I92" s="554">
        <v>48</v>
      </c>
      <c r="J92" s="555"/>
      <c r="K92" s="555">
        <v>16</v>
      </c>
      <c r="L92" s="258">
        <v>42</v>
      </c>
      <c r="M92" s="555">
        <v>4</v>
      </c>
      <c r="N92" s="555">
        <v>4</v>
      </c>
      <c r="O92" s="555"/>
      <c r="P92" s="555"/>
      <c r="Q92" s="260"/>
      <c r="R92" s="260"/>
      <c r="S92" s="260"/>
      <c r="T92" s="260"/>
      <c r="U92" s="442">
        <v>124</v>
      </c>
      <c r="V92" s="183" t="str">
        <f>'Основні дані'!$B$1</f>
        <v>Е-М120</v>
      </c>
      <c r="W92" s="376"/>
    </row>
    <row r="93" spans="1:23" s="153" customFormat="1" ht="55.5" x14ac:dyDescent="0.4">
      <c r="A93" s="303" t="s">
        <v>241</v>
      </c>
      <c r="B93" s="240" t="s">
        <v>535</v>
      </c>
      <c r="C93" s="548" t="s">
        <v>526</v>
      </c>
      <c r="D93" s="548"/>
      <c r="E93" s="549" t="s">
        <v>73</v>
      </c>
      <c r="F93" s="258">
        <v>4</v>
      </c>
      <c r="G93" s="258">
        <v>120</v>
      </c>
      <c r="H93" s="258">
        <v>64</v>
      </c>
      <c r="I93" s="554">
        <v>32</v>
      </c>
      <c r="J93" s="560"/>
      <c r="K93" s="555">
        <v>16</v>
      </c>
      <c r="L93" s="258">
        <v>56</v>
      </c>
      <c r="M93" s="587">
        <v>3</v>
      </c>
      <c r="N93" s="560">
        <v>3</v>
      </c>
      <c r="O93" s="555"/>
      <c r="P93" s="555"/>
      <c r="Q93" s="260"/>
      <c r="R93" s="260"/>
      <c r="S93" s="260"/>
      <c r="T93" s="260"/>
      <c r="U93" s="441">
        <v>124</v>
      </c>
      <c r="V93" s="183" t="str">
        <f>'Основні дані'!$B$1</f>
        <v>Е-М120</v>
      </c>
      <c r="W93" s="377"/>
    </row>
    <row r="94" spans="1:23" s="153" customFormat="1" ht="55.5" x14ac:dyDescent="0.4">
      <c r="A94" s="303" t="s">
        <v>242</v>
      </c>
      <c r="B94" s="240" t="s">
        <v>536</v>
      </c>
      <c r="C94" s="551" t="s">
        <v>526</v>
      </c>
      <c r="D94" s="551"/>
      <c r="E94" s="551" t="s">
        <v>69</v>
      </c>
      <c r="F94" s="258">
        <v>5</v>
      </c>
      <c r="G94" s="258">
        <v>150</v>
      </c>
      <c r="H94" s="258">
        <v>80</v>
      </c>
      <c r="I94" s="554">
        <v>32</v>
      </c>
      <c r="J94" s="555"/>
      <c r="K94" s="555">
        <v>16</v>
      </c>
      <c r="L94" s="258">
        <v>70</v>
      </c>
      <c r="M94" s="555">
        <v>3</v>
      </c>
      <c r="N94" s="555">
        <v>3</v>
      </c>
      <c r="O94" s="555"/>
      <c r="P94" s="555"/>
      <c r="Q94" s="260"/>
      <c r="R94" s="260"/>
      <c r="S94" s="260"/>
      <c r="T94" s="260"/>
      <c r="U94" s="442">
        <v>124</v>
      </c>
      <c r="V94" s="183" t="str">
        <f>'Основні дані'!$B$1</f>
        <v>Е-М120</v>
      </c>
      <c r="W94" s="377"/>
    </row>
    <row r="95" spans="1:23" s="153" customFormat="1" ht="55.5" x14ac:dyDescent="0.4">
      <c r="A95" s="303" t="s">
        <v>243</v>
      </c>
      <c r="B95" s="240" t="s">
        <v>537</v>
      </c>
      <c r="C95" s="548"/>
      <c r="D95" s="551" t="s">
        <v>526</v>
      </c>
      <c r="E95" s="549" t="s">
        <v>68</v>
      </c>
      <c r="F95" s="258">
        <v>4</v>
      </c>
      <c r="G95" s="258">
        <v>120</v>
      </c>
      <c r="H95" s="258">
        <v>64</v>
      </c>
      <c r="I95" s="554">
        <v>16</v>
      </c>
      <c r="J95" s="555">
        <v>16</v>
      </c>
      <c r="K95" s="555"/>
      <c r="L95" s="258">
        <v>56</v>
      </c>
      <c r="M95" s="555">
        <v>2</v>
      </c>
      <c r="N95" s="555">
        <v>3</v>
      </c>
      <c r="O95" s="555"/>
      <c r="P95" s="555"/>
      <c r="Q95" s="260"/>
      <c r="R95" s="260"/>
      <c r="S95" s="260"/>
      <c r="T95" s="260"/>
      <c r="U95" s="441">
        <v>124</v>
      </c>
      <c r="V95" s="183" t="str">
        <f>'Основні дані'!$B$1</f>
        <v>Е-М120</v>
      </c>
      <c r="W95" s="377"/>
    </row>
    <row r="96" spans="1:23" s="153" customFormat="1" ht="55.5" x14ac:dyDescent="0.4">
      <c r="A96" s="303" t="s">
        <v>244</v>
      </c>
      <c r="B96" s="240" t="s">
        <v>539</v>
      </c>
      <c r="C96" s="551" t="s">
        <v>528</v>
      </c>
      <c r="D96" s="551"/>
      <c r="E96" s="551" t="s">
        <v>69</v>
      </c>
      <c r="F96" s="258">
        <v>4</v>
      </c>
      <c r="G96" s="258">
        <v>120</v>
      </c>
      <c r="H96" s="258">
        <v>48</v>
      </c>
      <c r="I96" s="554">
        <v>48</v>
      </c>
      <c r="J96" s="555"/>
      <c r="K96" s="555">
        <v>32</v>
      </c>
      <c r="L96" s="258">
        <v>72</v>
      </c>
      <c r="M96" s="562"/>
      <c r="N96" s="555"/>
      <c r="O96" s="555">
        <v>5</v>
      </c>
      <c r="P96" s="555">
        <v>6</v>
      </c>
      <c r="Q96" s="260"/>
      <c r="R96" s="260"/>
      <c r="S96" s="260"/>
      <c r="T96" s="260"/>
      <c r="U96" s="442">
        <v>124</v>
      </c>
      <c r="V96" s="183" t="str">
        <f>'Основні дані'!$B$1</f>
        <v>Е-М120</v>
      </c>
      <c r="W96" s="377"/>
    </row>
    <row r="97" spans="1:23" s="153" customFormat="1" ht="35.1" customHeight="1" x14ac:dyDescent="0.4">
      <c r="A97" s="303" t="s">
        <v>245</v>
      </c>
      <c r="B97" s="240" t="s">
        <v>544</v>
      </c>
      <c r="C97" s="551" t="s">
        <v>528</v>
      </c>
      <c r="D97" s="551"/>
      <c r="E97" s="551" t="s">
        <v>76</v>
      </c>
      <c r="F97" s="258">
        <v>4</v>
      </c>
      <c r="G97" s="258">
        <v>120</v>
      </c>
      <c r="H97" s="258">
        <v>64</v>
      </c>
      <c r="I97" s="554">
        <v>48</v>
      </c>
      <c r="J97" s="555"/>
      <c r="K97" s="555">
        <v>32</v>
      </c>
      <c r="L97" s="258">
        <v>56</v>
      </c>
      <c r="M97" s="562"/>
      <c r="N97" s="555"/>
      <c r="O97" s="555">
        <v>5</v>
      </c>
      <c r="P97" s="555">
        <v>6</v>
      </c>
      <c r="Q97" s="260"/>
      <c r="R97" s="260"/>
      <c r="S97" s="260"/>
      <c r="T97" s="260"/>
      <c r="U97" s="441">
        <v>124</v>
      </c>
      <c r="V97" s="183" t="str">
        <f>'Основні дані'!$B$1</f>
        <v>Е-М120</v>
      </c>
      <c r="W97" s="377"/>
    </row>
    <row r="98" spans="1:23" s="153" customFormat="1" hidden="1" x14ac:dyDescent="0.4">
      <c r="A98" s="303" t="s">
        <v>246</v>
      </c>
      <c r="B98" s="240"/>
      <c r="C98" s="275"/>
      <c r="D98" s="275"/>
      <c r="E98" s="275"/>
      <c r="F98" s="258">
        <f t="shared" ref="F98:F99" si="31">N98+P98+R98+T98</f>
        <v>0</v>
      </c>
      <c r="G98" s="258">
        <f t="shared" ref="G98:G99" si="32">F98*30</f>
        <v>0</v>
      </c>
      <c r="H98" s="258">
        <f>(M98*Титул!BC$19)+(O98*Титул!BD$19)+(Q98*Титул!BE$19)+(S98*Титул!BF$19)</f>
        <v>0</v>
      </c>
      <c r="I98" s="364"/>
      <c r="J98" s="260"/>
      <c r="K98" s="260"/>
      <c r="L98" s="258">
        <f t="shared" ref="L98:L99" si="33">IF(H98=I98+J98+K98,G98-H98,"!ОШИБКА!")</f>
        <v>0</v>
      </c>
      <c r="M98" s="259"/>
      <c r="N98" s="260"/>
      <c r="O98" s="260"/>
      <c r="P98" s="260"/>
      <c r="Q98" s="260"/>
      <c r="R98" s="260"/>
      <c r="S98" s="260"/>
      <c r="T98" s="260"/>
      <c r="U98" s="442"/>
      <c r="V98" s="183" t="str">
        <f>'Основні дані'!$B$1</f>
        <v>Е-М120</v>
      </c>
      <c r="W98" s="377"/>
    </row>
    <row r="99" spans="1:23" s="153" customFormat="1" hidden="1" x14ac:dyDescent="0.4">
      <c r="A99" s="303" t="s">
        <v>247</v>
      </c>
      <c r="B99" s="240"/>
      <c r="C99" s="275"/>
      <c r="D99" s="275"/>
      <c r="E99" s="275"/>
      <c r="F99" s="258">
        <f t="shared" si="31"/>
        <v>0</v>
      </c>
      <c r="G99" s="258">
        <f t="shared" si="32"/>
        <v>0</v>
      </c>
      <c r="H99" s="258">
        <f>(M99*Титул!BC$19)+(O99*Титул!BD$19)+(Q99*Титул!BE$19)+(S99*Титул!BF$19)</f>
        <v>0</v>
      </c>
      <c r="I99" s="364"/>
      <c r="J99" s="260"/>
      <c r="K99" s="260"/>
      <c r="L99" s="258">
        <f t="shared" si="33"/>
        <v>0</v>
      </c>
      <c r="M99" s="259"/>
      <c r="N99" s="260"/>
      <c r="O99" s="260"/>
      <c r="P99" s="260"/>
      <c r="Q99" s="260"/>
      <c r="R99" s="260"/>
      <c r="S99" s="260"/>
      <c r="T99" s="260"/>
      <c r="U99" s="442"/>
      <c r="V99" s="183" t="str">
        <f>'Основні дані'!$B$1</f>
        <v>Е-М120</v>
      </c>
      <c r="W99" s="377"/>
    </row>
    <row r="100" spans="1:23" s="153" customFormat="1" ht="52.5" x14ac:dyDescent="0.4">
      <c r="A100" s="456" t="s">
        <v>248</v>
      </c>
      <c r="B100" s="466" t="s">
        <v>604</v>
      </c>
      <c r="C100" s="468"/>
      <c r="D100" s="457"/>
      <c r="E100" s="457"/>
      <c r="F100" s="467">
        <f>IF(SUM(F101:F110)=F$34,F$34,"ОШИБКА")</f>
        <v>33</v>
      </c>
      <c r="G100" s="467">
        <f>IF(SUM(G101:G110)=G$34,G$34,"ОШИБКА")</f>
        <v>990</v>
      </c>
      <c r="H100" s="458">
        <f t="shared" ref="H100:T100" si="34">SUM(H101:H110)</f>
        <v>496</v>
      </c>
      <c r="I100" s="459">
        <f t="shared" si="34"/>
        <v>352</v>
      </c>
      <c r="J100" s="460">
        <f t="shared" si="34"/>
        <v>96</v>
      </c>
      <c r="K100" s="460">
        <f t="shared" si="34"/>
        <v>48</v>
      </c>
      <c r="L100" s="458">
        <f t="shared" si="34"/>
        <v>494</v>
      </c>
      <c r="M100" s="461">
        <f t="shared" si="34"/>
        <v>19</v>
      </c>
      <c r="N100" s="462">
        <f t="shared" si="34"/>
        <v>21</v>
      </c>
      <c r="O100" s="462">
        <f t="shared" si="34"/>
        <v>12</v>
      </c>
      <c r="P100" s="462">
        <f t="shared" si="34"/>
        <v>12</v>
      </c>
      <c r="Q100" s="462">
        <f t="shared" si="34"/>
        <v>0</v>
      </c>
      <c r="R100" s="462">
        <f t="shared" si="34"/>
        <v>0</v>
      </c>
      <c r="S100" s="462">
        <f t="shared" si="34"/>
        <v>0</v>
      </c>
      <c r="T100" s="462">
        <f t="shared" si="34"/>
        <v>0</v>
      </c>
      <c r="U100" s="463"/>
      <c r="V100" s="183" t="str">
        <f>'Основні дані'!$B$1</f>
        <v>Е-М120</v>
      </c>
    </row>
    <row r="101" spans="1:23" s="153" customFormat="1" ht="60" x14ac:dyDescent="0.4">
      <c r="A101" s="303" t="s">
        <v>249</v>
      </c>
      <c r="B101" s="609" t="s">
        <v>599</v>
      </c>
      <c r="C101" s="610" t="s">
        <v>526</v>
      </c>
      <c r="D101" s="610"/>
      <c r="E101" s="611" t="s">
        <v>69</v>
      </c>
      <c r="F101" s="258">
        <f>N101+P101+R101+T101</f>
        <v>5</v>
      </c>
      <c r="G101" s="258">
        <f t="shared" ref="G101:G110" si="35">F101*30</f>
        <v>150</v>
      </c>
      <c r="H101" s="258">
        <f>(M101*Титул!BC$19)+(O101*Титул!BD$19)+(Q101*Титул!BE$19)+(S101*Титул!BF$19)</f>
        <v>64</v>
      </c>
      <c r="I101" s="612">
        <v>48</v>
      </c>
      <c r="J101" s="613"/>
      <c r="K101" s="613">
        <v>16</v>
      </c>
      <c r="L101" s="258">
        <f>IF(H101=I101+J101+K101,G101-H101,"!ОШИБКА!")</f>
        <v>86</v>
      </c>
      <c r="M101" s="614">
        <v>4</v>
      </c>
      <c r="N101" s="615">
        <v>5</v>
      </c>
      <c r="O101" s="629"/>
      <c r="P101" s="629"/>
      <c r="Q101" s="629"/>
      <c r="R101" s="629"/>
      <c r="S101" s="629"/>
      <c r="T101" s="629"/>
      <c r="U101" s="627">
        <v>134</v>
      </c>
      <c r="V101" s="183" t="str">
        <f>'Основні дані'!$B$1</f>
        <v>Е-М120</v>
      </c>
      <c r="W101" s="376"/>
    </row>
    <row r="102" spans="1:23" s="153" customFormat="1" x14ac:dyDescent="0.4">
      <c r="A102" s="303" t="s">
        <v>250</v>
      </c>
      <c r="B102" s="633" t="s">
        <v>591</v>
      </c>
      <c r="C102" s="636">
        <v>10</v>
      </c>
      <c r="D102" s="636"/>
      <c r="E102" s="636" t="s">
        <v>69</v>
      </c>
      <c r="F102" s="258">
        <f t="shared" ref="F102:F110" si="36">N102+P102+R102+T102</f>
        <v>5</v>
      </c>
      <c r="G102" s="258">
        <f t="shared" si="35"/>
        <v>150</v>
      </c>
      <c r="H102" s="258">
        <f>(M102*Титул!BC$19)+(O102*Титул!BD$19)+(Q102*Титул!BE$19)+(S102*Титул!BF$19)</f>
        <v>80</v>
      </c>
      <c r="I102" s="632">
        <v>48</v>
      </c>
      <c r="J102" s="629">
        <v>32</v>
      </c>
      <c r="K102" s="629"/>
      <c r="L102" s="258">
        <f t="shared" ref="L102:L110" si="37">IF(H102=I102+J102+K102,G102-H102,"!ОШИБКА!")</f>
        <v>70</v>
      </c>
      <c r="M102" s="630">
        <v>5</v>
      </c>
      <c r="N102" s="629">
        <v>5</v>
      </c>
      <c r="O102" s="629"/>
      <c r="P102" s="629"/>
      <c r="Q102" s="629"/>
      <c r="R102" s="629"/>
      <c r="S102" s="629"/>
      <c r="T102" s="629"/>
      <c r="U102" s="627">
        <v>134</v>
      </c>
      <c r="V102" s="183" t="str">
        <f>'Основні дані'!$B$1</f>
        <v>Е-М120</v>
      </c>
      <c r="W102" s="376"/>
    </row>
    <row r="103" spans="1:23" s="153" customFormat="1" ht="60" x14ac:dyDescent="0.4">
      <c r="A103" s="303" t="s">
        <v>251</v>
      </c>
      <c r="B103" s="616" t="s">
        <v>593</v>
      </c>
      <c r="C103" s="617" t="s">
        <v>526</v>
      </c>
      <c r="D103" s="617"/>
      <c r="E103" s="617" t="s">
        <v>69</v>
      </c>
      <c r="F103" s="258">
        <f t="shared" si="36"/>
        <v>3</v>
      </c>
      <c r="G103" s="258">
        <f t="shared" si="35"/>
        <v>90</v>
      </c>
      <c r="H103" s="258">
        <f>(M103*Титул!BC$19)+(O103*Титул!BD$19)+(Q103*Титул!BE$19)+(S103*Титул!BF$19)</f>
        <v>48</v>
      </c>
      <c r="I103" s="631">
        <v>32</v>
      </c>
      <c r="J103" s="615">
        <v>16</v>
      </c>
      <c r="K103" s="615"/>
      <c r="L103" s="258">
        <f t="shared" si="37"/>
        <v>42</v>
      </c>
      <c r="M103" s="614">
        <v>3</v>
      </c>
      <c r="N103" s="615">
        <v>3</v>
      </c>
      <c r="O103" s="615"/>
      <c r="P103" s="615"/>
      <c r="Q103" s="615"/>
      <c r="R103" s="615"/>
      <c r="S103" s="615"/>
      <c r="T103" s="615"/>
      <c r="U103" s="627">
        <v>134</v>
      </c>
      <c r="V103" s="183" t="str">
        <f>'Основні дані'!$B$1</f>
        <v>Е-М120</v>
      </c>
      <c r="W103" s="376"/>
    </row>
    <row r="104" spans="1:23" s="153" customFormat="1" ht="90" x14ac:dyDescent="0.4">
      <c r="A104" s="303" t="s">
        <v>252</v>
      </c>
      <c r="B104" s="609" t="s">
        <v>600</v>
      </c>
      <c r="C104" s="634"/>
      <c r="D104" s="635">
        <v>9</v>
      </c>
      <c r="E104" s="617" t="s">
        <v>69</v>
      </c>
      <c r="F104" s="258">
        <f t="shared" si="36"/>
        <v>4</v>
      </c>
      <c r="G104" s="258">
        <f t="shared" si="35"/>
        <v>120</v>
      </c>
      <c r="H104" s="258">
        <f>(M104*Титул!BC$19)+(O104*Титул!BD$19)+(Q104*Титул!BE$19)+(S104*Титул!BF$19)</f>
        <v>64</v>
      </c>
      <c r="I104" s="631">
        <v>48</v>
      </c>
      <c r="J104" s="615">
        <v>16</v>
      </c>
      <c r="K104" s="615"/>
      <c r="L104" s="258">
        <f t="shared" si="37"/>
        <v>56</v>
      </c>
      <c r="M104" s="614">
        <v>4</v>
      </c>
      <c r="N104" s="615">
        <v>4</v>
      </c>
      <c r="O104" s="615"/>
      <c r="P104" s="615"/>
      <c r="Q104" s="615"/>
      <c r="R104" s="615"/>
      <c r="S104" s="615"/>
      <c r="T104" s="615"/>
      <c r="U104" s="627">
        <v>134</v>
      </c>
      <c r="V104" s="183" t="str">
        <f>'Основні дані'!$B$1</f>
        <v>Е-М120</v>
      </c>
      <c r="W104" s="377"/>
    </row>
    <row r="105" spans="1:23" s="153" customFormat="1" ht="30" x14ac:dyDescent="0.4">
      <c r="A105" s="303" t="s">
        <v>253</v>
      </c>
      <c r="B105" s="609" t="s">
        <v>601</v>
      </c>
      <c r="C105" s="634">
        <v>9</v>
      </c>
      <c r="D105" s="617"/>
      <c r="E105" s="617" t="s">
        <v>69</v>
      </c>
      <c r="F105" s="258">
        <f t="shared" si="36"/>
        <v>4</v>
      </c>
      <c r="G105" s="258">
        <f t="shared" si="35"/>
        <v>120</v>
      </c>
      <c r="H105" s="258">
        <f>(M105*Титул!BC$19)+(O105*Титул!BD$19)+(Q105*Титул!BE$19)+(S105*Титул!BF$19)</f>
        <v>48</v>
      </c>
      <c r="I105" s="631">
        <v>32</v>
      </c>
      <c r="J105" s="615">
        <v>16</v>
      </c>
      <c r="K105" s="615"/>
      <c r="L105" s="258">
        <f t="shared" si="37"/>
        <v>72</v>
      </c>
      <c r="M105" s="614">
        <v>3</v>
      </c>
      <c r="N105" s="615">
        <v>4</v>
      </c>
      <c r="O105" s="629"/>
      <c r="P105" s="629"/>
      <c r="Q105" s="629"/>
      <c r="R105" s="629"/>
      <c r="S105" s="629"/>
      <c r="T105" s="629"/>
      <c r="U105" s="627">
        <v>134</v>
      </c>
      <c r="V105" s="183" t="str">
        <f>'Основні дані'!$B$1</f>
        <v>Е-М120</v>
      </c>
      <c r="W105" s="377"/>
    </row>
    <row r="106" spans="1:23" s="153" customFormat="1" ht="60" x14ac:dyDescent="0.4">
      <c r="A106" s="303" t="s">
        <v>254</v>
      </c>
      <c r="B106" s="616" t="s">
        <v>602</v>
      </c>
      <c r="C106" s="617" t="s">
        <v>528</v>
      </c>
      <c r="D106" s="617"/>
      <c r="E106" s="617" t="s">
        <v>77</v>
      </c>
      <c r="F106" s="258">
        <f t="shared" si="36"/>
        <v>4</v>
      </c>
      <c r="G106" s="258">
        <f t="shared" si="35"/>
        <v>120</v>
      </c>
      <c r="H106" s="258">
        <f>(M106*Титул!BC$19)+(O106*Титул!BD$19)+(Q106*Титул!BE$19)+(S106*Титул!BF$19)</f>
        <v>64</v>
      </c>
      <c r="I106" s="612">
        <v>48</v>
      </c>
      <c r="J106" s="613"/>
      <c r="K106" s="613">
        <v>16</v>
      </c>
      <c r="L106" s="258">
        <f t="shared" si="37"/>
        <v>56</v>
      </c>
      <c r="M106" s="614"/>
      <c r="N106" s="615"/>
      <c r="O106" s="618">
        <v>4</v>
      </c>
      <c r="P106" s="618">
        <v>4</v>
      </c>
      <c r="Q106" s="629"/>
      <c r="R106" s="629"/>
      <c r="S106" s="629"/>
      <c r="T106" s="629"/>
      <c r="U106" s="627">
        <v>134</v>
      </c>
      <c r="V106" s="183" t="str">
        <f>'Основні дані'!$B$1</f>
        <v>Е-М120</v>
      </c>
      <c r="W106" s="377"/>
    </row>
    <row r="107" spans="1:23" s="153" customFormat="1" ht="60" x14ac:dyDescent="0.4">
      <c r="A107" s="303" t="s">
        <v>255</v>
      </c>
      <c r="B107" s="616" t="s">
        <v>603</v>
      </c>
      <c r="C107" s="617" t="s">
        <v>528</v>
      </c>
      <c r="D107" s="617"/>
      <c r="E107" s="617" t="s">
        <v>69</v>
      </c>
      <c r="F107" s="258">
        <f t="shared" si="36"/>
        <v>4</v>
      </c>
      <c r="G107" s="258">
        <f t="shared" si="35"/>
        <v>120</v>
      </c>
      <c r="H107" s="258">
        <f>(M107*Титул!BC$19)+(O107*Титул!BD$19)+(Q107*Титул!BE$19)+(S107*Титул!BF$19)</f>
        <v>64</v>
      </c>
      <c r="I107" s="612">
        <v>48</v>
      </c>
      <c r="J107" s="613"/>
      <c r="K107" s="613">
        <v>16</v>
      </c>
      <c r="L107" s="258">
        <f t="shared" si="37"/>
        <v>56</v>
      </c>
      <c r="M107" s="614"/>
      <c r="N107" s="615"/>
      <c r="O107" s="615">
        <v>4</v>
      </c>
      <c r="P107" s="615">
        <v>4</v>
      </c>
      <c r="Q107" s="629"/>
      <c r="R107" s="629"/>
      <c r="S107" s="629"/>
      <c r="T107" s="629"/>
      <c r="U107" s="627">
        <v>134</v>
      </c>
      <c r="V107" s="183" t="str">
        <f>'Основні дані'!$B$1</f>
        <v>Е-М120</v>
      </c>
      <c r="W107" s="377"/>
    </row>
    <row r="108" spans="1:23" s="153" customFormat="1" ht="60.75" thickBot="1" x14ac:dyDescent="0.45">
      <c r="A108" s="303" t="s">
        <v>256</v>
      </c>
      <c r="B108" s="609" t="s">
        <v>592</v>
      </c>
      <c r="C108" s="634">
        <v>10</v>
      </c>
      <c r="D108" s="617"/>
      <c r="E108" s="617" t="s">
        <v>69</v>
      </c>
      <c r="F108" s="258">
        <f t="shared" si="36"/>
        <v>4</v>
      </c>
      <c r="G108" s="258">
        <f t="shared" si="35"/>
        <v>120</v>
      </c>
      <c r="H108" s="258">
        <f>(M108*Титул!BC$19)+(O108*Титул!BD$19)+(Q108*Титул!BE$19)+(S108*Титул!BF$19)</f>
        <v>64</v>
      </c>
      <c r="I108" s="631">
        <v>48</v>
      </c>
      <c r="J108" s="615">
        <v>16</v>
      </c>
      <c r="K108" s="615"/>
      <c r="L108" s="258">
        <f t="shared" si="37"/>
        <v>56</v>
      </c>
      <c r="M108" s="614"/>
      <c r="N108" s="628"/>
      <c r="O108" s="615">
        <v>4</v>
      </c>
      <c r="P108" s="615">
        <v>4</v>
      </c>
      <c r="Q108" s="629"/>
      <c r="R108" s="629"/>
      <c r="S108" s="629"/>
      <c r="T108" s="629"/>
      <c r="U108" s="627">
        <v>134</v>
      </c>
      <c r="V108" s="183" t="str">
        <f>'Основні дані'!$B$1</f>
        <v>Е-М120</v>
      </c>
      <c r="W108" s="377"/>
    </row>
    <row r="109" spans="1:23" s="153" customFormat="1" hidden="1" x14ac:dyDescent="0.4">
      <c r="A109" s="303" t="s">
        <v>257</v>
      </c>
      <c r="B109" s="240"/>
      <c r="C109" s="275"/>
      <c r="D109" s="275"/>
      <c r="E109" s="275"/>
      <c r="F109" s="258">
        <f t="shared" si="36"/>
        <v>0</v>
      </c>
      <c r="G109" s="258">
        <f t="shared" si="35"/>
        <v>0</v>
      </c>
      <c r="H109" s="258">
        <f>(M109*Титул!BC$19)+(O109*Титул!BD$19)+(Q109*Титул!BE$19)+(S109*Титул!BF$19)</f>
        <v>0</v>
      </c>
      <c r="I109" s="364"/>
      <c r="J109" s="260"/>
      <c r="K109" s="260"/>
      <c r="L109" s="258">
        <f t="shared" si="37"/>
        <v>0</v>
      </c>
      <c r="M109" s="259"/>
      <c r="N109" s="260"/>
      <c r="O109" s="260"/>
      <c r="P109" s="260"/>
      <c r="Q109" s="260"/>
      <c r="R109" s="260"/>
      <c r="S109" s="260"/>
      <c r="T109" s="260"/>
      <c r="U109" s="442"/>
      <c r="V109" s="183" t="str">
        <f>'Основні дані'!$B$1</f>
        <v>Е-М120</v>
      </c>
      <c r="W109" s="377"/>
    </row>
    <row r="110" spans="1:23" s="153" customFormat="1" hidden="1" x14ac:dyDescent="0.4">
      <c r="A110" s="303" t="s">
        <v>258</v>
      </c>
      <c r="B110" s="240"/>
      <c r="C110" s="275"/>
      <c r="D110" s="275"/>
      <c r="E110" s="275"/>
      <c r="F110" s="258">
        <f t="shared" si="36"/>
        <v>0</v>
      </c>
      <c r="G110" s="258">
        <f t="shared" si="35"/>
        <v>0</v>
      </c>
      <c r="H110" s="258">
        <f>(M110*Титул!BC$19)+(O110*Титул!BD$19)+(Q110*Титул!BE$19)+(S110*Титул!BF$19)</f>
        <v>0</v>
      </c>
      <c r="I110" s="364"/>
      <c r="J110" s="260"/>
      <c r="K110" s="260"/>
      <c r="L110" s="258">
        <f t="shared" si="37"/>
        <v>0</v>
      </c>
      <c r="M110" s="259"/>
      <c r="N110" s="260"/>
      <c r="O110" s="260"/>
      <c r="P110" s="260"/>
      <c r="Q110" s="260"/>
      <c r="R110" s="260"/>
      <c r="S110" s="260"/>
      <c r="T110" s="260"/>
      <c r="U110" s="442"/>
      <c r="V110" s="183" t="str">
        <f>'Основні дані'!$B$1</f>
        <v>Е-М120</v>
      </c>
      <c r="W110" s="377"/>
    </row>
    <row r="111" spans="1:23" s="153" customFormat="1" ht="27" hidden="1" x14ac:dyDescent="0.4">
      <c r="A111" s="456" t="s">
        <v>259</v>
      </c>
      <c r="B111" s="466" t="s">
        <v>260</v>
      </c>
      <c r="C111" s="468"/>
      <c r="D111" s="457"/>
      <c r="E111" s="457"/>
      <c r="F111" s="467" t="str">
        <f>IF(SUM(F112:F121)=F$34,F$34,"ОШИБКА")</f>
        <v>ОШИБКА</v>
      </c>
      <c r="G111" s="467" t="str">
        <f>IF(SUM(G112:G121)=G$34,G$34,"ОШИБКА")</f>
        <v>ОШИБКА</v>
      </c>
      <c r="H111" s="458">
        <f t="shared" ref="H111:T111" si="38">SUM(H112:H121)</f>
        <v>0</v>
      </c>
      <c r="I111" s="459">
        <f t="shared" si="38"/>
        <v>0</v>
      </c>
      <c r="J111" s="460">
        <f t="shared" si="38"/>
        <v>0</v>
      </c>
      <c r="K111" s="460">
        <f t="shared" si="38"/>
        <v>0</v>
      </c>
      <c r="L111" s="458">
        <f t="shared" si="38"/>
        <v>0</v>
      </c>
      <c r="M111" s="461">
        <f t="shared" si="38"/>
        <v>0</v>
      </c>
      <c r="N111" s="462">
        <f t="shared" si="38"/>
        <v>0</v>
      </c>
      <c r="O111" s="462">
        <f t="shared" si="38"/>
        <v>0</v>
      </c>
      <c r="P111" s="462">
        <f t="shared" si="38"/>
        <v>0</v>
      </c>
      <c r="Q111" s="462">
        <f t="shared" si="38"/>
        <v>0</v>
      </c>
      <c r="R111" s="462">
        <f t="shared" si="38"/>
        <v>0</v>
      </c>
      <c r="S111" s="462">
        <f t="shared" si="38"/>
        <v>0</v>
      </c>
      <c r="T111" s="462">
        <f t="shared" si="38"/>
        <v>0</v>
      </c>
      <c r="U111" s="463"/>
      <c r="V111" s="183" t="str">
        <f>'Основні дані'!$B$1</f>
        <v>Е-М120</v>
      </c>
    </row>
    <row r="112" spans="1:23" s="153" customFormat="1" hidden="1" x14ac:dyDescent="0.4">
      <c r="A112" s="303" t="s">
        <v>261</v>
      </c>
      <c r="B112" s="240"/>
      <c r="C112" s="275"/>
      <c r="D112" s="275"/>
      <c r="E112" s="275"/>
      <c r="F112" s="258">
        <f>N112+P112+R112+T112</f>
        <v>0</v>
      </c>
      <c r="G112" s="258">
        <f t="shared" ref="G112:G121" si="39">F112*30</f>
        <v>0</v>
      </c>
      <c r="H112" s="258">
        <f>(M112*Титул!BC$19)+(O112*Титул!BD$19)+(Q112*Титул!BE$19)+(S112*Титул!BF$19)</f>
        <v>0</v>
      </c>
      <c r="I112" s="364"/>
      <c r="J112" s="260"/>
      <c r="K112" s="260"/>
      <c r="L112" s="258">
        <f>IF(H112=I112+J112+K112,G112-H112,"!ОШИБКА!")</f>
        <v>0</v>
      </c>
      <c r="M112" s="259"/>
      <c r="N112" s="260"/>
      <c r="O112" s="260"/>
      <c r="P112" s="260"/>
      <c r="Q112" s="260"/>
      <c r="R112" s="260"/>
      <c r="S112" s="260"/>
      <c r="T112" s="260"/>
      <c r="U112" s="442"/>
      <c r="V112" s="183" t="str">
        <f>'Основні дані'!$B$1</f>
        <v>Е-М120</v>
      </c>
      <c r="W112" s="376"/>
    </row>
    <row r="113" spans="1:23" s="153" customFormat="1" hidden="1" x14ac:dyDescent="0.4">
      <c r="A113" s="303" t="s">
        <v>262</v>
      </c>
      <c r="B113" s="240"/>
      <c r="C113" s="275"/>
      <c r="D113" s="275"/>
      <c r="E113" s="275"/>
      <c r="F113" s="258">
        <f t="shared" ref="F113:F121" si="40">N113+P113+R113+T113</f>
        <v>0</v>
      </c>
      <c r="G113" s="258">
        <f t="shared" si="39"/>
        <v>0</v>
      </c>
      <c r="H113" s="258">
        <f>(M113*Титул!BC$19)+(O113*Титул!BD$19)+(Q113*Титул!BE$19)+(S113*Титул!BF$19)</f>
        <v>0</v>
      </c>
      <c r="I113" s="364"/>
      <c r="J113" s="260"/>
      <c r="K113" s="260"/>
      <c r="L113" s="258">
        <f t="shared" ref="L113:L121" si="41">IF(H113=I113+J113+K113,G113-H113,"!ОШИБКА!")</f>
        <v>0</v>
      </c>
      <c r="M113" s="259"/>
      <c r="N113" s="260"/>
      <c r="O113" s="260"/>
      <c r="P113" s="260"/>
      <c r="Q113" s="260"/>
      <c r="R113" s="260"/>
      <c r="S113" s="260"/>
      <c r="T113" s="260"/>
      <c r="U113" s="442"/>
      <c r="V113" s="183" t="str">
        <f>'Основні дані'!$B$1</f>
        <v>Е-М120</v>
      </c>
      <c r="W113" s="376"/>
    </row>
    <row r="114" spans="1:23" s="153" customFormat="1" hidden="1" x14ac:dyDescent="0.4">
      <c r="A114" s="303" t="s">
        <v>263</v>
      </c>
      <c r="B114" s="240"/>
      <c r="C114" s="275"/>
      <c r="D114" s="275"/>
      <c r="E114" s="275"/>
      <c r="F114" s="258">
        <f t="shared" si="40"/>
        <v>0</v>
      </c>
      <c r="G114" s="258">
        <f t="shared" si="39"/>
        <v>0</v>
      </c>
      <c r="H114" s="258">
        <f>(M114*Титул!BC$19)+(O114*Титул!BD$19)+(Q114*Титул!BE$19)+(S114*Титул!BF$19)</f>
        <v>0</v>
      </c>
      <c r="I114" s="364"/>
      <c r="J114" s="260"/>
      <c r="K114" s="260"/>
      <c r="L114" s="258">
        <f t="shared" si="41"/>
        <v>0</v>
      </c>
      <c r="M114" s="259"/>
      <c r="N114" s="260"/>
      <c r="O114" s="260"/>
      <c r="P114" s="260"/>
      <c r="Q114" s="260"/>
      <c r="R114" s="260"/>
      <c r="S114" s="260"/>
      <c r="T114" s="260"/>
      <c r="U114" s="442"/>
      <c r="V114" s="183" t="str">
        <f>'Основні дані'!$B$1</f>
        <v>Е-М120</v>
      </c>
      <c r="W114" s="376"/>
    </row>
    <row r="115" spans="1:23" s="153" customFormat="1" hidden="1" x14ac:dyDescent="0.4">
      <c r="A115" s="303" t="s">
        <v>264</v>
      </c>
      <c r="B115" s="240"/>
      <c r="C115" s="275"/>
      <c r="D115" s="275"/>
      <c r="E115" s="275"/>
      <c r="F115" s="258">
        <f t="shared" si="40"/>
        <v>0</v>
      </c>
      <c r="G115" s="258">
        <f t="shared" si="39"/>
        <v>0</v>
      </c>
      <c r="H115" s="258">
        <f>(M115*Титул!BC$19)+(O115*Титул!BD$19)+(Q115*Титул!BE$19)+(S115*Титул!BF$19)</f>
        <v>0</v>
      </c>
      <c r="I115" s="364"/>
      <c r="J115" s="260"/>
      <c r="K115" s="260"/>
      <c r="L115" s="258">
        <f t="shared" si="41"/>
        <v>0</v>
      </c>
      <c r="M115" s="259"/>
      <c r="N115" s="260"/>
      <c r="O115" s="260"/>
      <c r="P115" s="260"/>
      <c r="Q115" s="260"/>
      <c r="R115" s="260"/>
      <c r="S115" s="260"/>
      <c r="T115" s="260"/>
      <c r="U115" s="442"/>
      <c r="V115" s="183" t="str">
        <f>'Основні дані'!$B$1</f>
        <v>Е-М120</v>
      </c>
      <c r="W115" s="377"/>
    </row>
    <row r="116" spans="1:23" s="153" customFormat="1" hidden="1" x14ac:dyDescent="0.4">
      <c r="A116" s="303" t="s">
        <v>265</v>
      </c>
      <c r="B116" s="240"/>
      <c r="C116" s="275"/>
      <c r="D116" s="275"/>
      <c r="E116" s="275"/>
      <c r="F116" s="258">
        <f t="shared" si="40"/>
        <v>0</v>
      </c>
      <c r="G116" s="258">
        <f t="shared" si="39"/>
        <v>0</v>
      </c>
      <c r="H116" s="258">
        <f>(M116*Титул!BC$19)+(O116*Титул!BD$19)+(Q116*Титул!BE$19)+(S116*Титул!BF$19)</f>
        <v>0</v>
      </c>
      <c r="I116" s="364"/>
      <c r="J116" s="260"/>
      <c r="K116" s="260"/>
      <c r="L116" s="258">
        <f t="shared" si="41"/>
        <v>0</v>
      </c>
      <c r="M116" s="259"/>
      <c r="N116" s="260"/>
      <c r="O116" s="260"/>
      <c r="P116" s="260"/>
      <c r="Q116" s="260"/>
      <c r="R116" s="260"/>
      <c r="S116" s="260"/>
      <c r="T116" s="260"/>
      <c r="U116" s="442"/>
      <c r="V116" s="183" t="str">
        <f>'Основні дані'!$B$1</f>
        <v>Е-М120</v>
      </c>
      <c r="W116" s="377"/>
    </row>
    <row r="117" spans="1:23" s="153" customFormat="1" hidden="1" x14ac:dyDescent="0.4">
      <c r="A117" s="303" t="s">
        <v>266</v>
      </c>
      <c r="B117" s="240"/>
      <c r="C117" s="275"/>
      <c r="D117" s="275"/>
      <c r="E117" s="275"/>
      <c r="F117" s="258">
        <f t="shared" si="40"/>
        <v>0</v>
      </c>
      <c r="G117" s="258">
        <f t="shared" si="39"/>
        <v>0</v>
      </c>
      <c r="H117" s="258">
        <f>(M117*Титул!BC$19)+(O117*Титул!BD$19)+(Q117*Титул!BE$19)+(S117*Титул!BF$19)</f>
        <v>0</v>
      </c>
      <c r="I117" s="364"/>
      <c r="J117" s="260"/>
      <c r="K117" s="260"/>
      <c r="L117" s="258">
        <f t="shared" si="41"/>
        <v>0</v>
      </c>
      <c r="M117" s="259"/>
      <c r="N117" s="260"/>
      <c r="O117" s="260"/>
      <c r="P117" s="260"/>
      <c r="Q117" s="260"/>
      <c r="R117" s="260"/>
      <c r="S117" s="260"/>
      <c r="T117" s="260"/>
      <c r="U117" s="442"/>
      <c r="V117" s="183" t="str">
        <f>'Основні дані'!$B$1</f>
        <v>Е-М120</v>
      </c>
      <c r="W117" s="377"/>
    </row>
    <row r="118" spans="1:23" s="153" customFormat="1" hidden="1" x14ac:dyDescent="0.4">
      <c r="A118" s="303" t="s">
        <v>267</v>
      </c>
      <c r="B118" s="240"/>
      <c r="C118" s="275"/>
      <c r="D118" s="275"/>
      <c r="E118" s="275"/>
      <c r="F118" s="258">
        <f t="shared" si="40"/>
        <v>0</v>
      </c>
      <c r="G118" s="258">
        <f t="shared" si="39"/>
        <v>0</v>
      </c>
      <c r="H118" s="258">
        <f>(M118*Титул!BC$19)+(O118*Титул!BD$19)+(Q118*Титул!BE$19)+(S118*Титул!BF$19)</f>
        <v>0</v>
      </c>
      <c r="I118" s="364"/>
      <c r="J118" s="260"/>
      <c r="K118" s="260"/>
      <c r="L118" s="258">
        <f t="shared" si="41"/>
        <v>0</v>
      </c>
      <c r="M118" s="259"/>
      <c r="N118" s="260"/>
      <c r="O118" s="260"/>
      <c r="P118" s="260"/>
      <c r="Q118" s="260"/>
      <c r="R118" s="260"/>
      <c r="S118" s="260"/>
      <c r="T118" s="260"/>
      <c r="U118" s="442"/>
      <c r="V118" s="183" t="str">
        <f>'Основні дані'!$B$1</f>
        <v>Е-М120</v>
      </c>
      <c r="W118" s="377"/>
    </row>
    <row r="119" spans="1:23" s="153" customFormat="1" hidden="1" x14ac:dyDescent="0.4">
      <c r="A119" s="303" t="s">
        <v>268</v>
      </c>
      <c r="B119" s="240"/>
      <c r="C119" s="275"/>
      <c r="D119" s="275"/>
      <c r="E119" s="275"/>
      <c r="F119" s="258">
        <f t="shared" si="40"/>
        <v>0</v>
      </c>
      <c r="G119" s="258">
        <f t="shared" si="39"/>
        <v>0</v>
      </c>
      <c r="H119" s="258">
        <f>(M119*Титул!BC$19)+(O119*Титул!BD$19)+(Q119*Титул!BE$19)+(S119*Титул!BF$19)</f>
        <v>0</v>
      </c>
      <c r="I119" s="364"/>
      <c r="J119" s="260"/>
      <c r="K119" s="260"/>
      <c r="L119" s="258">
        <f t="shared" si="41"/>
        <v>0</v>
      </c>
      <c r="M119" s="259"/>
      <c r="N119" s="260"/>
      <c r="O119" s="260"/>
      <c r="P119" s="260"/>
      <c r="Q119" s="260"/>
      <c r="R119" s="260"/>
      <c r="S119" s="260"/>
      <c r="T119" s="260"/>
      <c r="U119" s="442"/>
      <c r="V119" s="183" t="str">
        <f>'Основні дані'!$B$1</f>
        <v>Е-М120</v>
      </c>
      <c r="W119" s="377"/>
    </row>
    <row r="120" spans="1:23" s="153" customFormat="1" hidden="1" x14ac:dyDescent="0.4">
      <c r="A120" s="303" t="s">
        <v>269</v>
      </c>
      <c r="B120" s="240"/>
      <c r="C120" s="275"/>
      <c r="D120" s="275"/>
      <c r="E120" s="275"/>
      <c r="F120" s="258">
        <f t="shared" si="40"/>
        <v>0</v>
      </c>
      <c r="G120" s="258">
        <f t="shared" si="39"/>
        <v>0</v>
      </c>
      <c r="H120" s="258">
        <f>(M120*Титул!BC$19)+(O120*Титул!BD$19)+(Q120*Титул!BE$19)+(S120*Титул!BF$19)</f>
        <v>0</v>
      </c>
      <c r="I120" s="364"/>
      <c r="J120" s="260"/>
      <c r="K120" s="260"/>
      <c r="L120" s="258">
        <f t="shared" si="41"/>
        <v>0</v>
      </c>
      <c r="M120" s="259"/>
      <c r="N120" s="260"/>
      <c r="O120" s="260"/>
      <c r="P120" s="260"/>
      <c r="Q120" s="260"/>
      <c r="R120" s="260"/>
      <c r="S120" s="260"/>
      <c r="T120" s="260"/>
      <c r="U120" s="442"/>
      <c r="V120" s="183" t="str">
        <f>'Основні дані'!$B$1</f>
        <v>Е-М120</v>
      </c>
      <c r="W120" s="377"/>
    </row>
    <row r="121" spans="1:23" s="153" customFormat="1" hidden="1" x14ac:dyDescent="0.4">
      <c r="A121" s="303" t="s">
        <v>270</v>
      </c>
      <c r="B121" s="240"/>
      <c r="C121" s="275"/>
      <c r="D121" s="275"/>
      <c r="E121" s="275"/>
      <c r="F121" s="258">
        <f t="shared" si="40"/>
        <v>0</v>
      </c>
      <c r="G121" s="258">
        <f t="shared" si="39"/>
        <v>0</v>
      </c>
      <c r="H121" s="258">
        <f>(M121*Титул!BC$19)+(O121*Титул!BD$19)+(Q121*Титул!BE$19)+(S121*Титул!BF$19)</f>
        <v>0</v>
      </c>
      <c r="I121" s="364"/>
      <c r="J121" s="260"/>
      <c r="K121" s="260"/>
      <c r="L121" s="258">
        <f t="shared" si="41"/>
        <v>0</v>
      </c>
      <c r="M121" s="259"/>
      <c r="N121" s="260"/>
      <c r="O121" s="260"/>
      <c r="P121" s="260"/>
      <c r="Q121" s="260"/>
      <c r="R121" s="260"/>
      <c r="S121" s="260"/>
      <c r="T121" s="260"/>
      <c r="U121" s="442"/>
      <c r="V121" s="183" t="str">
        <f>'Основні дані'!$B$1</f>
        <v>Е-М120</v>
      </c>
      <c r="W121" s="377"/>
    </row>
    <row r="122" spans="1:23" s="153" customFormat="1" ht="27" hidden="1" x14ac:dyDescent="0.4">
      <c r="A122" s="456" t="s">
        <v>271</v>
      </c>
      <c r="B122" s="466" t="s">
        <v>272</v>
      </c>
      <c r="C122" s="468"/>
      <c r="D122" s="457"/>
      <c r="E122" s="457"/>
      <c r="F122" s="467" t="str">
        <f>IF(SUM(F123:F132)=F$34,F$34,"ОШИБКА")</f>
        <v>ОШИБКА</v>
      </c>
      <c r="G122" s="467" t="str">
        <f>IF(SUM(G123:G132)=G$34,G$34,"ОШИБКА")</f>
        <v>ОШИБКА</v>
      </c>
      <c r="H122" s="458">
        <f t="shared" ref="H122:T122" si="42">SUM(H123:H132)</f>
        <v>0</v>
      </c>
      <c r="I122" s="459">
        <f t="shared" si="42"/>
        <v>0</v>
      </c>
      <c r="J122" s="460">
        <f t="shared" si="42"/>
        <v>0</v>
      </c>
      <c r="K122" s="460">
        <f t="shared" si="42"/>
        <v>0</v>
      </c>
      <c r="L122" s="458">
        <f t="shared" si="42"/>
        <v>0</v>
      </c>
      <c r="M122" s="461">
        <f t="shared" si="42"/>
        <v>0</v>
      </c>
      <c r="N122" s="462">
        <f t="shared" si="42"/>
        <v>0</v>
      </c>
      <c r="O122" s="462">
        <f t="shared" si="42"/>
        <v>0</v>
      </c>
      <c r="P122" s="462">
        <f t="shared" si="42"/>
        <v>0</v>
      </c>
      <c r="Q122" s="462">
        <f t="shared" si="42"/>
        <v>0</v>
      </c>
      <c r="R122" s="462">
        <f t="shared" si="42"/>
        <v>0</v>
      </c>
      <c r="S122" s="462">
        <f t="shared" si="42"/>
        <v>0</v>
      </c>
      <c r="T122" s="462">
        <f t="shared" si="42"/>
        <v>0</v>
      </c>
      <c r="U122" s="463"/>
      <c r="V122" s="183" t="str">
        <f>'Основні дані'!$B$1</f>
        <v>Е-М120</v>
      </c>
    </row>
    <row r="123" spans="1:23" s="153" customFormat="1" hidden="1" x14ac:dyDescent="0.4">
      <c r="A123" s="303" t="s">
        <v>273</v>
      </c>
      <c r="B123" s="240"/>
      <c r="C123" s="275"/>
      <c r="D123" s="275"/>
      <c r="E123" s="275"/>
      <c r="F123" s="258">
        <f>N123+P123+R123+T123</f>
        <v>0</v>
      </c>
      <c r="G123" s="258">
        <f t="shared" ref="G123:G132" si="43">F123*30</f>
        <v>0</v>
      </c>
      <c r="H123" s="258">
        <f>(M123*Титул!BC$19)+(O123*Титул!BD$19)+(Q123*Титул!BE$19)+(S123*Титул!BF$19)</f>
        <v>0</v>
      </c>
      <c r="I123" s="364"/>
      <c r="J123" s="260"/>
      <c r="K123" s="260"/>
      <c r="L123" s="258">
        <f>IF(H123=I123+J123+K123,G123-H123,"!ОШИБКА!")</f>
        <v>0</v>
      </c>
      <c r="M123" s="259"/>
      <c r="N123" s="260"/>
      <c r="O123" s="260"/>
      <c r="P123" s="260"/>
      <c r="Q123" s="260"/>
      <c r="R123" s="260"/>
      <c r="S123" s="260"/>
      <c r="T123" s="260"/>
      <c r="U123" s="442"/>
      <c r="V123" s="183" t="str">
        <f>'Основні дані'!$B$1</f>
        <v>Е-М120</v>
      </c>
      <c r="W123" s="376"/>
    </row>
    <row r="124" spans="1:23" s="153" customFormat="1" hidden="1" x14ac:dyDescent="0.4">
      <c r="A124" s="303" t="s">
        <v>274</v>
      </c>
      <c r="B124" s="240"/>
      <c r="C124" s="275"/>
      <c r="D124" s="275"/>
      <c r="E124" s="275"/>
      <c r="F124" s="258">
        <f t="shared" ref="F124:F132" si="44">N124+P124+R124+T124</f>
        <v>0</v>
      </c>
      <c r="G124" s="258">
        <f t="shared" si="43"/>
        <v>0</v>
      </c>
      <c r="H124" s="258">
        <f>(M124*Титул!BC$19)+(O124*Титул!BD$19)+(Q124*Титул!BE$19)+(S124*Титул!BF$19)</f>
        <v>0</v>
      </c>
      <c r="I124" s="364"/>
      <c r="J124" s="260"/>
      <c r="K124" s="260"/>
      <c r="L124" s="258">
        <f t="shared" ref="L124:L132" si="45">IF(H124=I124+J124+K124,G124-H124,"!ОШИБКА!")</f>
        <v>0</v>
      </c>
      <c r="M124" s="259"/>
      <c r="N124" s="260"/>
      <c r="O124" s="260"/>
      <c r="P124" s="260"/>
      <c r="Q124" s="260"/>
      <c r="R124" s="260"/>
      <c r="S124" s="260"/>
      <c r="T124" s="260"/>
      <c r="U124" s="442"/>
      <c r="V124" s="183" t="str">
        <f>'Основні дані'!$B$1</f>
        <v>Е-М120</v>
      </c>
      <c r="W124" s="376"/>
    </row>
    <row r="125" spans="1:23" s="153" customFormat="1" hidden="1" x14ac:dyDescent="0.4">
      <c r="A125" s="303" t="s">
        <v>275</v>
      </c>
      <c r="B125" s="240"/>
      <c r="C125" s="275"/>
      <c r="D125" s="275"/>
      <c r="E125" s="275"/>
      <c r="F125" s="258">
        <f t="shared" si="44"/>
        <v>0</v>
      </c>
      <c r="G125" s="258">
        <f t="shared" si="43"/>
        <v>0</v>
      </c>
      <c r="H125" s="258">
        <f>(M125*Титул!BC$19)+(O125*Титул!BD$19)+(Q125*Титул!BE$19)+(S125*Титул!BF$19)</f>
        <v>0</v>
      </c>
      <c r="I125" s="364"/>
      <c r="J125" s="260"/>
      <c r="K125" s="260"/>
      <c r="L125" s="258">
        <f t="shared" si="45"/>
        <v>0</v>
      </c>
      <c r="M125" s="259"/>
      <c r="N125" s="260"/>
      <c r="O125" s="260"/>
      <c r="P125" s="260"/>
      <c r="Q125" s="260"/>
      <c r="R125" s="260"/>
      <c r="S125" s="260"/>
      <c r="T125" s="260"/>
      <c r="U125" s="442"/>
      <c r="V125" s="183" t="str">
        <f>'Основні дані'!$B$1</f>
        <v>Е-М120</v>
      </c>
      <c r="W125" s="376"/>
    </row>
    <row r="126" spans="1:23" s="153" customFormat="1" hidden="1" x14ac:dyDescent="0.4">
      <c r="A126" s="303" t="s">
        <v>276</v>
      </c>
      <c r="B126" s="240"/>
      <c r="C126" s="275"/>
      <c r="D126" s="275"/>
      <c r="E126" s="275"/>
      <c r="F126" s="258">
        <f t="shared" si="44"/>
        <v>0</v>
      </c>
      <c r="G126" s="258">
        <f t="shared" si="43"/>
        <v>0</v>
      </c>
      <c r="H126" s="258">
        <f>(M126*Титул!BC$19)+(O126*Титул!BD$19)+(Q126*Титул!BE$19)+(S126*Титул!BF$19)</f>
        <v>0</v>
      </c>
      <c r="I126" s="364"/>
      <c r="J126" s="260"/>
      <c r="K126" s="260"/>
      <c r="L126" s="258">
        <f t="shared" si="45"/>
        <v>0</v>
      </c>
      <c r="M126" s="259"/>
      <c r="N126" s="260"/>
      <c r="O126" s="260"/>
      <c r="P126" s="260"/>
      <c r="Q126" s="260"/>
      <c r="R126" s="260"/>
      <c r="S126" s="260"/>
      <c r="T126" s="260"/>
      <c r="U126" s="442"/>
      <c r="V126" s="183" t="str">
        <f>'Основні дані'!$B$1</f>
        <v>Е-М120</v>
      </c>
      <c r="W126" s="377"/>
    </row>
    <row r="127" spans="1:23" s="153" customFormat="1" hidden="1" x14ac:dyDescent="0.4">
      <c r="A127" s="303" t="s">
        <v>277</v>
      </c>
      <c r="B127" s="240"/>
      <c r="C127" s="275"/>
      <c r="D127" s="275"/>
      <c r="E127" s="275"/>
      <c r="F127" s="258">
        <f t="shared" si="44"/>
        <v>0</v>
      </c>
      <c r="G127" s="258">
        <f t="shared" si="43"/>
        <v>0</v>
      </c>
      <c r="H127" s="258">
        <f>(M127*Титул!BC$19)+(O127*Титул!BD$19)+(Q127*Титул!BE$19)+(S127*Титул!BF$19)</f>
        <v>0</v>
      </c>
      <c r="I127" s="364"/>
      <c r="J127" s="260"/>
      <c r="K127" s="260"/>
      <c r="L127" s="258">
        <f t="shared" si="45"/>
        <v>0</v>
      </c>
      <c r="M127" s="259"/>
      <c r="N127" s="260"/>
      <c r="O127" s="260"/>
      <c r="P127" s="260"/>
      <c r="Q127" s="260"/>
      <c r="R127" s="260"/>
      <c r="S127" s="260"/>
      <c r="T127" s="260"/>
      <c r="U127" s="442"/>
      <c r="V127" s="183" t="str">
        <f>'Основні дані'!$B$1</f>
        <v>Е-М120</v>
      </c>
      <c r="W127" s="377"/>
    </row>
    <row r="128" spans="1:23" s="153" customFormat="1" hidden="1" x14ac:dyDescent="0.4">
      <c r="A128" s="303" t="s">
        <v>278</v>
      </c>
      <c r="B128" s="240"/>
      <c r="C128" s="275"/>
      <c r="D128" s="275"/>
      <c r="E128" s="275"/>
      <c r="F128" s="258">
        <f t="shared" si="44"/>
        <v>0</v>
      </c>
      <c r="G128" s="258">
        <f t="shared" si="43"/>
        <v>0</v>
      </c>
      <c r="H128" s="258">
        <f>(M128*Титул!BC$19)+(O128*Титул!BD$19)+(Q128*Титул!BE$19)+(S128*Титул!BF$19)</f>
        <v>0</v>
      </c>
      <c r="I128" s="364"/>
      <c r="J128" s="260"/>
      <c r="K128" s="260"/>
      <c r="L128" s="258">
        <f t="shared" si="45"/>
        <v>0</v>
      </c>
      <c r="M128" s="259"/>
      <c r="N128" s="260"/>
      <c r="O128" s="260"/>
      <c r="P128" s="260"/>
      <c r="Q128" s="260"/>
      <c r="R128" s="260"/>
      <c r="S128" s="260"/>
      <c r="T128" s="260"/>
      <c r="U128" s="442"/>
      <c r="V128" s="183" t="str">
        <f>'Основні дані'!$B$1</f>
        <v>Е-М120</v>
      </c>
      <c r="W128" s="377"/>
    </row>
    <row r="129" spans="1:23" s="153" customFormat="1" hidden="1" x14ac:dyDescent="0.4">
      <c r="A129" s="303" t="s">
        <v>279</v>
      </c>
      <c r="B129" s="240"/>
      <c r="C129" s="275"/>
      <c r="D129" s="275"/>
      <c r="E129" s="275"/>
      <c r="F129" s="258">
        <f t="shared" si="44"/>
        <v>0</v>
      </c>
      <c r="G129" s="258">
        <f t="shared" si="43"/>
        <v>0</v>
      </c>
      <c r="H129" s="258">
        <f>(M129*Титул!BC$19)+(O129*Титул!BD$19)+(Q129*Титул!BE$19)+(S129*Титул!BF$19)</f>
        <v>0</v>
      </c>
      <c r="I129" s="364"/>
      <c r="J129" s="260"/>
      <c r="K129" s="260"/>
      <c r="L129" s="258">
        <f t="shared" si="45"/>
        <v>0</v>
      </c>
      <c r="M129" s="259"/>
      <c r="N129" s="260"/>
      <c r="O129" s="260"/>
      <c r="P129" s="260"/>
      <c r="Q129" s="260"/>
      <c r="R129" s="260"/>
      <c r="S129" s="260"/>
      <c r="T129" s="260"/>
      <c r="U129" s="442"/>
      <c r="V129" s="183" t="str">
        <f>'Основні дані'!$B$1</f>
        <v>Е-М120</v>
      </c>
      <c r="W129" s="377"/>
    </row>
    <row r="130" spans="1:23" s="153" customFormat="1" hidden="1" x14ac:dyDescent="0.4">
      <c r="A130" s="303" t="s">
        <v>280</v>
      </c>
      <c r="B130" s="240"/>
      <c r="C130" s="275"/>
      <c r="D130" s="275"/>
      <c r="E130" s="275"/>
      <c r="F130" s="258">
        <f t="shared" si="44"/>
        <v>0</v>
      </c>
      <c r="G130" s="258">
        <f t="shared" si="43"/>
        <v>0</v>
      </c>
      <c r="H130" s="258">
        <f>(M130*Титул!BC$19)+(O130*Титул!BD$19)+(Q130*Титул!BE$19)+(S130*Титул!BF$19)</f>
        <v>0</v>
      </c>
      <c r="I130" s="364"/>
      <c r="J130" s="260"/>
      <c r="K130" s="260"/>
      <c r="L130" s="258">
        <f t="shared" si="45"/>
        <v>0</v>
      </c>
      <c r="M130" s="259"/>
      <c r="N130" s="260"/>
      <c r="O130" s="260"/>
      <c r="P130" s="260"/>
      <c r="Q130" s="260"/>
      <c r="R130" s="260"/>
      <c r="S130" s="260"/>
      <c r="T130" s="260"/>
      <c r="U130" s="442"/>
      <c r="V130" s="183" t="str">
        <f>'Основні дані'!$B$1</f>
        <v>Е-М120</v>
      </c>
      <c r="W130" s="377"/>
    </row>
    <row r="131" spans="1:23" s="153" customFormat="1" hidden="1" x14ac:dyDescent="0.4">
      <c r="A131" s="303" t="s">
        <v>281</v>
      </c>
      <c r="B131" s="240"/>
      <c r="C131" s="275"/>
      <c r="D131" s="275"/>
      <c r="E131" s="275"/>
      <c r="F131" s="258">
        <f t="shared" si="44"/>
        <v>0</v>
      </c>
      <c r="G131" s="258">
        <f t="shared" si="43"/>
        <v>0</v>
      </c>
      <c r="H131" s="258">
        <f>(M131*Титул!BC$19)+(O131*Титул!BD$19)+(Q131*Титул!BE$19)+(S131*Титул!BF$19)</f>
        <v>0</v>
      </c>
      <c r="I131" s="364"/>
      <c r="J131" s="260"/>
      <c r="K131" s="260"/>
      <c r="L131" s="258">
        <f t="shared" si="45"/>
        <v>0</v>
      </c>
      <c r="M131" s="259"/>
      <c r="N131" s="260"/>
      <c r="O131" s="260"/>
      <c r="P131" s="260"/>
      <c r="Q131" s="260"/>
      <c r="R131" s="260"/>
      <c r="S131" s="260"/>
      <c r="T131" s="260"/>
      <c r="U131" s="442"/>
      <c r="V131" s="183" t="str">
        <f>'Основні дані'!$B$1</f>
        <v>Е-М120</v>
      </c>
      <c r="W131" s="377"/>
    </row>
    <row r="132" spans="1:23" s="153" customFormat="1" hidden="1" x14ac:dyDescent="0.4">
      <c r="A132" s="303" t="s">
        <v>282</v>
      </c>
      <c r="B132" s="240"/>
      <c r="C132" s="275"/>
      <c r="D132" s="275"/>
      <c r="E132" s="275"/>
      <c r="F132" s="258">
        <f t="shared" si="44"/>
        <v>0</v>
      </c>
      <c r="G132" s="258">
        <f t="shared" si="43"/>
        <v>0</v>
      </c>
      <c r="H132" s="258">
        <f>(M132*Титул!BC$19)+(O132*Титул!BD$19)+(Q132*Титул!BE$19)+(S132*Титул!BF$19)</f>
        <v>0</v>
      </c>
      <c r="I132" s="364"/>
      <c r="J132" s="260"/>
      <c r="K132" s="260"/>
      <c r="L132" s="258">
        <f t="shared" si="45"/>
        <v>0</v>
      </c>
      <c r="M132" s="259"/>
      <c r="N132" s="260"/>
      <c r="O132" s="260"/>
      <c r="P132" s="260"/>
      <c r="Q132" s="260"/>
      <c r="R132" s="260"/>
      <c r="S132" s="260"/>
      <c r="T132" s="260"/>
      <c r="U132" s="442"/>
      <c r="V132" s="183" t="str">
        <f>'Основні дані'!$B$1</f>
        <v>Е-М120</v>
      </c>
      <c r="W132" s="377"/>
    </row>
    <row r="133" spans="1:23" s="153" customFormat="1" ht="27" hidden="1" x14ac:dyDescent="0.4">
      <c r="A133" s="456" t="s">
        <v>283</v>
      </c>
      <c r="B133" s="466" t="s">
        <v>284</v>
      </c>
      <c r="C133" s="468"/>
      <c r="D133" s="457"/>
      <c r="E133" s="457"/>
      <c r="F133" s="467" t="str">
        <f>IF(SUM(F134:F143)=F$34,F$34,"ОШИБКА")</f>
        <v>ОШИБКА</v>
      </c>
      <c r="G133" s="467" t="str">
        <f>IF(SUM(G134:G143)=G$34,G$34,"ОШИБКА")</f>
        <v>ОШИБКА</v>
      </c>
      <c r="H133" s="458">
        <f t="shared" ref="H133:T133" si="46">SUM(H134:H143)</f>
        <v>0</v>
      </c>
      <c r="I133" s="459">
        <f t="shared" si="46"/>
        <v>0</v>
      </c>
      <c r="J133" s="460">
        <f t="shared" si="46"/>
        <v>0</v>
      </c>
      <c r="K133" s="460">
        <f t="shared" si="46"/>
        <v>0</v>
      </c>
      <c r="L133" s="458">
        <f t="shared" si="46"/>
        <v>0</v>
      </c>
      <c r="M133" s="461">
        <f t="shared" si="46"/>
        <v>0</v>
      </c>
      <c r="N133" s="462">
        <f t="shared" si="46"/>
        <v>0</v>
      </c>
      <c r="O133" s="462">
        <f t="shared" si="46"/>
        <v>0</v>
      </c>
      <c r="P133" s="462">
        <f t="shared" si="46"/>
        <v>0</v>
      </c>
      <c r="Q133" s="462">
        <f t="shared" si="46"/>
        <v>0</v>
      </c>
      <c r="R133" s="462">
        <f t="shared" si="46"/>
        <v>0</v>
      </c>
      <c r="S133" s="462">
        <f t="shared" si="46"/>
        <v>0</v>
      </c>
      <c r="T133" s="462">
        <f t="shared" si="46"/>
        <v>0</v>
      </c>
      <c r="U133" s="463"/>
      <c r="V133" s="183" t="str">
        <f>'Основні дані'!$B$1</f>
        <v>Е-М120</v>
      </c>
    </row>
    <row r="134" spans="1:23" s="153" customFormat="1" hidden="1" x14ac:dyDescent="0.4">
      <c r="A134" s="303" t="s">
        <v>285</v>
      </c>
      <c r="B134" s="240"/>
      <c r="C134" s="275"/>
      <c r="D134" s="275"/>
      <c r="E134" s="275"/>
      <c r="F134" s="258">
        <f>N134+P134+R134+T134</f>
        <v>0</v>
      </c>
      <c r="G134" s="258">
        <f t="shared" ref="G134:G143" si="47">F134*30</f>
        <v>0</v>
      </c>
      <c r="H134" s="258">
        <f>(M134*Титул!BC$19)+(O134*Титул!BD$19)+(Q134*Титул!BE$19)+(S134*Титул!BF$19)</f>
        <v>0</v>
      </c>
      <c r="I134" s="364"/>
      <c r="J134" s="260"/>
      <c r="K134" s="260"/>
      <c r="L134" s="258">
        <f>IF(H134=I134+J134+K134,G134-H134,"!ОШИБКА!")</f>
        <v>0</v>
      </c>
      <c r="M134" s="259"/>
      <c r="N134" s="260"/>
      <c r="O134" s="260"/>
      <c r="P134" s="260"/>
      <c r="Q134" s="260"/>
      <c r="R134" s="260"/>
      <c r="S134" s="260"/>
      <c r="T134" s="260"/>
      <c r="U134" s="442"/>
      <c r="V134" s="183" t="str">
        <f>'Основні дані'!$B$1</f>
        <v>Е-М120</v>
      </c>
      <c r="W134" s="376"/>
    </row>
    <row r="135" spans="1:23" s="153" customFormat="1" hidden="1" x14ac:dyDescent="0.4">
      <c r="A135" s="303" t="s">
        <v>286</v>
      </c>
      <c r="B135" s="240"/>
      <c r="C135" s="275"/>
      <c r="D135" s="275"/>
      <c r="E135" s="275"/>
      <c r="F135" s="258">
        <f t="shared" ref="F135:F143" si="48">N135+P135+R135+T135</f>
        <v>0</v>
      </c>
      <c r="G135" s="258">
        <f t="shared" si="47"/>
        <v>0</v>
      </c>
      <c r="H135" s="258">
        <f>(M135*Титул!BC$19)+(O135*Титул!BD$19)+(Q135*Титул!BE$19)+(S135*Титул!BF$19)</f>
        <v>0</v>
      </c>
      <c r="I135" s="364"/>
      <c r="J135" s="260"/>
      <c r="K135" s="260"/>
      <c r="L135" s="258">
        <f t="shared" ref="L135:L143" si="49">IF(H135=I135+J135+K135,G135-H135,"!ОШИБКА!")</f>
        <v>0</v>
      </c>
      <c r="M135" s="259"/>
      <c r="N135" s="260"/>
      <c r="O135" s="260"/>
      <c r="P135" s="260"/>
      <c r="Q135" s="260"/>
      <c r="R135" s="260"/>
      <c r="S135" s="260"/>
      <c r="T135" s="260"/>
      <c r="U135" s="442"/>
      <c r="V135" s="183" t="str">
        <f>'Основні дані'!$B$1</f>
        <v>Е-М120</v>
      </c>
      <c r="W135" s="376"/>
    </row>
    <row r="136" spans="1:23" s="153" customFormat="1" hidden="1" x14ac:dyDescent="0.4">
      <c r="A136" s="303" t="s">
        <v>287</v>
      </c>
      <c r="B136" s="240"/>
      <c r="C136" s="275"/>
      <c r="D136" s="275"/>
      <c r="E136" s="275"/>
      <c r="F136" s="258">
        <f t="shared" si="48"/>
        <v>0</v>
      </c>
      <c r="G136" s="258">
        <f t="shared" si="47"/>
        <v>0</v>
      </c>
      <c r="H136" s="258">
        <f>(M136*Титул!BC$19)+(O136*Титул!BD$19)+(Q136*Титул!BE$19)+(S136*Титул!BF$19)</f>
        <v>0</v>
      </c>
      <c r="I136" s="364"/>
      <c r="J136" s="260"/>
      <c r="K136" s="260"/>
      <c r="L136" s="258">
        <f t="shared" si="49"/>
        <v>0</v>
      </c>
      <c r="M136" s="259"/>
      <c r="N136" s="260"/>
      <c r="O136" s="260"/>
      <c r="P136" s="260"/>
      <c r="Q136" s="260"/>
      <c r="R136" s="260"/>
      <c r="S136" s="260"/>
      <c r="T136" s="260"/>
      <c r="U136" s="442"/>
      <c r="V136" s="183" t="str">
        <f>'Основні дані'!$B$1</f>
        <v>Е-М120</v>
      </c>
      <c r="W136" s="376"/>
    </row>
    <row r="137" spans="1:23" s="153" customFormat="1" hidden="1" x14ac:dyDescent="0.4">
      <c r="A137" s="303" t="s">
        <v>288</v>
      </c>
      <c r="B137" s="240"/>
      <c r="C137" s="275"/>
      <c r="D137" s="275"/>
      <c r="E137" s="275"/>
      <c r="F137" s="258">
        <f t="shared" si="48"/>
        <v>0</v>
      </c>
      <c r="G137" s="258">
        <f t="shared" si="47"/>
        <v>0</v>
      </c>
      <c r="H137" s="258">
        <f>(M137*Титул!BC$19)+(O137*Титул!BD$19)+(Q137*Титул!BE$19)+(S137*Титул!BF$19)</f>
        <v>0</v>
      </c>
      <c r="I137" s="364"/>
      <c r="J137" s="260"/>
      <c r="K137" s="260"/>
      <c r="L137" s="258">
        <f t="shared" si="49"/>
        <v>0</v>
      </c>
      <c r="M137" s="259"/>
      <c r="N137" s="260"/>
      <c r="O137" s="260"/>
      <c r="P137" s="260"/>
      <c r="Q137" s="260"/>
      <c r="R137" s="260"/>
      <c r="S137" s="260"/>
      <c r="T137" s="260"/>
      <c r="U137" s="442"/>
      <c r="V137" s="183" t="str">
        <f>'Основні дані'!$B$1</f>
        <v>Е-М120</v>
      </c>
      <c r="W137" s="377"/>
    </row>
    <row r="138" spans="1:23" s="153" customFormat="1" hidden="1" x14ac:dyDescent="0.4">
      <c r="A138" s="303" t="s">
        <v>289</v>
      </c>
      <c r="B138" s="240"/>
      <c r="C138" s="275"/>
      <c r="D138" s="275"/>
      <c r="E138" s="275"/>
      <c r="F138" s="258">
        <f t="shared" si="48"/>
        <v>0</v>
      </c>
      <c r="G138" s="258">
        <f t="shared" si="47"/>
        <v>0</v>
      </c>
      <c r="H138" s="258">
        <f>(M138*Титул!BC$19)+(O138*Титул!BD$19)+(Q138*Титул!BE$19)+(S138*Титул!BF$19)</f>
        <v>0</v>
      </c>
      <c r="I138" s="364"/>
      <c r="J138" s="260"/>
      <c r="K138" s="260"/>
      <c r="L138" s="258">
        <f t="shared" si="49"/>
        <v>0</v>
      </c>
      <c r="M138" s="259"/>
      <c r="N138" s="260"/>
      <c r="O138" s="260"/>
      <c r="P138" s="260"/>
      <c r="Q138" s="260"/>
      <c r="R138" s="260"/>
      <c r="S138" s="260"/>
      <c r="T138" s="260"/>
      <c r="U138" s="442"/>
      <c r="V138" s="183" t="str">
        <f>'Основні дані'!$B$1</f>
        <v>Е-М120</v>
      </c>
      <c r="W138" s="377"/>
    </row>
    <row r="139" spans="1:23" s="153" customFormat="1" hidden="1" x14ac:dyDescent="0.4">
      <c r="A139" s="303" t="s">
        <v>290</v>
      </c>
      <c r="B139" s="240"/>
      <c r="C139" s="275"/>
      <c r="D139" s="275"/>
      <c r="E139" s="275"/>
      <c r="F139" s="258">
        <f t="shared" si="48"/>
        <v>0</v>
      </c>
      <c r="G139" s="258">
        <f t="shared" si="47"/>
        <v>0</v>
      </c>
      <c r="H139" s="258">
        <f>(M139*Титул!BC$19)+(O139*Титул!BD$19)+(Q139*Титул!BE$19)+(S139*Титул!BF$19)</f>
        <v>0</v>
      </c>
      <c r="I139" s="364"/>
      <c r="J139" s="260"/>
      <c r="K139" s="260"/>
      <c r="L139" s="258">
        <f t="shared" si="49"/>
        <v>0</v>
      </c>
      <c r="M139" s="259"/>
      <c r="N139" s="260"/>
      <c r="O139" s="260"/>
      <c r="P139" s="260"/>
      <c r="Q139" s="260"/>
      <c r="R139" s="260"/>
      <c r="S139" s="260"/>
      <c r="T139" s="260"/>
      <c r="U139" s="442"/>
      <c r="V139" s="183" t="str">
        <f>'Основні дані'!$B$1</f>
        <v>Е-М120</v>
      </c>
      <c r="W139" s="377"/>
    </row>
    <row r="140" spans="1:23" s="153" customFormat="1" hidden="1" x14ac:dyDescent="0.4">
      <c r="A140" s="303" t="s">
        <v>291</v>
      </c>
      <c r="B140" s="240"/>
      <c r="C140" s="275"/>
      <c r="D140" s="275"/>
      <c r="E140" s="275"/>
      <c r="F140" s="258">
        <f t="shared" si="48"/>
        <v>0</v>
      </c>
      <c r="G140" s="258">
        <f t="shared" si="47"/>
        <v>0</v>
      </c>
      <c r="H140" s="258">
        <f>(M140*Титул!BC$19)+(O140*Титул!BD$19)+(Q140*Титул!BE$19)+(S140*Титул!BF$19)</f>
        <v>0</v>
      </c>
      <c r="I140" s="364"/>
      <c r="J140" s="260"/>
      <c r="K140" s="260"/>
      <c r="L140" s="258">
        <f t="shared" si="49"/>
        <v>0</v>
      </c>
      <c r="M140" s="259"/>
      <c r="N140" s="260"/>
      <c r="O140" s="260"/>
      <c r="P140" s="260"/>
      <c r="Q140" s="260"/>
      <c r="R140" s="260"/>
      <c r="S140" s="260"/>
      <c r="T140" s="260"/>
      <c r="U140" s="442"/>
      <c r="V140" s="183" t="str">
        <f>'Основні дані'!$B$1</f>
        <v>Е-М120</v>
      </c>
      <c r="W140" s="377"/>
    </row>
    <row r="141" spans="1:23" s="153" customFormat="1" hidden="1" x14ac:dyDescent="0.4">
      <c r="A141" s="303" t="s">
        <v>292</v>
      </c>
      <c r="B141" s="240"/>
      <c r="C141" s="275"/>
      <c r="D141" s="275"/>
      <c r="E141" s="275"/>
      <c r="F141" s="258">
        <f t="shared" si="48"/>
        <v>0</v>
      </c>
      <c r="G141" s="258">
        <f t="shared" si="47"/>
        <v>0</v>
      </c>
      <c r="H141" s="258">
        <f>(M141*Титул!BC$19)+(O141*Титул!BD$19)+(Q141*Титул!BE$19)+(S141*Титул!BF$19)</f>
        <v>0</v>
      </c>
      <c r="I141" s="364"/>
      <c r="J141" s="260"/>
      <c r="K141" s="260"/>
      <c r="L141" s="258">
        <f t="shared" si="49"/>
        <v>0</v>
      </c>
      <c r="M141" s="259"/>
      <c r="N141" s="260"/>
      <c r="O141" s="260"/>
      <c r="P141" s="260"/>
      <c r="Q141" s="260"/>
      <c r="R141" s="260"/>
      <c r="S141" s="260"/>
      <c r="T141" s="260"/>
      <c r="U141" s="442"/>
      <c r="V141" s="183" t="str">
        <f>'Основні дані'!$B$1</f>
        <v>Е-М120</v>
      </c>
      <c r="W141" s="377"/>
    </row>
    <row r="142" spans="1:23" s="153" customFormat="1" hidden="1" x14ac:dyDescent="0.4">
      <c r="A142" s="303" t="s">
        <v>293</v>
      </c>
      <c r="B142" s="240"/>
      <c r="C142" s="275"/>
      <c r="D142" s="275"/>
      <c r="E142" s="275"/>
      <c r="F142" s="258">
        <f t="shared" si="48"/>
        <v>0</v>
      </c>
      <c r="G142" s="258">
        <f t="shared" si="47"/>
        <v>0</v>
      </c>
      <c r="H142" s="258">
        <f>(M142*Титул!BC$19)+(O142*Титул!BD$19)+(Q142*Титул!BE$19)+(S142*Титул!BF$19)</f>
        <v>0</v>
      </c>
      <c r="I142" s="364"/>
      <c r="J142" s="260"/>
      <c r="K142" s="260"/>
      <c r="L142" s="258">
        <f t="shared" si="49"/>
        <v>0</v>
      </c>
      <c r="M142" s="259"/>
      <c r="N142" s="260"/>
      <c r="O142" s="260"/>
      <c r="P142" s="260"/>
      <c r="Q142" s="260"/>
      <c r="R142" s="260"/>
      <c r="S142" s="260"/>
      <c r="T142" s="260"/>
      <c r="U142" s="442"/>
      <c r="V142" s="183" t="str">
        <f>'Основні дані'!$B$1</f>
        <v>Е-М120</v>
      </c>
      <c r="W142" s="377"/>
    </row>
    <row r="143" spans="1:23" s="153" customFormat="1" hidden="1" x14ac:dyDescent="0.4">
      <c r="A143" s="303" t="s">
        <v>294</v>
      </c>
      <c r="B143" s="240"/>
      <c r="C143" s="275"/>
      <c r="D143" s="275"/>
      <c r="E143" s="275"/>
      <c r="F143" s="258">
        <f t="shared" si="48"/>
        <v>0</v>
      </c>
      <c r="G143" s="258">
        <f t="shared" si="47"/>
        <v>0</v>
      </c>
      <c r="H143" s="258">
        <f>(M143*Титул!BC$19)+(O143*Титул!BD$19)+(Q143*Титул!BE$19)+(S143*Титул!BF$19)</f>
        <v>0</v>
      </c>
      <c r="I143" s="364"/>
      <c r="J143" s="260"/>
      <c r="K143" s="260"/>
      <c r="L143" s="258">
        <f t="shared" si="49"/>
        <v>0</v>
      </c>
      <c r="M143" s="259"/>
      <c r="N143" s="260"/>
      <c r="O143" s="260"/>
      <c r="P143" s="260"/>
      <c r="Q143" s="260"/>
      <c r="R143" s="260"/>
      <c r="S143" s="260"/>
      <c r="T143" s="260"/>
      <c r="U143" s="442"/>
      <c r="V143" s="183" t="str">
        <f>'Основні дані'!$B$1</f>
        <v>Е-М120</v>
      </c>
      <c r="W143" s="377"/>
    </row>
    <row r="144" spans="1:23" s="153" customFormat="1" ht="27" hidden="1" x14ac:dyDescent="0.4">
      <c r="A144" s="456" t="s">
        <v>295</v>
      </c>
      <c r="B144" s="466" t="s">
        <v>296</v>
      </c>
      <c r="C144" s="468"/>
      <c r="D144" s="457"/>
      <c r="E144" s="457"/>
      <c r="F144" s="467" t="str">
        <f>IF(SUM(F145:F154)=F$34,F$34,"ОШИБКА")</f>
        <v>ОШИБКА</v>
      </c>
      <c r="G144" s="467" t="str">
        <f>IF(SUM(G145:G154)=G$34,G$34,"ОШИБКА")</f>
        <v>ОШИБКА</v>
      </c>
      <c r="H144" s="458">
        <f t="shared" ref="H144:T144" si="50">SUM(H145:H154)</f>
        <v>0</v>
      </c>
      <c r="I144" s="459">
        <f t="shared" si="50"/>
        <v>0</v>
      </c>
      <c r="J144" s="460">
        <f t="shared" si="50"/>
        <v>0</v>
      </c>
      <c r="K144" s="460">
        <f t="shared" si="50"/>
        <v>0</v>
      </c>
      <c r="L144" s="458">
        <f t="shared" si="50"/>
        <v>0</v>
      </c>
      <c r="M144" s="461">
        <f t="shared" si="50"/>
        <v>0</v>
      </c>
      <c r="N144" s="462">
        <f t="shared" si="50"/>
        <v>0</v>
      </c>
      <c r="O144" s="462">
        <f t="shared" si="50"/>
        <v>0</v>
      </c>
      <c r="P144" s="462">
        <f t="shared" si="50"/>
        <v>0</v>
      </c>
      <c r="Q144" s="462">
        <f t="shared" si="50"/>
        <v>0</v>
      </c>
      <c r="R144" s="462">
        <f t="shared" si="50"/>
        <v>0</v>
      </c>
      <c r="S144" s="462">
        <f t="shared" si="50"/>
        <v>0</v>
      </c>
      <c r="T144" s="462">
        <f t="shared" si="50"/>
        <v>0</v>
      </c>
      <c r="U144" s="463"/>
      <c r="V144" s="183" t="str">
        <f>'Основні дані'!$B$1</f>
        <v>Е-М120</v>
      </c>
    </row>
    <row r="145" spans="1:23" s="153" customFormat="1" hidden="1" x14ac:dyDescent="0.4">
      <c r="A145" s="303" t="s">
        <v>297</v>
      </c>
      <c r="B145" s="240"/>
      <c r="C145" s="275"/>
      <c r="D145" s="275"/>
      <c r="E145" s="275"/>
      <c r="F145" s="258">
        <f>N145+P145+R145+T145</f>
        <v>0</v>
      </c>
      <c r="G145" s="258">
        <f t="shared" ref="G145:G154" si="51">F145*30</f>
        <v>0</v>
      </c>
      <c r="H145" s="258">
        <f>(M145*Титул!BC$19)+(O145*Титул!BD$19)+(Q145*Титул!BE$19)+(S145*Титул!BF$19)</f>
        <v>0</v>
      </c>
      <c r="I145" s="364"/>
      <c r="J145" s="260"/>
      <c r="K145" s="260"/>
      <c r="L145" s="258">
        <f>IF(H145=I145+J145+K145,G145-H145,"!ОШИБКА!")</f>
        <v>0</v>
      </c>
      <c r="M145" s="259"/>
      <c r="N145" s="260"/>
      <c r="O145" s="260"/>
      <c r="P145" s="260"/>
      <c r="Q145" s="260"/>
      <c r="R145" s="260"/>
      <c r="S145" s="260"/>
      <c r="T145" s="260"/>
      <c r="U145" s="442"/>
      <c r="V145" s="183" t="str">
        <f>'Основні дані'!$B$1</f>
        <v>Е-М120</v>
      </c>
      <c r="W145" s="376"/>
    </row>
    <row r="146" spans="1:23" s="153" customFormat="1" hidden="1" x14ac:dyDescent="0.4">
      <c r="A146" s="303" t="s">
        <v>298</v>
      </c>
      <c r="B146" s="240"/>
      <c r="C146" s="275"/>
      <c r="D146" s="275"/>
      <c r="E146" s="275"/>
      <c r="F146" s="258">
        <f t="shared" ref="F146:F154" si="52">N146+P146+R146+T146</f>
        <v>0</v>
      </c>
      <c r="G146" s="258">
        <f t="shared" si="51"/>
        <v>0</v>
      </c>
      <c r="H146" s="258">
        <f>(M146*Титул!BC$19)+(O146*Титул!BD$19)+(Q146*Титул!BE$19)+(S146*Титул!BF$19)</f>
        <v>0</v>
      </c>
      <c r="I146" s="364"/>
      <c r="J146" s="260"/>
      <c r="K146" s="260"/>
      <c r="L146" s="258">
        <f t="shared" ref="L146:L154" si="53">IF(H146=I146+J146+K146,G146-H146,"!ОШИБКА!")</f>
        <v>0</v>
      </c>
      <c r="M146" s="259"/>
      <c r="N146" s="260"/>
      <c r="O146" s="260"/>
      <c r="P146" s="260"/>
      <c r="Q146" s="260"/>
      <c r="R146" s="260"/>
      <c r="S146" s="260"/>
      <c r="T146" s="260"/>
      <c r="U146" s="442"/>
      <c r="V146" s="183" t="str">
        <f>'Основні дані'!$B$1</f>
        <v>Е-М120</v>
      </c>
      <c r="W146" s="376"/>
    </row>
    <row r="147" spans="1:23" s="153" customFormat="1" hidden="1" x14ac:dyDescent="0.4">
      <c r="A147" s="303" t="s">
        <v>299</v>
      </c>
      <c r="B147" s="240"/>
      <c r="C147" s="275"/>
      <c r="D147" s="275"/>
      <c r="E147" s="275"/>
      <c r="F147" s="258">
        <f t="shared" si="52"/>
        <v>0</v>
      </c>
      <c r="G147" s="258">
        <f t="shared" si="51"/>
        <v>0</v>
      </c>
      <c r="H147" s="258">
        <f>(M147*Титул!BC$19)+(O147*Титул!BD$19)+(Q147*Титул!BE$19)+(S147*Титул!BF$19)</f>
        <v>0</v>
      </c>
      <c r="I147" s="364"/>
      <c r="J147" s="260"/>
      <c r="K147" s="260"/>
      <c r="L147" s="258">
        <f t="shared" si="53"/>
        <v>0</v>
      </c>
      <c r="M147" s="259"/>
      <c r="N147" s="260"/>
      <c r="O147" s="260"/>
      <c r="P147" s="260"/>
      <c r="Q147" s="260"/>
      <c r="R147" s="260"/>
      <c r="S147" s="260"/>
      <c r="T147" s="260"/>
      <c r="U147" s="442"/>
      <c r="V147" s="183" t="str">
        <f>'Основні дані'!$B$1</f>
        <v>Е-М120</v>
      </c>
      <c r="W147" s="376"/>
    </row>
    <row r="148" spans="1:23" s="153" customFormat="1" hidden="1" x14ac:dyDescent="0.4">
      <c r="A148" s="303" t="s">
        <v>300</v>
      </c>
      <c r="B148" s="240"/>
      <c r="C148" s="275"/>
      <c r="D148" s="275"/>
      <c r="E148" s="275"/>
      <c r="F148" s="258">
        <f t="shared" si="52"/>
        <v>0</v>
      </c>
      <c r="G148" s="258">
        <f t="shared" si="51"/>
        <v>0</v>
      </c>
      <c r="H148" s="258">
        <f>(M148*Титул!BC$19)+(O148*Титул!BD$19)+(Q148*Титул!BE$19)+(S148*Титул!BF$19)</f>
        <v>0</v>
      </c>
      <c r="I148" s="364"/>
      <c r="J148" s="260"/>
      <c r="K148" s="260"/>
      <c r="L148" s="258">
        <f t="shared" si="53"/>
        <v>0</v>
      </c>
      <c r="M148" s="259"/>
      <c r="N148" s="260"/>
      <c r="O148" s="260"/>
      <c r="P148" s="260"/>
      <c r="Q148" s="260"/>
      <c r="R148" s="260"/>
      <c r="S148" s="260"/>
      <c r="T148" s="260"/>
      <c r="U148" s="442"/>
      <c r="V148" s="183" t="str">
        <f>'Основні дані'!$B$1</f>
        <v>Е-М120</v>
      </c>
      <c r="W148" s="377"/>
    </row>
    <row r="149" spans="1:23" s="153" customFormat="1" hidden="1" x14ac:dyDescent="0.4">
      <c r="A149" s="303" t="s">
        <v>301</v>
      </c>
      <c r="B149" s="240"/>
      <c r="C149" s="275"/>
      <c r="D149" s="275"/>
      <c r="E149" s="275"/>
      <c r="F149" s="258">
        <f t="shared" si="52"/>
        <v>0</v>
      </c>
      <c r="G149" s="258">
        <f t="shared" si="51"/>
        <v>0</v>
      </c>
      <c r="H149" s="258">
        <f>(M149*Титул!BC$19)+(O149*Титул!BD$19)+(Q149*Титул!BE$19)+(S149*Титул!BF$19)</f>
        <v>0</v>
      </c>
      <c r="I149" s="364"/>
      <c r="J149" s="260"/>
      <c r="K149" s="260"/>
      <c r="L149" s="258">
        <f t="shared" si="53"/>
        <v>0</v>
      </c>
      <c r="M149" s="259"/>
      <c r="N149" s="260"/>
      <c r="O149" s="260"/>
      <c r="P149" s="260"/>
      <c r="Q149" s="260"/>
      <c r="R149" s="260"/>
      <c r="S149" s="260"/>
      <c r="T149" s="260"/>
      <c r="U149" s="442"/>
      <c r="V149" s="183" t="str">
        <f>'Основні дані'!$B$1</f>
        <v>Е-М120</v>
      </c>
      <c r="W149" s="377"/>
    </row>
    <row r="150" spans="1:23" s="153" customFormat="1" hidden="1" x14ac:dyDescent="0.4">
      <c r="A150" s="303" t="s">
        <v>302</v>
      </c>
      <c r="B150" s="240"/>
      <c r="C150" s="275"/>
      <c r="D150" s="275"/>
      <c r="E150" s="275"/>
      <c r="F150" s="258">
        <f t="shared" si="52"/>
        <v>0</v>
      </c>
      <c r="G150" s="258">
        <f t="shared" si="51"/>
        <v>0</v>
      </c>
      <c r="H150" s="258">
        <f>(M150*Титул!BC$19)+(O150*Титул!BD$19)+(Q150*Титул!BE$19)+(S150*Титул!BF$19)</f>
        <v>0</v>
      </c>
      <c r="I150" s="364"/>
      <c r="J150" s="260"/>
      <c r="K150" s="260"/>
      <c r="L150" s="258">
        <f t="shared" si="53"/>
        <v>0</v>
      </c>
      <c r="M150" s="259"/>
      <c r="N150" s="260"/>
      <c r="O150" s="260"/>
      <c r="P150" s="260"/>
      <c r="Q150" s="260"/>
      <c r="R150" s="260"/>
      <c r="S150" s="260"/>
      <c r="T150" s="260"/>
      <c r="U150" s="442"/>
      <c r="V150" s="183" t="str">
        <f>'Основні дані'!$B$1</f>
        <v>Е-М120</v>
      </c>
      <c r="W150" s="377"/>
    </row>
    <row r="151" spans="1:23" s="153" customFormat="1" hidden="1" x14ac:dyDescent="0.4">
      <c r="A151" s="303" t="s">
        <v>303</v>
      </c>
      <c r="B151" s="240"/>
      <c r="C151" s="275"/>
      <c r="D151" s="275"/>
      <c r="E151" s="275"/>
      <c r="F151" s="258">
        <f t="shared" si="52"/>
        <v>0</v>
      </c>
      <c r="G151" s="258">
        <f t="shared" si="51"/>
        <v>0</v>
      </c>
      <c r="H151" s="258">
        <f>(M151*Титул!BC$19)+(O151*Титул!BD$19)+(Q151*Титул!BE$19)+(S151*Титул!BF$19)</f>
        <v>0</v>
      </c>
      <c r="I151" s="364"/>
      <c r="J151" s="260"/>
      <c r="K151" s="260"/>
      <c r="L151" s="258">
        <f t="shared" si="53"/>
        <v>0</v>
      </c>
      <c r="M151" s="259"/>
      <c r="N151" s="260"/>
      <c r="O151" s="260"/>
      <c r="P151" s="260"/>
      <c r="Q151" s="260"/>
      <c r="R151" s="260"/>
      <c r="S151" s="260"/>
      <c r="T151" s="260"/>
      <c r="U151" s="442"/>
      <c r="V151" s="183" t="str">
        <f>'Основні дані'!$B$1</f>
        <v>Е-М120</v>
      </c>
      <c r="W151" s="377"/>
    </row>
    <row r="152" spans="1:23" s="153" customFormat="1" hidden="1" x14ac:dyDescent="0.4">
      <c r="A152" s="303" t="s">
        <v>304</v>
      </c>
      <c r="B152" s="240"/>
      <c r="C152" s="275"/>
      <c r="D152" s="275"/>
      <c r="E152" s="275"/>
      <c r="F152" s="258">
        <f t="shared" si="52"/>
        <v>0</v>
      </c>
      <c r="G152" s="258">
        <f t="shared" si="51"/>
        <v>0</v>
      </c>
      <c r="H152" s="258">
        <f>(M152*Титул!BC$19)+(O152*Титул!BD$19)+(Q152*Титул!BE$19)+(S152*Титул!BF$19)</f>
        <v>0</v>
      </c>
      <c r="I152" s="364"/>
      <c r="J152" s="260"/>
      <c r="K152" s="260"/>
      <c r="L152" s="258">
        <f t="shared" si="53"/>
        <v>0</v>
      </c>
      <c r="M152" s="259"/>
      <c r="N152" s="260"/>
      <c r="O152" s="260"/>
      <c r="P152" s="260"/>
      <c r="Q152" s="260"/>
      <c r="R152" s="260"/>
      <c r="S152" s="260"/>
      <c r="T152" s="260"/>
      <c r="U152" s="442"/>
      <c r="V152" s="183" t="str">
        <f>'Основні дані'!$B$1</f>
        <v>Е-М120</v>
      </c>
      <c r="W152" s="377"/>
    </row>
    <row r="153" spans="1:23" s="153" customFormat="1" hidden="1" x14ac:dyDescent="0.4">
      <c r="A153" s="303" t="s">
        <v>305</v>
      </c>
      <c r="B153" s="240"/>
      <c r="C153" s="275"/>
      <c r="D153" s="275"/>
      <c r="E153" s="275"/>
      <c r="F153" s="258">
        <f t="shared" si="52"/>
        <v>0</v>
      </c>
      <c r="G153" s="258">
        <f t="shared" si="51"/>
        <v>0</v>
      </c>
      <c r="H153" s="258">
        <f>(M153*Титул!BC$19)+(O153*Титул!BD$19)+(Q153*Титул!BE$19)+(S153*Титул!BF$19)</f>
        <v>0</v>
      </c>
      <c r="I153" s="364"/>
      <c r="J153" s="260"/>
      <c r="K153" s="260"/>
      <c r="L153" s="258">
        <f t="shared" si="53"/>
        <v>0</v>
      </c>
      <c r="M153" s="259"/>
      <c r="N153" s="260"/>
      <c r="O153" s="260"/>
      <c r="P153" s="260"/>
      <c r="Q153" s="260"/>
      <c r="R153" s="260"/>
      <c r="S153" s="260"/>
      <c r="T153" s="260"/>
      <c r="U153" s="442"/>
      <c r="V153" s="183" t="str">
        <f>'Основні дані'!$B$1</f>
        <v>Е-М120</v>
      </c>
      <c r="W153" s="377"/>
    </row>
    <row r="154" spans="1:23" s="153" customFormat="1" hidden="1" x14ac:dyDescent="0.4">
      <c r="A154" s="303" t="s">
        <v>306</v>
      </c>
      <c r="B154" s="240"/>
      <c r="C154" s="275"/>
      <c r="D154" s="275"/>
      <c r="E154" s="275"/>
      <c r="F154" s="258">
        <f t="shared" si="52"/>
        <v>0</v>
      </c>
      <c r="G154" s="258">
        <f t="shared" si="51"/>
        <v>0</v>
      </c>
      <c r="H154" s="258">
        <f>(M154*Титул!BC$19)+(O154*Титул!BD$19)+(Q154*Титул!BE$19)+(S154*Титул!BF$19)</f>
        <v>0</v>
      </c>
      <c r="I154" s="364"/>
      <c r="J154" s="260"/>
      <c r="K154" s="260"/>
      <c r="L154" s="258">
        <f t="shared" si="53"/>
        <v>0</v>
      </c>
      <c r="M154" s="259"/>
      <c r="N154" s="260"/>
      <c r="O154" s="260"/>
      <c r="P154" s="260"/>
      <c r="Q154" s="260"/>
      <c r="R154" s="260"/>
      <c r="S154" s="260"/>
      <c r="T154" s="260"/>
      <c r="U154" s="442"/>
      <c r="V154" s="183" t="str">
        <f>'Основні дані'!$B$1</f>
        <v>Е-М120</v>
      </c>
      <c r="W154" s="377"/>
    </row>
    <row r="155" spans="1:23" s="153" customFormat="1" ht="27" hidden="1" x14ac:dyDescent="0.4">
      <c r="A155" s="456" t="s">
        <v>307</v>
      </c>
      <c r="B155" s="466" t="s">
        <v>308</v>
      </c>
      <c r="C155" s="468"/>
      <c r="D155" s="457"/>
      <c r="E155" s="457"/>
      <c r="F155" s="467" t="str">
        <f>IF(SUM(F156:F165)=F$34,F$34,"ОШИБКА")</f>
        <v>ОШИБКА</v>
      </c>
      <c r="G155" s="467" t="str">
        <f>IF(SUM(G156:G165)=G$34,G$34,"ОШИБКА")</f>
        <v>ОШИБКА</v>
      </c>
      <c r="H155" s="458">
        <f t="shared" ref="H155:T155" si="54">SUM(H156:H165)</f>
        <v>0</v>
      </c>
      <c r="I155" s="459">
        <f t="shared" si="54"/>
        <v>0</v>
      </c>
      <c r="J155" s="460">
        <f t="shared" si="54"/>
        <v>0</v>
      </c>
      <c r="K155" s="460">
        <f t="shared" si="54"/>
        <v>0</v>
      </c>
      <c r="L155" s="458">
        <f t="shared" si="54"/>
        <v>0</v>
      </c>
      <c r="M155" s="461">
        <f t="shared" si="54"/>
        <v>0</v>
      </c>
      <c r="N155" s="462">
        <f t="shared" si="54"/>
        <v>0</v>
      </c>
      <c r="O155" s="462">
        <f t="shared" si="54"/>
        <v>0</v>
      </c>
      <c r="P155" s="462">
        <f t="shared" si="54"/>
        <v>0</v>
      </c>
      <c r="Q155" s="462">
        <f t="shared" si="54"/>
        <v>0</v>
      </c>
      <c r="R155" s="462">
        <f t="shared" si="54"/>
        <v>0</v>
      </c>
      <c r="S155" s="462">
        <f t="shared" si="54"/>
        <v>0</v>
      </c>
      <c r="T155" s="462">
        <f t="shared" si="54"/>
        <v>0</v>
      </c>
      <c r="U155" s="463"/>
      <c r="V155" s="183" t="str">
        <f>'Основні дані'!$B$1</f>
        <v>Е-М120</v>
      </c>
    </row>
    <row r="156" spans="1:23" s="153" customFormat="1" hidden="1" x14ac:dyDescent="0.4">
      <c r="A156" s="303" t="s">
        <v>309</v>
      </c>
      <c r="B156" s="240"/>
      <c r="C156" s="275"/>
      <c r="D156" s="275"/>
      <c r="E156" s="275"/>
      <c r="F156" s="258">
        <f>N156+P156+R156+T156</f>
        <v>0</v>
      </c>
      <c r="G156" s="258">
        <f t="shared" ref="G156:G165" si="55">F156*30</f>
        <v>0</v>
      </c>
      <c r="H156" s="258">
        <f>(M156*Титул!BC$19)+(O156*Титул!BD$19)+(Q156*Титул!BE$19)+(S156*Титул!BF$19)</f>
        <v>0</v>
      </c>
      <c r="I156" s="364"/>
      <c r="J156" s="260"/>
      <c r="K156" s="260"/>
      <c r="L156" s="258">
        <f>IF(H156=I156+J156+K156,G156-H156,"!ОШИБКА!")</f>
        <v>0</v>
      </c>
      <c r="M156" s="259"/>
      <c r="N156" s="260"/>
      <c r="O156" s="260"/>
      <c r="P156" s="260"/>
      <c r="Q156" s="260"/>
      <c r="R156" s="260"/>
      <c r="S156" s="260"/>
      <c r="T156" s="260"/>
      <c r="U156" s="442"/>
      <c r="V156" s="183" t="str">
        <f>'Основні дані'!$B$1</f>
        <v>Е-М120</v>
      </c>
      <c r="W156" s="376"/>
    </row>
    <row r="157" spans="1:23" s="153" customFormat="1" hidden="1" x14ac:dyDescent="0.4">
      <c r="A157" s="303" t="s">
        <v>310</v>
      </c>
      <c r="B157" s="240"/>
      <c r="C157" s="275"/>
      <c r="D157" s="275"/>
      <c r="E157" s="275"/>
      <c r="F157" s="258">
        <f t="shared" ref="F157:F165" si="56">N157+P157+R157+T157</f>
        <v>0</v>
      </c>
      <c r="G157" s="258">
        <f t="shared" si="55"/>
        <v>0</v>
      </c>
      <c r="H157" s="258">
        <f>(M157*Титул!BC$19)+(O157*Титул!BD$19)+(Q157*Титул!BE$19)+(S157*Титул!BF$19)</f>
        <v>0</v>
      </c>
      <c r="I157" s="364"/>
      <c r="J157" s="260"/>
      <c r="K157" s="260"/>
      <c r="L157" s="258">
        <f t="shared" ref="L157:L165" si="57">IF(H157=I157+J157+K157,G157-H157,"!ОШИБКА!")</f>
        <v>0</v>
      </c>
      <c r="M157" s="259"/>
      <c r="N157" s="260"/>
      <c r="O157" s="260"/>
      <c r="P157" s="260"/>
      <c r="Q157" s="260"/>
      <c r="R157" s="260"/>
      <c r="S157" s="260"/>
      <c r="T157" s="260"/>
      <c r="U157" s="442"/>
      <c r="V157" s="183" t="str">
        <f>'Основні дані'!$B$1</f>
        <v>Е-М120</v>
      </c>
      <c r="W157" s="376"/>
    </row>
    <row r="158" spans="1:23" s="153" customFormat="1" hidden="1" x14ac:dyDescent="0.4">
      <c r="A158" s="303" t="s">
        <v>311</v>
      </c>
      <c r="B158" s="240"/>
      <c r="C158" s="275"/>
      <c r="D158" s="275"/>
      <c r="E158" s="275"/>
      <c r="F158" s="258">
        <f t="shared" si="56"/>
        <v>0</v>
      </c>
      <c r="G158" s="258">
        <f t="shared" si="55"/>
        <v>0</v>
      </c>
      <c r="H158" s="258">
        <f>(M158*Титул!BC$19)+(O158*Титул!BD$19)+(Q158*Титул!BE$19)+(S158*Титул!BF$19)</f>
        <v>0</v>
      </c>
      <c r="I158" s="364"/>
      <c r="J158" s="260"/>
      <c r="K158" s="260"/>
      <c r="L158" s="258">
        <f t="shared" si="57"/>
        <v>0</v>
      </c>
      <c r="M158" s="259"/>
      <c r="N158" s="260"/>
      <c r="O158" s="260"/>
      <c r="P158" s="260"/>
      <c r="Q158" s="260"/>
      <c r="R158" s="260"/>
      <c r="S158" s="260"/>
      <c r="T158" s="260"/>
      <c r="U158" s="442"/>
      <c r="V158" s="183" t="str">
        <f>'Основні дані'!$B$1</f>
        <v>Е-М120</v>
      </c>
      <c r="W158" s="376"/>
    </row>
    <row r="159" spans="1:23" s="153" customFormat="1" hidden="1" x14ac:dyDescent="0.4">
      <c r="A159" s="303" t="s">
        <v>312</v>
      </c>
      <c r="B159" s="240"/>
      <c r="C159" s="275"/>
      <c r="D159" s="275"/>
      <c r="E159" s="275"/>
      <c r="F159" s="258">
        <f t="shared" si="56"/>
        <v>0</v>
      </c>
      <c r="G159" s="258">
        <f t="shared" si="55"/>
        <v>0</v>
      </c>
      <c r="H159" s="258">
        <f>(M159*Титул!BC$19)+(O159*Титул!BD$19)+(Q159*Титул!BE$19)+(S159*Титул!BF$19)</f>
        <v>0</v>
      </c>
      <c r="I159" s="364"/>
      <c r="J159" s="260"/>
      <c r="K159" s="260"/>
      <c r="L159" s="258">
        <f t="shared" si="57"/>
        <v>0</v>
      </c>
      <c r="M159" s="259"/>
      <c r="N159" s="260"/>
      <c r="O159" s="260"/>
      <c r="P159" s="260"/>
      <c r="Q159" s="260"/>
      <c r="R159" s="260"/>
      <c r="S159" s="260"/>
      <c r="T159" s="260"/>
      <c r="U159" s="442"/>
      <c r="V159" s="183" t="str">
        <f>'Основні дані'!$B$1</f>
        <v>Е-М120</v>
      </c>
      <c r="W159" s="377"/>
    </row>
    <row r="160" spans="1:23" s="153" customFormat="1" hidden="1" x14ac:dyDescent="0.4">
      <c r="A160" s="303" t="s">
        <v>313</v>
      </c>
      <c r="B160" s="240"/>
      <c r="C160" s="275"/>
      <c r="D160" s="275"/>
      <c r="E160" s="275"/>
      <c r="F160" s="258">
        <f t="shared" si="56"/>
        <v>0</v>
      </c>
      <c r="G160" s="258">
        <f t="shared" si="55"/>
        <v>0</v>
      </c>
      <c r="H160" s="258">
        <f>(M160*Титул!BC$19)+(O160*Титул!BD$19)+(Q160*Титул!BE$19)+(S160*Титул!BF$19)</f>
        <v>0</v>
      </c>
      <c r="I160" s="364"/>
      <c r="J160" s="260"/>
      <c r="K160" s="260"/>
      <c r="L160" s="258">
        <f t="shared" si="57"/>
        <v>0</v>
      </c>
      <c r="M160" s="259"/>
      <c r="N160" s="260"/>
      <c r="O160" s="260"/>
      <c r="P160" s="260"/>
      <c r="Q160" s="260"/>
      <c r="R160" s="260"/>
      <c r="S160" s="260"/>
      <c r="T160" s="260"/>
      <c r="U160" s="442"/>
      <c r="V160" s="183" t="str">
        <f>'Основні дані'!$B$1</f>
        <v>Е-М120</v>
      </c>
      <c r="W160" s="377"/>
    </row>
    <row r="161" spans="1:23" s="153" customFormat="1" hidden="1" x14ac:dyDescent="0.4">
      <c r="A161" s="303" t="s">
        <v>314</v>
      </c>
      <c r="B161" s="240"/>
      <c r="C161" s="275"/>
      <c r="D161" s="275"/>
      <c r="E161" s="275"/>
      <c r="F161" s="258">
        <f t="shared" si="56"/>
        <v>0</v>
      </c>
      <c r="G161" s="258">
        <f t="shared" si="55"/>
        <v>0</v>
      </c>
      <c r="H161" s="258">
        <f>(M161*Титул!BC$19)+(O161*Титул!BD$19)+(Q161*Титул!BE$19)+(S161*Титул!BF$19)</f>
        <v>0</v>
      </c>
      <c r="I161" s="364"/>
      <c r="J161" s="260"/>
      <c r="K161" s="260"/>
      <c r="L161" s="258">
        <f t="shared" si="57"/>
        <v>0</v>
      </c>
      <c r="M161" s="259"/>
      <c r="N161" s="260"/>
      <c r="O161" s="260"/>
      <c r="P161" s="260"/>
      <c r="Q161" s="260"/>
      <c r="R161" s="260"/>
      <c r="S161" s="260"/>
      <c r="T161" s="260"/>
      <c r="U161" s="442"/>
      <c r="V161" s="183" t="str">
        <f>'Основні дані'!$B$1</f>
        <v>Е-М120</v>
      </c>
      <c r="W161" s="377"/>
    </row>
    <row r="162" spans="1:23" s="153" customFormat="1" hidden="1" x14ac:dyDescent="0.4">
      <c r="A162" s="303" t="s">
        <v>315</v>
      </c>
      <c r="B162" s="240"/>
      <c r="C162" s="275"/>
      <c r="D162" s="275"/>
      <c r="E162" s="275"/>
      <c r="F162" s="258">
        <f t="shared" si="56"/>
        <v>0</v>
      </c>
      <c r="G162" s="258">
        <f t="shared" si="55"/>
        <v>0</v>
      </c>
      <c r="H162" s="258">
        <f>(M162*Титул!BC$19)+(O162*Титул!BD$19)+(Q162*Титул!BE$19)+(S162*Титул!BF$19)</f>
        <v>0</v>
      </c>
      <c r="I162" s="364"/>
      <c r="J162" s="260"/>
      <c r="K162" s="260"/>
      <c r="L162" s="258">
        <f t="shared" si="57"/>
        <v>0</v>
      </c>
      <c r="M162" s="259"/>
      <c r="N162" s="260"/>
      <c r="O162" s="260"/>
      <c r="P162" s="260"/>
      <c r="Q162" s="260"/>
      <c r="R162" s="260"/>
      <c r="S162" s="260"/>
      <c r="T162" s="260"/>
      <c r="U162" s="442"/>
      <c r="V162" s="183" t="str">
        <f>'Основні дані'!$B$1</f>
        <v>Е-М120</v>
      </c>
      <c r="W162" s="377"/>
    </row>
    <row r="163" spans="1:23" s="153" customFormat="1" hidden="1" x14ac:dyDescent="0.4">
      <c r="A163" s="303" t="s">
        <v>316</v>
      </c>
      <c r="B163" s="240"/>
      <c r="C163" s="275"/>
      <c r="D163" s="275"/>
      <c r="E163" s="275"/>
      <c r="F163" s="258">
        <f t="shared" si="56"/>
        <v>0</v>
      </c>
      <c r="G163" s="258">
        <f t="shared" si="55"/>
        <v>0</v>
      </c>
      <c r="H163" s="258">
        <f>(M163*Титул!BC$19)+(O163*Титул!BD$19)+(Q163*Титул!BE$19)+(S163*Титул!BF$19)</f>
        <v>0</v>
      </c>
      <c r="I163" s="364"/>
      <c r="J163" s="260"/>
      <c r="K163" s="260"/>
      <c r="L163" s="258">
        <f t="shared" si="57"/>
        <v>0</v>
      </c>
      <c r="M163" s="259"/>
      <c r="N163" s="260"/>
      <c r="O163" s="260"/>
      <c r="P163" s="260"/>
      <c r="Q163" s="260"/>
      <c r="R163" s="260"/>
      <c r="S163" s="260"/>
      <c r="T163" s="260"/>
      <c r="U163" s="442"/>
      <c r="V163" s="183" t="str">
        <f>'Основні дані'!$B$1</f>
        <v>Е-М120</v>
      </c>
      <c r="W163" s="377"/>
    </row>
    <row r="164" spans="1:23" s="153" customFormat="1" hidden="1" x14ac:dyDescent="0.4">
      <c r="A164" s="303" t="s">
        <v>317</v>
      </c>
      <c r="B164" s="240"/>
      <c r="C164" s="275"/>
      <c r="D164" s="275"/>
      <c r="E164" s="275"/>
      <c r="F164" s="258">
        <f t="shared" si="56"/>
        <v>0</v>
      </c>
      <c r="G164" s="258">
        <f t="shared" si="55"/>
        <v>0</v>
      </c>
      <c r="H164" s="258">
        <f>(M164*Титул!BC$19)+(O164*Титул!BD$19)+(Q164*Титул!BE$19)+(S164*Титул!BF$19)</f>
        <v>0</v>
      </c>
      <c r="I164" s="364"/>
      <c r="J164" s="260"/>
      <c r="K164" s="260"/>
      <c r="L164" s="258">
        <f t="shared" si="57"/>
        <v>0</v>
      </c>
      <c r="M164" s="259"/>
      <c r="N164" s="260"/>
      <c r="O164" s="260"/>
      <c r="P164" s="260"/>
      <c r="Q164" s="260"/>
      <c r="R164" s="260"/>
      <c r="S164" s="260"/>
      <c r="T164" s="260"/>
      <c r="U164" s="442"/>
      <c r="V164" s="183" t="str">
        <f>'Основні дані'!$B$1</f>
        <v>Е-М120</v>
      </c>
      <c r="W164" s="377"/>
    </row>
    <row r="165" spans="1:23" s="153" customFormat="1" hidden="1" x14ac:dyDescent="0.4">
      <c r="A165" s="303" t="s">
        <v>318</v>
      </c>
      <c r="B165" s="240"/>
      <c r="C165" s="275"/>
      <c r="D165" s="275"/>
      <c r="E165" s="275"/>
      <c r="F165" s="258">
        <f t="shared" si="56"/>
        <v>0</v>
      </c>
      <c r="G165" s="258">
        <f t="shared" si="55"/>
        <v>0</v>
      </c>
      <c r="H165" s="258">
        <f>(M165*Титул!BC$19)+(O165*Титул!BD$19)+(Q165*Титул!BE$19)+(S165*Титул!BF$19)</f>
        <v>0</v>
      </c>
      <c r="I165" s="364"/>
      <c r="J165" s="260"/>
      <c r="K165" s="260"/>
      <c r="L165" s="258">
        <f t="shared" si="57"/>
        <v>0</v>
      </c>
      <c r="M165" s="259"/>
      <c r="N165" s="260"/>
      <c r="O165" s="260"/>
      <c r="P165" s="260"/>
      <c r="Q165" s="260"/>
      <c r="R165" s="260"/>
      <c r="S165" s="260"/>
      <c r="T165" s="260"/>
      <c r="U165" s="442"/>
      <c r="V165" s="183" t="str">
        <f>'Основні дані'!$B$1</f>
        <v>Е-М120</v>
      </c>
      <c r="W165" s="377"/>
    </row>
    <row r="166" spans="1:23" s="153" customFormat="1" ht="27" hidden="1" x14ac:dyDescent="0.4">
      <c r="A166" s="456" t="s">
        <v>319</v>
      </c>
      <c r="B166" s="466" t="s">
        <v>320</v>
      </c>
      <c r="C166" s="468"/>
      <c r="D166" s="457"/>
      <c r="E166" s="457"/>
      <c r="F166" s="467" t="str">
        <f>IF(SUM(F167:F176)=F$34,F$34,"ОШИБКА")</f>
        <v>ОШИБКА</v>
      </c>
      <c r="G166" s="467" t="str">
        <f>IF(SUM(G167:G176)=G$34,G$34,"ОШИБКА")</f>
        <v>ОШИБКА</v>
      </c>
      <c r="H166" s="458">
        <f t="shared" ref="H166:T166" si="58">SUM(H167:H176)</f>
        <v>0</v>
      </c>
      <c r="I166" s="459">
        <f t="shared" si="58"/>
        <v>0</v>
      </c>
      <c r="J166" s="460">
        <f t="shared" si="58"/>
        <v>0</v>
      </c>
      <c r="K166" s="460">
        <f t="shared" si="58"/>
        <v>0</v>
      </c>
      <c r="L166" s="458">
        <f t="shared" si="58"/>
        <v>0</v>
      </c>
      <c r="M166" s="461">
        <f t="shared" si="58"/>
        <v>0</v>
      </c>
      <c r="N166" s="462">
        <f t="shared" si="58"/>
        <v>0</v>
      </c>
      <c r="O166" s="462">
        <f t="shared" si="58"/>
        <v>0</v>
      </c>
      <c r="P166" s="462">
        <f t="shared" si="58"/>
        <v>0</v>
      </c>
      <c r="Q166" s="462">
        <f t="shared" si="58"/>
        <v>0</v>
      </c>
      <c r="R166" s="462">
        <f t="shared" si="58"/>
        <v>0</v>
      </c>
      <c r="S166" s="462">
        <f t="shared" si="58"/>
        <v>0</v>
      </c>
      <c r="T166" s="462">
        <f t="shared" si="58"/>
        <v>0</v>
      </c>
      <c r="U166" s="463"/>
      <c r="V166" s="183" t="str">
        <f>'Основні дані'!$B$1</f>
        <v>Е-М120</v>
      </c>
    </row>
    <row r="167" spans="1:23" s="153" customFormat="1" hidden="1" x14ac:dyDescent="0.4">
      <c r="A167" s="303" t="s">
        <v>321</v>
      </c>
      <c r="B167" s="240"/>
      <c r="C167" s="275"/>
      <c r="D167" s="275"/>
      <c r="E167" s="275"/>
      <c r="F167" s="258">
        <f>N167+P167+R167+T167</f>
        <v>0</v>
      </c>
      <c r="G167" s="258">
        <f t="shared" ref="G167:G176" si="59">F167*30</f>
        <v>0</v>
      </c>
      <c r="H167" s="258">
        <f>(M167*Титул!BC$19)+(O167*Титул!BD$19)+(Q167*Титул!BE$19)+(S167*Титул!BF$19)</f>
        <v>0</v>
      </c>
      <c r="I167" s="364"/>
      <c r="J167" s="260"/>
      <c r="K167" s="260"/>
      <c r="L167" s="258">
        <f>IF(H167=I167+J167+K167,G167-H167,"!ОШИБКА!")</f>
        <v>0</v>
      </c>
      <c r="M167" s="259"/>
      <c r="N167" s="260"/>
      <c r="O167" s="260"/>
      <c r="P167" s="260"/>
      <c r="Q167" s="260"/>
      <c r="R167" s="260"/>
      <c r="S167" s="260"/>
      <c r="T167" s="260"/>
      <c r="U167" s="442"/>
      <c r="V167" s="183" t="str">
        <f>'Основні дані'!$B$1</f>
        <v>Е-М120</v>
      </c>
      <c r="W167" s="376"/>
    </row>
    <row r="168" spans="1:23" s="153" customFormat="1" hidden="1" x14ac:dyDescent="0.4">
      <c r="A168" s="303" t="s">
        <v>322</v>
      </c>
      <c r="B168" s="240"/>
      <c r="C168" s="275"/>
      <c r="D168" s="275"/>
      <c r="E168" s="275"/>
      <c r="F168" s="258">
        <f t="shared" ref="F168:F176" si="60">N168+P168+R168+T168</f>
        <v>0</v>
      </c>
      <c r="G168" s="258">
        <f t="shared" si="59"/>
        <v>0</v>
      </c>
      <c r="H168" s="258">
        <f>(M168*Титул!BC$19)+(O168*Титул!BD$19)+(Q168*Титул!BE$19)+(S168*Титул!BF$19)</f>
        <v>0</v>
      </c>
      <c r="I168" s="364"/>
      <c r="J168" s="260"/>
      <c r="K168" s="260"/>
      <c r="L168" s="258">
        <f t="shared" ref="L168:L176" si="61">IF(H168=I168+J168+K168,G168-H168,"!ОШИБКА!")</f>
        <v>0</v>
      </c>
      <c r="M168" s="259"/>
      <c r="N168" s="260"/>
      <c r="O168" s="260"/>
      <c r="P168" s="260"/>
      <c r="Q168" s="260"/>
      <c r="R168" s="260"/>
      <c r="S168" s="260"/>
      <c r="T168" s="260"/>
      <c r="U168" s="442"/>
      <c r="V168" s="183" t="str">
        <f>'Основні дані'!$B$1</f>
        <v>Е-М120</v>
      </c>
      <c r="W168" s="376"/>
    </row>
    <row r="169" spans="1:23" s="153" customFormat="1" hidden="1" x14ac:dyDescent="0.4">
      <c r="A169" s="303" t="s">
        <v>323</v>
      </c>
      <c r="B169" s="240"/>
      <c r="C169" s="275"/>
      <c r="D169" s="275"/>
      <c r="E169" s="275"/>
      <c r="F169" s="258">
        <f t="shared" si="60"/>
        <v>0</v>
      </c>
      <c r="G169" s="258">
        <f t="shared" si="59"/>
        <v>0</v>
      </c>
      <c r="H169" s="258">
        <f>(M169*Титул!BC$19)+(O169*Титул!BD$19)+(Q169*Титул!BE$19)+(S169*Титул!BF$19)</f>
        <v>0</v>
      </c>
      <c r="I169" s="364"/>
      <c r="J169" s="260"/>
      <c r="K169" s="260"/>
      <c r="L169" s="258">
        <f t="shared" si="61"/>
        <v>0</v>
      </c>
      <c r="M169" s="259"/>
      <c r="N169" s="260"/>
      <c r="O169" s="260"/>
      <c r="P169" s="260"/>
      <c r="Q169" s="260"/>
      <c r="R169" s="260"/>
      <c r="S169" s="260"/>
      <c r="T169" s="260"/>
      <c r="U169" s="442"/>
      <c r="V169" s="183" t="str">
        <f>'Основні дані'!$B$1</f>
        <v>Е-М120</v>
      </c>
      <c r="W169" s="376"/>
    </row>
    <row r="170" spans="1:23" s="153" customFormat="1" hidden="1" x14ac:dyDescent="0.4">
      <c r="A170" s="303" t="s">
        <v>324</v>
      </c>
      <c r="B170" s="240"/>
      <c r="C170" s="275"/>
      <c r="D170" s="275"/>
      <c r="E170" s="275"/>
      <c r="F170" s="258">
        <f t="shared" si="60"/>
        <v>0</v>
      </c>
      <c r="G170" s="258">
        <f t="shared" si="59"/>
        <v>0</v>
      </c>
      <c r="H170" s="258">
        <f>(M170*Титул!BC$19)+(O170*Титул!BD$19)+(Q170*Титул!BE$19)+(S170*Титул!BF$19)</f>
        <v>0</v>
      </c>
      <c r="I170" s="364"/>
      <c r="J170" s="260"/>
      <c r="K170" s="260"/>
      <c r="L170" s="258">
        <f t="shared" si="61"/>
        <v>0</v>
      </c>
      <c r="M170" s="259"/>
      <c r="N170" s="260"/>
      <c r="O170" s="260"/>
      <c r="P170" s="260"/>
      <c r="Q170" s="260"/>
      <c r="R170" s="260"/>
      <c r="S170" s="260"/>
      <c r="T170" s="260"/>
      <c r="U170" s="442"/>
      <c r="V170" s="183" t="str">
        <f>'Основні дані'!$B$1</f>
        <v>Е-М120</v>
      </c>
      <c r="W170" s="377"/>
    </row>
    <row r="171" spans="1:23" s="153" customFormat="1" hidden="1" x14ac:dyDescent="0.4">
      <c r="A171" s="303" t="s">
        <v>325</v>
      </c>
      <c r="B171" s="240"/>
      <c r="C171" s="275"/>
      <c r="D171" s="275"/>
      <c r="E171" s="275"/>
      <c r="F171" s="258">
        <f t="shared" si="60"/>
        <v>0</v>
      </c>
      <c r="G171" s="258">
        <f t="shared" si="59"/>
        <v>0</v>
      </c>
      <c r="H171" s="258">
        <f>(M171*Титул!BC$19)+(O171*Титул!BD$19)+(Q171*Титул!BE$19)+(S171*Титул!BF$19)</f>
        <v>0</v>
      </c>
      <c r="I171" s="364"/>
      <c r="J171" s="260"/>
      <c r="K171" s="260"/>
      <c r="L171" s="258">
        <f t="shared" si="61"/>
        <v>0</v>
      </c>
      <c r="M171" s="259"/>
      <c r="N171" s="260"/>
      <c r="O171" s="260"/>
      <c r="P171" s="260"/>
      <c r="Q171" s="260"/>
      <c r="R171" s="260"/>
      <c r="S171" s="260"/>
      <c r="T171" s="260"/>
      <c r="U171" s="442"/>
      <c r="V171" s="183" t="str">
        <f>'Основні дані'!$B$1</f>
        <v>Е-М120</v>
      </c>
      <c r="W171" s="377"/>
    </row>
    <row r="172" spans="1:23" s="153" customFormat="1" hidden="1" x14ac:dyDescent="0.4">
      <c r="A172" s="303" t="s">
        <v>326</v>
      </c>
      <c r="B172" s="240"/>
      <c r="C172" s="275"/>
      <c r="D172" s="275"/>
      <c r="E172" s="275"/>
      <c r="F172" s="258">
        <f t="shared" si="60"/>
        <v>0</v>
      </c>
      <c r="G172" s="258">
        <f t="shared" si="59"/>
        <v>0</v>
      </c>
      <c r="H172" s="258">
        <f>(M172*Титул!BC$19)+(O172*Титул!BD$19)+(Q172*Титул!BE$19)+(S172*Титул!BF$19)</f>
        <v>0</v>
      </c>
      <c r="I172" s="364"/>
      <c r="J172" s="260"/>
      <c r="K172" s="260"/>
      <c r="L172" s="258">
        <f t="shared" si="61"/>
        <v>0</v>
      </c>
      <c r="M172" s="259"/>
      <c r="N172" s="260"/>
      <c r="O172" s="260"/>
      <c r="P172" s="260"/>
      <c r="Q172" s="260"/>
      <c r="R172" s="260"/>
      <c r="S172" s="260"/>
      <c r="T172" s="260"/>
      <c r="U172" s="442"/>
      <c r="V172" s="183" t="str">
        <f>'Основні дані'!$B$1</f>
        <v>Е-М120</v>
      </c>
      <c r="W172" s="377"/>
    </row>
    <row r="173" spans="1:23" s="153" customFormat="1" hidden="1" x14ac:dyDescent="0.4">
      <c r="A173" s="303" t="s">
        <v>327</v>
      </c>
      <c r="B173" s="240"/>
      <c r="C173" s="275"/>
      <c r="D173" s="275"/>
      <c r="E173" s="275"/>
      <c r="F173" s="258">
        <f t="shared" si="60"/>
        <v>0</v>
      </c>
      <c r="G173" s="258">
        <f t="shared" si="59"/>
        <v>0</v>
      </c>
      <c r="H173" s="258">
        <f>(M173*Титул!BC$19)+(O173*Титул!BD$19)+(Q173*Титул!BE$19)+(S173*Титул!BF$19)</f>
        <v>0</v>
      </c>
      <c r="I173" s="364"/>
      <c r="J173" s="260"/>
      <c r="K173" s="260"/>
      <c r="L173" s="258">
        <f t="shared" si="61"/>
        <v>0</v>
      </c>
      <c r="M173" s="259"/>
      <c r="N173" s="260"/>
      <c r="O173" s="260"/>
      <c r="P173" s="260"/>
      <c r="Q173" s="260"/>
      <c r="R173" s="260"/>
      <c r="S173" s="260"/>
      <c r="T173" s="260"/>
      <c r="U173" s="442"/>
      <c r="V173" s="183" t="str">
        <f>'Основні дані'!$B$1</f>
        <v>Е-М120</v>
      </c>
      <c r="W173" s="377"/>
    </row>
    <row r="174" spans="1:23" s="153" customFormat="1" hidden="1" x14ac:dyDescent="0.4">
      <c r="A174" s="303" t="s">
        <v>328</v>
      </c>
      <c r="B174" s="240"/>
      <c r="C174" s="275"/>
      <c r="D174" s="275"/>
      <c r="E174" s="275"/>
      <c r="F174" s="258">
        <f t="shared" si="60"/>
        <v>0</v>
      </c>
      <c r="G174" s="258">
        <f t="shared" si="59"/>
        <v>0</v>
      </c>
      <c r="H174" s="258">
        <f>(M174*Титул!BC$19)+(O174*Титул!BD$19)+(Q174*Титул!BE$19)+(S174*Титул!BF$19)</f>
        <v>0</v>
      </c>
      <c r="I174" s="364"/>
      <c r="J174" s="260"/>
      <c r="K174" s="260"/>
      <c r="L174" s="258">
        <f t="shared" si="61"/>
        <v>0</v>
      </c>
      <c r="M174" s="259"/>
      <c r="N174" s="260"/>
      <c r="O174" s="260"/>
      <c r="P174" s="260"/>
      <c r="Q174" s="260"/>
      <c r="R174" s="260"/>
      <c r="S174" s="260"/>
      <c r="T174" s="260"/>
      <c r="U174" s="442"/>
      <c r="V174" s="183" t="str">
        <f>'Основні дані'!$B$1</f>
        <v>Е-М120</v>
      </c>
      <c r="W174" s="377"/>
    </row>
    <row r="175" spans="1:23" s="153" customFormat="1" hidden="1" x14ac:dyDescent="0.4">
      <c r="A175" s="303" t="s">
        <v>329</v>
      </c>
      <c r="B175" s="240"/>
      <c r="C175" s="275"/>
      <c r="D175" s="275"/>
      <c r="E175" s="275"/>
      <c r="F175" s="258">
        <f t="shared" si="60"/>
        <v>0</v>
      </c>
      <c r="G175" s="258">
        <f t="shared" si="59"/>
        <v>0</v>
      </c>
      <c r="H175" s="258">
        <f>(M175*Титул!BC$19)+(O175*Титул!BD$19)+(Q175*Титул!BE$19)+(S175*Титул!BF$19)</f>
        <v>0</v>
      </c>
      <c r="I175" s="364"/>
      <c r="J175" s="260"/>
      <c r="K175" s="260"/>
      <c r="L175" s="258">
        <f t="shared" si="61"/>
        <v>0</v>
      </c>
      <c r="M175" s="259"/>
      <c r="N175" s="260"/>
      <c r="O175" s="260"/>
      <c r="P175" s="260"/>
      <c r="Q175" s="260"/>
      <c r="R175" s="260"/>
      <c r="S175" s="260"/>
      <c r="T175" s="260"/>
      <c r="U175" s="442"/>
      <c r="V175" s="183" t="str">
        <f>'Основні дані'!$B$1</f>
        <v>Е-М120</v>
      </c>
      <c r="W175" s="377"/>
    </row>
    <row r="176" spans="1:23" s="153" customFormat="1" hidden="1" x14ac:dyDescent="0.4">
      <c r="A176" s="303" t="s">
        <v>330</v>
      </c>
      <c r="B176" s="240"/>
      <c r="C176" s="275"/>
      <c r="D176" s="275"/>
      <c r="E176" s="275"/>
      <c r="F176" s="258">
        <f t="shared" si="60"/>
        <v>0</v>
      </c>
      <c r="G176" s="258">
        <f t="shared" si="59"/>
        <v>0</v>
      </c>
      <c r="H176" s="258">
        <f>(M176*Титул!BC$19)+(O176*Титул!BD$19)+(Q176*Титул!BE$19)+(S176*Титул!BF$19)</f>
        <v>0</v>
      </c>
      <c r="I176" s="364"/>
      <c r="J176" s="260"/>
      <c r="K176" s="260"/>
      <c r="L176" s="258">
        <f t="shared" si="61"/>
        <v>0</v>
      </c>
      <c r="M176" s="259"/>
      <c r="N176" s="260"/>
      <c r="O176" s="260"/>
      <c r="P176" s="260"/>
      <c r="Q176" s="260"/>
      <c r="R176" s="260"/>
      <c r="S176" s="260"/>
      <c r="T176" s="260"/>
      <c r="U176" s="442"/>
      <c r="V176" s="183" t="str">
        <f>'Основні дані'!$B$1</f>
        <v>Е-М120</v>
      </c>
      <c r="W176" s="377"/>
    </row>
    <row r="177" spans="1:23" s="153" customFormat="1" ht="27" hidden="1" x14ac:dyDescent="0.4">
      <c r="A177" s="456" t="s">
        <v>331</v>
      </c>
      <c r="B177" s="466" t="s">
        <v>332</v>
      </c>
      <c r="C177" s="468"/>
      <c r="D177" s="457"/>
      <c r="E177" s="457"/>
      <c r="F177" s="467" t="str">
        <f>IF(SUM(F178:F187)=F$34,F$34,"ОШИБКА")</f>
        <v>ОШИБКА</v>
      </c>
      <c r="G177" s="467" t="str">
        <f>IF(SUM(G178:G187)=G$34,G$34,"ОШИБКА")</f>
        <v>ОШИБКА</v>
      </c>
      <c r="H177" s="458">
        <f t="shared" ref="H177:T177" si="62">SUM(H178:H187)</f>
        <v>0</v>
      </c>
      <c r="I177" s="459">
        <f t="shared" si="62"/>
        <v>0</v>
      </c>
      <c r="J177" s="460">
        <f t="shared" si="62"/>
        <v>0</v>
      </c>
      <c r="K177" s="460">
        <f t="shared" si="62"/>
        <v>0</v>
      </c>
      <c r="L177" s="458">
        <f t="shared" si="62"/>
        <v>0</v>
      </c>
      <c r="M177" s="461">
        <f t="shared" si="62"/>
        <v>0</v>
      </c>
      <c r="N177" s="462">
        <f t="shared" si="62"/>
        <v>0</v>
      </c>
      <c r="O177" s="462">
        <f t="shared" si="62"/>
        <v>0</v>
      </c>
      <c r="P177" s="462">
        <f t="shared" si="62"/>
        <v>0</v>
      </c>
      <c r="Q177" s="462">
        <f t="shared" si="62"/>
        <v>0</v>
      </c>
      <c r="R177" s="462">
        <f t="shared" si="62"/>
        <v>0</v>
      </c>
      <c r="S177" s="462">
        <f t="shared" si="62"/>
        <v>0</v>
      </c>
      <c r="T177" s="462">
        <f t="shared" si="62"/>
        <v>0</v>
      </c>
      <c r="U177" s="463"/>
      <c r="V177" s="183" t="str">
        <f>'Основні дані'!$B$1</f>
        <v>Е-М120</v>
      </c>
    </row>
    <row r="178" spans="1:23" s="153" customFormat="1" hidden="1" x14ac:dyDescent="0.4">
      <c r="A178" s="303" t="s">
        <v>333</v>
      </c>
      <c r="B178" s="240"/>
      <c r="C178" s="275"/>
      <c r="D178" s="275"/>
      <c r="E178" s="275"/>
      <c r="F178" s="258">
        <f>N178+P178+R178+T178</f>
        <v>0</v>
      </c>
      <c r="G178" s="258">
        <f t="shared" ref="G178:G187" si="63">F178*30</f>
        <v>0</v>
      </c>
      <c r="H178" s="258">
        <f>(M178*Титул!BC$19)+(O178*Титул!BD$19)+(Q178*Титул!BE$19)+(S178*Титул!BF$19)</f>
        <v>0</v>
      </c>
      <c r="I178" s="364"/>
      <c r="J178" s="260"/>
      <c r="K178" s="260"/>
      <c r="L178" s="258">
        <f>IF(H178=I178+J178+K178,G178-H178,"!ОШИБКА!")</f>
        <v>0</v>
      </c>
      <c r="M178" s="259"/>
      <c r="N178" s="260"/>
      <c r="O178" s="260"/>
      <c r="P178" s="260"/>
      <c r="Q178" s="260"/>
      <c r="R178" s="260"/>
      <c r="S178" s="260"/>
      <c r="T178" s="260"/>
      <c r="U178" s="442"/>
      <c r="V178" s="183" t="str">
        <f>'Основні дані'!$B$1</f>
        <v>Е-М120</v>
      </c>
      <c r="W178" s="376"/>
    </row>
    <row r="179" spans="1:23" s="153" customFormat="1" hidden="1" x14ac:dyDescent="0.4">
      <c r="A179" s="303" t="s">
        <v>334</v>
      </c>
      <c r="B179" s="240"/>
      <c r="C179" s="275"/>
      <c r="D179" s="275"/>
      <c r="E179" s="275"/>
      <c r="F179" s="258">
        <f t="shared" ref="F179:F187" si="64">N179+P179+R179+T179</f>
        <v>0</v>
      </c>
      <c r="G179" s="258">
        <f t="shared" si="63"/>
        <v>0</v>
      </c>
      <c r="H179" s="258">
        <f>(M179*Титул!BC$19)+(O179*Титул!BD$19)+(Q179*Титул!BE$19)+(S179*Титул!BF$19)</f>
        <v>0</v>
      </c>
      <c r="I179" s="364"/>
      <c r="J179" s="260"/>
      <c r="K179" s="260"/>
      <c r="L179" s="258">
        <f t="shared" ref="L179:L187" si="65">IF(H179=I179+J179+K179,G179-H179,"!ОШИБКА!")</f>
        <v>0</v>
      </c>
      <c r="M179" s="259"/>
      <c r="N179" s="260"/>
      <c r="O179" s="260"/>
      <c r="P179" s="260"/>
      <c r="Q179" s="260"/>
      <c r="R179" s="260"/>
      <c r="S179" s="260"/>
      <c r="T179" s="260"/>
      <c r="U179" s="442"/>
      <c r="V179" s="183" t="str">
        <f>'Основні дані'!$B$1</f>
        <v>Е-М120</v>
      </c>
      <c r="W179" s="376"/>
    </row>
    <row r="180" spans="1:23" s="153" customFormat="1" hidden="1" x14ac:dyDescent="0.4">
      <c r="A180" s="303" t="s">
        <v>335</v>
      </c>
      <c r="B180" s="240"/>
      <c r="C180" s="275"/>
      <c r="D180" s="275"/>
      <c r="E180" s="275"/>
      <c r="F180" s="258">
        <f t="shared" si="64"/>
        <v>0</v>
      </c>
      <c r="G180" s="258">
        <f t="shared" si="63"/>
        <v>0</v>
      </c>
      <c r="H180" s="258">
        <f>(M180*Титул!BC$19)+(O180*Титул!BD$19)+(Q180*Титул!BE$19)+(S180*Титул!BF$19)</f>
        <v>0</v>
      </c>
      <c r="I180" s="364"/>
      <c r="J180" s="260"/>
      <c r="K180" s="260"/>
      <c r="L180" s="258">
        <f t="shared" si="65"/>
        <v>0</v>
      </c>
      <c r="M180" s="259"/>
      <c r="N180" s="260"/>
      <c r="O180" s="260"/>
      <c r="P180" s="260"/>
      <c r="Q180" s="260"/>
      <c r="R180" s="260"/>
      <c r="S180" s="260"/>
      <c r="T180" s="260"/>
      <c r="U180" s="442"/>
      <c r="V180" s="183" t="str">
        <f>'Основні дані'!$B$1</f>
        <v>Е-М120</v>
      </c>
      <c r="W180" s="376"/>
    </row>
    <row r="181" spans="1:23" s="153" customFormat="1" hidden="1" x14ac:dyDescent="0.4">
      <c r="A181" s="303" t="s">
        <v>336</v>
      </c>
      <c r="B181" s="240"/>
      <c r="C181" s="275"/>
      <c r="D181" s="275"/>
      <c r="E181" s="275"/>
      <c r="F181" s="258">
        <f t="shared" si="64"/>
        <v>0</v>
      </c>
      <c r="G181" s="258">
        <f t="shared" si="63"/>
        <v>0</v>
      </c>
      <c r="H181" s="258">
        <f>(M181*Титул!BC$19)+(O181*Титул!BD$19)+(Q181*Титул!BE$19)+(S181*Титул!BF$19)</f>
        <v>0</v>
      </c>
      <c r="I181" s="364"/>
      <c r="J181" s="260"/>
      <c r="K181" s="260"/>
      <c r="L181" s="258">
        <f t="shared" si="65"/>
        <v>0</v>
      </c>
      <c r="M181" s="259"/>
      <c r="N181" s="260"/>
      <c r="O181" s="260"/>
      <c r="P181" s="260"/>
      <c r="Q181" s="260"/>
      <c r="R181" s="260"/>
      <c r="S181" s="260"/>
      <c r="T181" s="260"/>
      <c r="U181" s="442"/>
      <c r="V181" s="183" t="str">
        <f>'Основні дані'!$B$1</f>
        <v>Е-М120</v>
      </c>
      <c r="W181" s="377"/>
    </row>
    <row r="182" spans="1:23" s="153" customFormat="1" hidden="1" x14ac:dyDescent="0.4">
      <c r="A182" s="303" t="s">
        <v>337</v>
      </c>
      <c r="B182" s="240"/>
      <c r="C182" s="275"/>
      <c r="D182" s="275"/>
      <c r="E182" s="275"/>
      <c r="F182" s="258">
        <f t="shared" si="64"/>
        <v>0</v>
      </c>
      <c r="G182" s="258">
        <f t="shared" si="63"/>
        <v>0</v>
      </c>
      <c r="H182" s="258">
        <f>(M182*Титул!BC$19)+(O182*Титул!BD$19)+(Q182*Титул!BE$19)+(S182*Титул!BF$19)</f>
        <v>0</v>
      </c>
      <c r="I182" s="364"/>
      <c r="J182" s="260"/>
      <c r="K182" s="260"/>
      <c r="L182" s="258">
        <f t="shared" si="65"/>
        <v>0</v>
      </c>
      <c r="M182" s="259"/>
      <c r="N182" s="260"/>
      <c r="O182" s="260"/>
      <c r="P182" s="260"/>
      <c r="Q182" s="260"/>
      <c r="R182" s="260"/>
      <c r="S182" s="260"/>
      <c r="T182" s="260"/>
      <c r="U182" s="442"/>
      <c r="V182" s="183" t="str">
        <f>'Основні дані'!$B$1</f>
        <v>Е-М120</v>
      </c>
      <c r="W182" s="377"/>
    </row>
    <row r="183" spans="1:23" s="153" customFormat="1" hidden="1" x14ac:dyDescent="0.4">
      <c r="A183" s="303" t="s">
        <v>338</v>
      </c>
      <c r="B183" s="240"/>
      <c r="C183" s="275"/>
      <c r="D183" s="275"/>
      <c r="E183" s="275"/>
      <c r="F183" s="258">
        <f t="shared" si="64"/>
        <v>0</v>
      </c>
      <c r="G183" s="258">
        <f t="shared" si="63"/>
        <v>0</v>
      </c>
      <c r="H183" s="258">
        <f>(M183*Титул!BC$19)+(O183*Титул!BD$19)+(Q183*Титул!BE$19)+(S183*Титул!BF$19)</f>
        <v>0</v>
      </c>
      <c r="I183" s="364"/>
      <c r="J183" s="260"/>
      <c r="K183" s="260"/>
      <c r="L183" s="258">
        <f t="shared" si="65"/>
        <v>0</v>
      </c>
      <c r="M183" s="259"/>
      <c r="N183" s="260"/>
      <c r="O183" s="260"/>
      <c r="P183" s="260"/>
      <c r="Q183" s="260"/>
      <c r="R183" s="260"/>
      <c r="S183" s="260"/>
      <c r="T183" s="260"/>
      <c r="U183" s="442"/>
      <c r="V183" s="183" t="str">
        <f>'Основні дані'!$B$1</f>
        <v>Е-М120</v>
      </c>
      <c r="W183" s="377"/>
    </row>
    <row r="184" spans="1:23" s="153" customFormat="1" hidden="1" x14ac:dyDescent="0.4">
      <c r="A184" s="303" t="s">
        <v>339</v>
      </c>
      <c r="B184" s="240"/>
      <c r="C184" s="275"/>
      <c r="D184" s="275"/>
      <c r="E184" s="275"/>
      <c r="F184" s="258">
        <f t="shared" si="64"/>
        <v>0</v>
      </c>
      <c r="G184" s="258">
        <f t="shared" si="63"/>
        <v>0</v>
      </c>
      <c r="H184" s="258">
        <f>(M184*Титул!BC$19)+(O184*Титул!BD$19)+(Q184*Титул!BE$19)+(S184*Титул!BF$19)</f>
        <v>0</v>
      </c>
      <c r="I184" s="364"/>
      <c r="J184" s="260"/>
      <c r="K184" s="260"/>
      <c r="L184" s="258">
        <f t="shared" si="65"/>
        <v>0</v>
      </c>
      <c r="M184" s="259"/>
      <c r="N184" s="260"/>
      <c r="O184" s="260"/>
      <c r="P184" s="260"/>
      <c r="Q184" s="260"/>
      <c r="R184" s="260"/>
      <c r="S184" s="260"/>
      <c r="T184" s="260"/>
      <c r="U184" s="442"/>
      <c r="V184" s="183" t="str">
        <f>'Основні дані'!$B$1</f>
        <v>Е-М120</v>
      </c>
      <c r="W184" s="377"/>
    </row>
    <row r="185" spans="1:23" s="153" customFormat="1" hidden="1" x14ac:dyDescent="0.4">
      <c r="A185" s="303" t="s">
        <v>340</v>
      </c>
      <c r="B185" s="240"/>
      <c r="C185" s="275"/>
      <c r="D185" s="275"/>
      <c r="E185" s="275"/>
      <c r="F185" s="258">
        <f t="shared" si="64"/>
        <v>0</v>
      </c>
      <c r="G185" s="258">
        <f t="shared" si="63"/>
        <v>0</v>
      </c>
      <c r="H185" s="258">
        <f>(M185*Титул!BC$19)+(O185*Титул!BD$19)+(Q185*Титул!BE$19)+(S185*Титул!BF$19)</f>
        <v>0</v>
      </c>
      <c r="I185" s="364"/>
      <c r="J185" s="260"/>
      <c r="K185" s="260"/>
      <c r="L185" s="258">
        <f t="shared" si="65"/>
        <v>0</v>
      </c>
      <c r="M185" s="259"/>
      <c r="N185" s="260"/>
      <c r="O185" s="260"/>
      <c r="P185" s="260"/>
      <c r="Q185" s="260"/>
      <c r="R185" s="260"/>
      <c r="S185" s="260"/>
      <c r="T185" s="260"/>
      <c r="U185" s="442"/>
      <c r="V185" s="183" t="str">
        <f>'Основні дані'!$B$1</f>
        <v>Е-М120</v>
      </c>
      <c r="W185" s="377"/>
    </row>
    <row r="186" spans="1:23" s="153" customFormat="1" hidden="1" x14ac:dyDescent="0.4">
      <c r="A186" s="303" t="s">
        <v>341</v>
      </c>
      <c r="B186" s="240"/>
      <c r="C186" s="275"/>
      <c r="D186" s="275"/>
      <c r="E186" s="275"/>
      <c r="F186" s="258">
        <f t="shared" si="64"/>
        <v>0</v>
      </c>
      <c r="G186" s="258">
        <f t="shared" si="63"/>
        <v>0</v>
      </c>
      <c r="H186" s="258">
        <f>(M186*Титул!BC$19)+(O186*Титул!BD$19)+(Q186*Титул!BE$19)+(S186*Титул!BF$19)</f>
        <v>0</v>
      </c>
      <c r="I186" s="364"/>
      <c r="J186" s="260"/>
      <c r="K186" s="260"/>
      <c r="L186" s="258">
        <f t="shared" si="65"/>
        <v>0</v>
      </c>
      <c r="M186" s="259"/>
      <c r="N186" s="260"/>
      <c r="O186" s="260"/>
      <c r="P186" s="260"/>
      <c r="Q186" s="260"/>
      <c r="R186" s="260"/>
      <c r="S186" s="260"/>
      <c r="T186" s="260"/>
      <c r="U186" s="442"/>
      <c r="V186" s="183" t="str">
        <f>'Основні дані'!$B$1</f>
        <v>Е-М120</v>
      </c>
      <c r="W186" s="377"/>
    </row>
    <row r="187" spans="1:23" s="153" customFormat="1" hidden="1" x14ac:dyDescent="0.4">
      <c r="A187" s="303" t="s">
        <v>342</v>
      </c>
      <c r="B187" s="240"/>
      <c r="C187" s="275"/>
      <c r="D187" s="275"/>
      <c r="E187" s="275"/>
      <c r="F187" s="258">
        <f t="shared" si="64"/>
        <v>0</v>
      </c>
      <c r="G187" s="258">
        <f t="shared" si="63"/>
        <v>0</v>
      </c>
      <c r="H187" s="258">
        <f>(M187*Титул!BC$19)+(O187*Титул!BD$19)+(Q187*Титул!BE$19)+(S187*Титул!BF$19)</f>
        <v>0</v>
      </c>
      <c r="I187" s="364"/>
      <c r="J187" s="260"/>
      <c r="K187" s="260"/>
      <c r="L187" s="258">
        <f t="shared" si="65"/>
        <v>0</v>
      </c>
      <c r="M187" s="259"/>
      <c r="N187" s="260"/>
      <c r="O187" s="260"/>
      <c r="P187" s="260"/>
      <c r="Q187" s="260"/>
      <c r="R187" s="260"/>
      <c r="S187" s="260"/>
      <c r="T187" s="260"/>
      <c r="U187" s="442"/>
      <c r="V187" s="183" t="str">
        <f>'Основні дані'!$B$1</f>
        <v>Е-М120</v>
      </c>
      <c r="W187" s="377"/>
    </row>
    <row r="188" spans="1:23" s="153" customFormat="1" ht="27" hidden="1" x14ac:dyDescent="0.4">
      <c r="A188" s="456" t="s">
        <v>343</v>
      </c>
      <c r="B188" s="466" t="s">
        <v>344</v>
      </c>
      <c r="C188" s="468"/>
      <c r="D188" s="457"/>
      <c r="E188" s="457"/>
      <c r="F188" s="467" t="str">
        <f>IF(SUM(F189:F198)=F$34,F$34,"ОШИБКА")</f>
        <v>ОШИБКА</v>
      </c>
      <c r="G188" s="467" t="str">
        <f>IF(SUM(G189:G198)=G$34,G$34,"ОШИБКА")</f>
        <v>ОШИБКА</v>
      </c>
      <c r="H188" s="458">
        <f t="shared" ref="H188:T188" si="66">SUM(H189:H198)</f>
        <v>0</v>
      </c>
      <c r="I188" s="459">
        <f t="shared" si="66"/>
        <v>0</v>
      </c>
      <c r="J188" s="460">
        <f t="shared" si="66"/>
        <v>0</v>
      </c>
      <c r="K188" s="460">
        <f t="shared" si="66"/>
        <v>0</v>
      </c>
      <c r="L188" s="458">
        <f t="shared" si="66"/>
        <v>0</v>
      </c>
      <c r="M188" s="461">
        <f t="shared" si="66"/>
        <v>0</v>
      </c>
      <c r="N188" s="462">
        <f t="shared" si="66"/>
        <v>0</v>
      </c>
      <c r="O188" s="462">
        <f t="shared" si="66"/>
        <v>0</v>
      </c>
      <c r="P188" s="462">
        <f t="shared" si="66"/>
        <v>0</v>
      </c>
      <c r="Q188" s="462">
        <f t="shared" si="66"/>
        <v>0</v>
      </c>
      <c r="R188" s="462">
        <f t="shared" si="66"/>
        <v>0</v>
      </c>
      <c r="S188" s="462">
        <f t="shared" si="66"/>
        <v>0</v>
      </c>
      <c r="T188" s="462">
        <f t="shared" si="66"/>
        <v>0</v>
      </c>
      <c r="U188" s="463"/>
      <c r="V188" s="183" t="str">
        <f>'Основні дані'!$B$1</f>
        <v>Е-М120</v>
      </c>
    </row>
    <row r="189" spans="1:23" s="153" customFormat="1" hidden="1" x14ac:dyDescent="0.4">
      <c r="A189" s="303" t="s">
        <v>345</v>
      </c>
      <c r="B189" s="240"/>
      <c r="C189" s="275"/>
      <c r="D189" s="275"/>
      <c r="E189" s="275"/>
      <c r="F189" s="258">
        <f>N189+P189+R189+T189</f>
        <v>0</v>
      </c>
      <c r="G189" s="258">
        <f>F189*30</f>
        <v>0</v>
      </c>
      <c r="H189" s="258">
        <f>(M189*Титул!BC$19)+(O189*Титул!BD$19)+(Q189*Титул!BE$19)+(S189*Титул!BF$19)</f>
        <v>0</v>
      </c>
      <c r="I189" s="364"/>
      <c r="J189" s="260"/>
      <c r="K189" s="260"/>
      <c r="L189" s="258">
        <f>IF(H189=I189+J189+K189,G189-H189,"!ОШИБКА!")</f>
        <v>0</v>
      </c>
      <c r="M189" s="259"/>
      <c r="N189" s="260"/>
      <c r="O189" s="260"/>
      <c r="P189" s="260"/>
      <c r="Q189" s="260"/>
      <c r="R189" s="260"/>
      <c r="S189" s="260"/>
      <c r="T189" s="260"/>
      <c r="U189" s="442"/>
      <c r="V189" s="183" t="str">
        <f>'Основні дані'!$B$1</f>
        <v>Е-М120</v>
      </c>
      <c r="W189" s="376"/>
    </row>
    <row r="190" spans="1:23" s="153" customFormat="1" hidden="1" x14ac:dyDescent="0.4">
      <c r="A190" s="303" t="s">
        <v>346</v>
      </c>
      <c r="B190" s="240"/>
      <c r="C190" s="275"/>
      <c r="D190" s="275"/>
      <c r="E190" s="275"/>
      <c r="F190" s="258">
        <f t="shared" ref="F190:F198" si="67">N190+P190+R190+T190</f>
        <v>0</v>
      </c>
      <c r="G190" s="258">
        <f t="shared" ref="G190:G198" si="68">F190*30</f>
        <v>0</v>
      </c>
      <c r="H190" s="258">
        <f>(M190*Титул!BC$19)+(O190*Титул!BD$19)+(Q190*Титул!BE$19)+(S190*Титул!BF$19)</f>
        <v>0</v>
      </c>
      <c r="I190" s="364"/>
      <c r="J190" s="260"/>
      <c r="K190" s="260"/>
      <c r="L190" s="258">
        <f t="shared" ref="L190:L198" si="69">IF(H190=I190+J190+K190,G190-H190,"!ОШИБКА!")</f>
        <v>0</v>
      </c>
      <c r="M190" s="259"/>
      <c r="N190" s="260"/>
      <c r="O190" s="260"/>
      <c r="P190" s="260"/>
      <c r="Q190" s="260"/>
      <c r="R190" s="260"/>
      <c r="S190" s="260"/>
      <c r="T190" s="260"/>
      <c r="U190" s="442"/>
      <c r="V190" s="183" t="str">
        <f>'Основні дані'!$B$1</f>
        <v>Е-М120</v>
      </c>
      <c r="W190" s="376"/>
    </row>
    <row r="191" spans="1:23" s="153" customFormat="1" hidden="1" x14ac:dyDescent="0.4">
      <c r="A191" s="303" t="s">
        <v>347</v>
      </c>
      <c r="B191" s="240"/>
      <c r="C191" s="275"/>
      <c r="D191" s="275"/>
      <c r="E191" s="275"/>
      <c r="F191" s="258">
        <f t="shared" si="67"/>
        <v>0</v>
      </c>
      <c r="G191" s="258">
        <f t="shared" si="68"/>
        <v>0</v>
      </c>
      <c r="H191" s="258">
        <f>(M191*Титул!BC$19)+(O191*Титул!BD$19)+(Q191*Титул!BE$19)+(S191*Титул!BF$19)</f>
        <v>0</v>
      </c>
      <c r="I191" s="364"/>
      <c r="J191" s="260"/>
      <c r="K191" s="260"/>
      <c r="L191" s="258">
        <f t="shared" si="69"/>
        <v>0</v>
      </c>
      <c r="M191" s="259"/>
      <c r="N191" s="260"/>
      <c r="O191" s="260"/>
      <c r="P191" s="260"/>
      <c r="Q191" s="260"/>
      <c r="R191" s="260"/>
      <c r="S191" s="260"/>
      <c r="T191" s="260"/>
      <c r="U191" s="442"/>
      <c r="V191" s="183" t="str">
        <f>'Основні дані'!$B$1</f>
        <v>Е-М120</v>
      </c>
      <c r="W191" s="376"/>
    </row>
    <row r="192" spans="1:23" s="153" customFormat="1" hidden="1" x14ac:dyDescent="0.4">
      <c r="A192" s="303" t="s">
        <v>348</v>
      </c>
      <c r="B192" s="240"/>
      <c r="C192" s="275"/>
      <c r="D192" s="275"/>
      <c r="E192" s="275"/>
      <c r="F192" s="258">
        <f t="shared" si="67"/>
        <v>0</v>
      </c>
      <c r="G192" s="258">
        <f t="shared" si="68"/>
        <v>0</v>
      </c>
      <c r="H192" s="258">
        <f>(M192*Титул!BC$19)+(O192*Титул!BD$19)+(Q192*Титул!BE$19)+(S192*Титул!BF$19)</f>
        <v>0</v>
      </c>
      <c r="I192" s="364"/>
      <c r="J192" s="260"/>
      <c r="K192" s="260"/>
      <c r="L192" s="258">
        <f t="shared" si="69"/>
        <v>0</v>
      </c>
      <c r="M192" s="259"/>
      <c r="N192" s="260"/>
      <c r="O192" s="260"/>
      <c r="P192" s="260"/>
      <c r="Q192" s="260"/>
      <c r="R192" s="260"/>
      <c r="S192" s="260"/>
      <c r="T192" s="260"/>
      <c r="U192" s="442"/>
      <c r="V192" s="183" t="str">
        <f>'Основні дані'!$B$1</f>
        <v>Е-М120</v>
      </c>
      <c r="W192" s="377"/>
    </row>
    <row r="193" spans="1:23" s="153" customFormat="1" hidden="1" x14ac:dyDescent="0.4">
      <c r="A193" s="303" t="s">
        <v>349</v>
      </c>
      <c r="B193" s="240"/>
      <c r="C193" s="275"/>
      <c r="D193" s="275"/>
      <c r="E193" s="275"/>
      <c r="F193" s="258">
        <f t="shared" si="67"/>
        <v>0</v>
      </c>
      <c r="G193" s="258">
        <f t="shared" si="68"/>
        <v>0</v>
      </c>
      <c r="H193" s="258">
        <f>(M193*Титул!BC$19)+(O193*Титул!BD$19)+(Q193*Титул!BE$19)+(S193*Титул!BF$19)</f>
        <v>0</v>
      </c>
      <c r="I193" s="364"/>
      <c r="J193" s="260"/>
      <c r="K193" s="260"/>
      <c r="L193" s="258">
        <f t="shared" si="69"/>
        <v>0</v>
      </c>
      <c r="M193" s="259"/>
      <c r="N193" s="260"/>
      <c r="O193" s="260"/>
      <c r="P193" s="260"/>
      <c r="Q193" s="260"/>
      <c r="R193" s="260"/>
      <c r="S193" s="260"/>
      <c r="T193" s="260"/>
      <c r="U193" s="442"/>
      <c r="V193" s="183" t="str">
        <f>'Основні дані'!$B$1</f>
        <v>Е-М120</v>
      </c>
      <c r="W193" s="377"/>
    </row>
    <row r="194" spans="1:23" s="153" customFormat="1" hidden="1" x14ac:dyDescent="0.4">
      <c r="A194" s="303" t="s">
        <v>350</v>
      </c>
      <c r="B194" s="240"/>
      <c r="C194" s="275"/>
      <c r="D194" s="275"/>
      <c r="E194" s="275"/>
      <c r="F194" s="258">
        <f t="shared" si="67"/>
        <v>0</v>
      </c>
      <c r="G194" s="258">
        <f t="shared" si="68"/>
        <v>0</v>
      </c>
      <c r="H194" s="258">
        <f>(M194*Титул!BC$19)+(O194*Титул!BD$19)+(Q194*Титул!BE$19)+(S194*Титул!BF$19)</f>
        <v>0</v>
      </c>
      <c r="I194" s="364"/>
      <c r="J194" s="260"/>
      <c r="K194" s="260"/>
      <c r="L194" s="258">
        <f t="shared" si="69"/>
        <v>0</v>
      </c>
      <c r="M194" s="259"/>
      <c r="N194" s="260"/>
      <c r="O194" s="260"/>
      <c r="P194" s="260"/>
      <c r="Q194" s="260"/>
      <c r="R194" s="260"/>
      <c r="S194" s="260"/>
      <c r="T194" s="260"/>
      <c r="U194" s="442"/>
      <c r="V194" s="183" t="str">
        <f>'Основні дані'!$B$1</f>
        <v>Е-М120</v>
      </c>
      <c r="W194" s="377"/>
    </row>
    <row r="195" spans="1:23" s="153" customFormat="1" hidden="1" x14ac:dyDescent="0.4">
      <c r="A195" s="303" t="s">
        <v>351</v>
      </c>
      <c r="B195" s="240"/>
      <c r="C195" s="275"/>
      <c r="D195" s="275"/>
      <c r="E195" s="275"/>
      <c r="F195" s="258">
        <f t="shared" si="67"/>
        <v>0</v>
      </c>
      <c r="G195" s="258">
        <f t="shared" si="68"/>
        <v>0</v>
      </c>
      <c r="H195" s="258">
        <f>(M195*Титул!BC$19)+(O195*Титул!BD$19)+(Q195*Титул!BE$19)+(S195*Титул!BF$19)</f>
        <v>0</v>
      </c>
      <c r="I195" s="364"/>
      <c r="J195" s="260"/>
      <c r="K195" s="260"/>
      <c r="L195" s="258">
        <f t="shared" si="69"/>
        <v>0</v>
      </c>
      <c r="M195" s="259"/>
      <c r="N195" s="260"/>
      <c r="O195" s="260"/>
      <c r="P195" s="260"/>
      <c r="Q195" s="260"/>
      <c r="R195" s="260"/>
      <c r="S195" s="260"/>
      <c r="T195" s="260"/>
      <c r="U195" s="442"/>
      <c r="V195" s="183" t="str">
        <f>'Основні дані'!$B$1</f>
        <v>Е-М120</v>
      </c>
      <c r="W195" s="377"/>
    </row>
    <row r="196" spans="1:23" s="153" customFormat="1" hidden="1" x14ac:dyDescent="0.4">
      <c r="A196" s="303" t="s">
        <v>352</v>
      </c>
      <c r="B196" s="240"/>
      <c r="C196" s="275"/>
      <c r="D196" s="275"/>
      <c r="E196" s="275"/>
      <c r="F196" s="258">
        <f t="shared" si="67"/>
        <v>0</v>
      </c>
      <c r="G196" s="258">
        <f t="shared" si="68"/>
        <v>0</v>
      </c>
      <c r="H196" s="258">
        <f>(M196*Титул!BC$19)+(O196*Титул!BD$19)+(Q196*Титул!BE$19)+(S196*Титул!BF$19)</f>
        <v>0</v>
      </c>
      <c r="I196" s="364"/>
      <c r="J196" s="260"/>
      <c r="K196" s="260"/>
      <c r="L196" s="258">
        <f t="shared" si="69"/>
        <v>0</v>
      </c>
      <c r="M196" s="259"/>
      <c r="N196" s="260"/>
      <c r="O196" s="260"/>
      <c r="P196" s="260"/>
      <c r="Q196" s="260"/>
      <c r="R196" s="260"/>
      <c r="S196" s="260"/>
      <c r="T196" s="260"/>
      <c r="U196" s="442"/>
      <c r="V196" s="183" t="str">
        <f>'Основні дані'!$B$1</f>
        <v>Е-М120</v>
      </c>
      <c r="W196" s="377"/>
    </row>
    <row r="197" spans="1:23" s="153" customFormat="1" hidden="1" x14ac:dyDescent="0.4">
      <c r="A197" s="303" t="s">
        <v>353</v>
      </c>
      <c r="B197" s="240"/>
      <c r="C197" s="275"/>
      <c r="D197" s="275"/>
      <c r="E197" s="275"/>
      <c r="F197" s="258">
        <f t="shared" si="67"/>
        <v>0</v>
      </c>
      <c r="G197" s="258">
        <f t="shared" si="68"/>
        <v>0</v>
      </c>
      <c r="H197" s="258">
        <f>(M197*Титул!BC$19)+(O197*Титул!BD$19)+(Q197*Титул!BE$19)+(S197*Титул!BF$19)</f>
        <v>0</v>
      </c>
      <c r="I197" s="364"/>
      <c r="J197" s="260"/>
      <c r="K197" s="260"/>
      <c r="L197" s="258">
        <f t="shared" si="69"/>
        <v>0</v>
      </c>
      <c r="M197" s="259"/>
      <c r="N197" s="260"/>
      <c r="O197" s="260"/>
      <c r="P197" s="260"/>
      <c r="Q197" s="260"/>
      <c r="R197" s="260"/>
      <c r="S197" s="260"/>
      <c r="T197" s="260"/>
      <c r="U197" s="442"/>
      <c r="V197" s="183" t="str">
        <f>'Основні дані'!$B$1</f>
        <v>Е-М120</v>
      </c>
      <c r="W197" s="377"/>
    </row>
    <row r="198" spans="1:23" s="153" customFormat="1" hidden="1" x14ac:dyDescent="0.4">
      <c r="A198" s="303" t="s">
        <v>354</v>
      </c>
      <c r="B198" s="240"/>
      <c r="C198" s="275"/>
      <c r="D198" s="275"/>
      <c r="E198" s="275"/>
      <c r="F198" s="258">
        <f t="shared" si="67"/>
        <v>0</v>
      </c>
      <c r="G198" s="258">
        <f t="shared" si="68"/>
        <v>0</v>
      </c>
      <c r="H198" s="258">
        <f>(M198*Титул!BC$19)+(O198*Титул!BD$19)+(Q198*Титул!BE$19)+(S198*Титул!BF$19)</f>
        <v>0</v>
      </c>
      <c r="I198" s="364"/>
      <c r="J198" s="260"/>
      <c r="K198" s="260"/>
      <c r="L198" s="258">
        <f t="shared" si="69"/>
        <v>0</v>
      </c>
      <c r="M198" s="259"/>
      <c r="N198" s="260"/>
      <c r="O198" s="260"/>
      <c r="P198" s="260"/>
      <c r="Q198" s="260"/>
      <c r="R198" s="260"/>
      <c r="S198" s="260"/>
      <c r="T198" s="260"/>
      <c r="U198" s="442"/>
      <c r="V198" s="183" t="str">
        <f>'Основні дані'!$B$1</f>
        <v>Е-М120</v>
      </c>
      <c r="W198" s="377"/>
    </row>
    <row r="199" spans="1:23" s="153" customFormat="1" ht="27" hidden="1" x14ac:dyDescent="0.4">
      <c r="A199" s="456" t="s">
        <v>355</v>
      </c>
      <c r="B199" s="466" t="s">
        <v>356</v>
      </c>
      <c r="C199" s="468"/>
      <c r="D199" s="457"/>
      <c r="E199" s="457"/>
      <c r="F199" s="467" t="str">
        <f>IF(SUM(F200:F209)=F$34,F$34,"ОШИБКА")</f>
        <v>ОШИБКА</v>
      </c>
      <c r="G199" s="467" t="str">
        <f>IF(SUM(G200:G209)=G$34,G$34,"ОШИБКА")</f>
        <v>ОШИБКА</v>
      </c>
      <c r="H199" s="458">
        <f t="shared" ref="H199:T199" si="70">SUM(H200:H209)</f>
        <v>0</v>
      </c>
      <c r="I199" s="459">
        <f t="shared" si="70"/>
        <v>0</v>
      </c>
      <c r="J199" s="460">
        <f t="shared" si="70"/>
        <v>0</v>
      </c>
      <c r="K199" s="460">
        <f t="shared" si="70"/>
        <v>0</v>
      </c>
      <c r="L199" s="458">
        <f t="shared" si="70"/>
        <v>0</v>
      </c>
      <c r="M199" s="461">
        <f t="shared" si="70"/>
        <v>0</v>
      </c>
      <c r="N199" s="462">
        <f t="shared" si="70"/>
        <v>0</v>
      </c>
      <c r="O199" s="462">
        <f t="shared" si="70"/>
        <v>0</v>
      </c>
      <c r="P199" s="462">
        <f t="shared" si="70"/>
        <v>0</v>
      </c>
      <c r="Q199" s="462">
        <f t="shared" si="70"/>
        <v>0</v>
      </c>
      <c r="R199" s="462">
        <f t="shared" si="70"/>
        <v>0</v>
      </c>
      <c r="S199" s="462">
        <f t="shared" si="70"/>
        <v>0</v>
      </c>
      <c r="T199" s="462">
        <f t="shared" si="70"/>
        <v>0</v>
      </c>
      <c r="U199" s="463"/>
      <c r="V199" s="183" t="str">
        <f>'Основні дані'!$B$1</f>
        <v>Е-М120</v>
      </c>
    </row>
    <row r="200" spans="1:23" s="153" customFormat="1" hidden="1" x14ac:dyDescent="0.4">
      <c r="A200" s="303" t="s">
        <v>357</v>
      </c>
      <c r="B200" s="240"/>
      <c r="C200" s="275"/>
      <c r="D200" s="275"/>
      <c r="E200" s="275"/>
      <c r="F200" s="258">
        <f>N200+P200+R200+T200</f>
        <v>0</v>
      </c>
      <c r="G200" s="258">
        <f t="shared" ref="G200:G209" si="71">F200*30</f>
        <v>0</v>
      </c>
      <c r="H200" s="258">
        <f>(M200*Титул!BC$19)+(O200*Титул!BD$19)+(Q200*Титул!BE$19)+(S200*Титул!BF$19)</f>
        <v>0</v>
      </c>
      <c r="I200" s="364"/>
      <c r="J200" s="260"/>
      <c r="K200" s="260"/>
      <c r="L200" s="258">
        <f>IF(H200=I200+J200+K200,G200-H200,"!ОШИБКА!")</f>
        <v>0</v>
      </c>
      <c r="M200" s="259"/>
      <c r="N200" s="260"/>
      <c r="O200" s="260"/>
      <c r="P200" s="260"/>
      <c r="Q200" s="260"/>
      <c r="R200" s="260"/>
      <c r="S200" s="260"/>
      <c r="T200" s="260"/>
      <c r="U200" s="442"/>
      <c r="V200" s="183" t="str">
        <f>'Основні дані'!$B$1</f>
        <v>Е-М120</v>
      </c>
      <c r="W200" s="376"/>
    </row>
    <row r="201" spans="1:23" s="153" customFormat="1" hidden="1" x14ac:dyDescent="0.4">
      <c r="A201" s="303" t="s">
        <v>358</v>
      </c>
      <c r="B201" s="240"/>
      <c r="C201" s="275"/>
      <c r="D201" s="275"/>
      <c r="E201" s="275"/>
      <c r="F201" s="258">
        <f t="shared" ref="F201:F209" si="72">N201+P201+R201+T201</f>
        <v>0</v>
      </c>
      <c r="G201" s="258">
        <f t="shared" si="71"/>
        <v>0</v>
      </c>
      <c r="H201" s="258">
        <f>(M201*Титул!BC$19)+(O201*Титул!BD$19)+(Q201*Титул!BE$19)+(S201*Титул!BF$19)</f>
        <v>0</v>
      </c>
      <c r="I201" s="364"/>
      <c r="J201" s="260"/>
      <c r="K201" s="260"/>
      <c r="L201" s="258">
        <f t="shared" ref="L201:L209" si="73">IF(H201=I201+J201+K201,G201-H201,"!ОШИБКА!")</f>
        <v>0</v>
      </c>
      <c r="M201" s="259"/>
      <c r="N201" s="260"/>
      <c r="O201" s="260"/>
      <c r="P201" s="260"/>
      <c r="Q201" s="260"/>
      <c r="R201" s="260"/>
      <c r="S201" s="260"/>
      <c r="T201" s="260"/>
      <c r="U201" s="442"/>
      <c r="V201" s="183" t="str">
        <f>'Основні дані'!$B$1</f>
        <v>Е-М120</v>
      </c>
      <c r="W201" s="376"/>
    </row>
    <row r="202" spans="1:23" s="153" customFormat="1" hidden="1" x14ac:dyDescent="0.4">
      <c r="A202" s="303" t="s">
        <v>359</v>
      </c>
      <c r="B202" s="240"/>
      <c r="C202" s="275"/>
      <c r="D202" s="275"/>
      <c r="E202" s="275"/>
      <c r="F202" s="258">
        <f t="shared" si="72"/>
        <v>0</v>
      </c>
      <c r="G202" s="258">
        <f t="shared" si="71"/>
        <v>0</v>
      </c>
      <c r="H202" s="258">
        <f>(M202*Титул!BC$19)+(O202*Титул!BD$19)+(Q202*Титул!BE$19)+(S202*Титул!BF$19)</f>
        <v>0</v>
      </c>
      <c r="I202" s="364"/>
      <c r="J202" s="260"/>
      <c r="K202" s="260"/>
      <c r="L202" s="258">
        <f t="shared" si="73"/>
        <v>0</v>
      </c>
      <c r="M202" s="259"/>
      <c r="N202" s="260"/>
      <c r="O202" s="260"/>
      <c r="P202" s="260"/>
      <c r="Q202" s="260"/>
      <c r="R202" s="260"/>
      <c r="S202" s="260"/>
      <c r="T202" s="260"/>
      <c r="U202" s="442"/>
      <c r="V202" s="183" t="str">
        <f>'Основні дані'!$B$1</f>
        <v>Е-М120</v>
      </c>
      <c r="W202" s="376"/>
    </row>
    <row r="203" spans="1:23" s="153" customFormat="1" hidden="1" x14ac:dyDescent="0.4">
      <c r="A203" s="303" t="s">
        <v>360</v>
      </c>
      <c r="B203" s="240"/>
      <c r="C203" s="275"/>
      <c r="D203" s="275"/>
      <c r="E203" s="275"/>
      <c r="F203" s="258">
        <f t="shared" si="72"/>
        <v>0</v>
      </c>
      <c r="G203" s="258">
        <f t="shared" si="71"/>
        <v>0</v>
      </c>
      <c r="H203" s="258">
        <f>(M203*Титул!BC$19)+(O203*Титул!BD$19)+(Q203*Титул!BE$19)+(S203*Титул!BF$19)</f>
        <v>0</v>
      </c>
      <c r="I203" s="364"/>
      <c r="J203" s="260"/>
      <c r="K203" s="260"/>
      <c r="L203" s="258">
        <f t="shared" si="73"/>
        <v>0</v>
      </c>
      <c r="M203" s="259"/>
      <c r="N203" s="260"/>
      <c r="O203" s="260"/>
      <c r="P203" s="260"/>
      <c r="Q203" s="260"/>
      <c r="R203" s="260"/>
      <c r="S203" s="260"/>
      <c r="T203" s="260"/>
      <c r="U203" s="442"/>
      <c r="V203" s="183" t="str">
        <f>'Основні дані'!$B$1</f>
        <v>Е-М120</v>
      </c>
      <c r="W203" s="377"/>
    </row>
    <row r="204" spans="1:23" s="153" customFormat="1" hidden="1" x14ac:dyDescent="0.4">
      <c r="A204" s="303" t="s">
        <v>361</v>
      </c>
      <c r="B204" s="240"/>
      <c r="C204" s="275"/>
      <c r="D204" s="275"/>
      <c r="E204" s="275"/>
      <c r="F204" s="258">
        <f t="shared" si="72"/>
        <v>0</v>
      </c>
      <c r="G204" s="258">
        <f t="shared" si="71"/>
        <v>0</v>
      </c>
      <c r="H204" s="258">
        <f>(M204*Титул!BC$19)+(O204*Титул!BD$19)+(Q204*Титул!BE$19)+(S204*Титул!BF$19)</f>
        <v>0</v>
      </c>
      <c r="I204" s="364"/>
      <c r="J204" s="260"/>
      <c r="K204" s="260"/>
      <c r="L204" s="258">
        <f t="shared" si="73"/>
        <v>0</v>
      </c>
      <c r="M204" s="259"/>
      <c r="N204" s="260"/>
      <c r="O204" s="260"/>
      <c r="P204" s="260"/>
      <c r="Q204" s="260"/>
      <c r="R204" s="260"/>
      <c r="S204" s="260"/>
      <c r="T204" s="260"/>
      <c r="U204" s="442"/>
      <c r="V204" s="183" t="str">
        <f>'Основні дані'!$B$1</f>
        <v>Е-М120</v>
      </c>
      <c r="W204" s="377"/>
    </row>
    <row r="205" spans="1:23" s="153" customFormat="1" hidden="1" x14ac:dyDescent="0.4">
      <c r="A205" s="303" t="s">
        <v>362</v>
      </c>
      <c r="B205" s="240"/>
      <c r="C205" s="275"/>
      <c r="D205" s="275"/>
      <c r="E205" s="275"/>
      <c r="F205" s="258">
        <f t="shared" si="72"/>
        <v>0</v>
      </c>
      <c r="G205" s="258">
        <f t="shared" si="71"/>
        <v>0</v>
      </c>
      <c r="H205" s="258">
        <f>(M205*Титул!BC$19)+(O205*Титул!BD$19)+(Q205*Титул!BE$19)+(S205*Титул!BF$19)</f>
        <v>0</v>
      </c>
      <c r="I205" s="364"/>
      <c r="J205" s="260"/>
      <c r="K205" s="260"/>
      <c r="L205" s="258">
        <f t="shared" si="73"/>
        <v>0</v>
      </c>
      <c r="M205" s="259"/>
      <c r="N205" s="260"/>
      <c r="O205" s="260"/>
      <c r="P205" s="260"/>
      <c r="Q205" s="260"/>
      <c r="R205" s="260"/>
      <c r="S205" s="260"/>
      <c r="T205" s="260"/>
      <c r="U205" s="442"/>
      <c r="V205" s="183" t="str">
        <f>'Основні дані'!$B$1</f>
        <v>Е-М120</v>
      </c>
      <c r="W205" s="377"/>
    </row>
    <row r="206" spans="1:23" s="153" customFormat="1" hidden="1" x14ac:dyDescent="0.4">
      <c r="A206" s="303" t="s">
        <v>363</v>
      </c>
      <c r="B206" s="240"/>
      <c r="C206" s="275"/>
      <c r="D206" s="275"/>
      <c r="E206" s="275"/>
      <c r="F206" s="258">
        <f t="shared" si="72"/>
        <v>0</v>
      </c>
      <c r="G206" s="258">
        <f t="shared" si="71"/>
        <v>0</v>
      </c>
      <c r="H206" s="258">
        <f>(M206*Титул!BC$19)+(O206*Титул!BD$19)+(Q206*Титул!BE$19)+(S206*Титул!BF$19)</f>
        <v>0</v>
      </c>
      <c r="I206" s="364"/>
      <c r="J206" s="260"/>
      <c r="K206" s="260"/>
      <c r="L206" s="258">
        <f t="shared" si="73"/>
        <v>0</v>
      </c>
      <c r="M206" s="259"/>
      <c r="N206" s="260"/>
      <c r="O206" s="260"/>
      <c r="P206" s="260"/>
      <c r="Q206" s="260"/>
      <c r="R206" s="260"/>
      <c r="S206" s="260"/>
      <c r="T206" s="260"/>
      <c r="U206" s="442"/>
      <c r="V206" s="183" t="str">
        <f>'Основні дані'!$B$1</f>
        <v>Е-М120</v>
      </c>
      <c r="W206" s="377"/>
    </row>
    <row r="207" spans="1:23" s="153" customFormat="1" hidden="1" x14ac:dyDescent="0.4">
      <c r="A207" s="303" t="s">
        <v>364</v>
      </c>
      <c r="B207" s="240"/>
      <c r="C207" s="275"/>
      <c r="D207" s="275"/>
      <c r="E207" s="275"/>
      <c r="F207" s="258">
        <f t="shared" si="72"/>
        <v>0</v>
      </c>
      <c r="G207" s="258">
        <f t="shared" si="71"/>
        <v>0</v>
      </c>
      <c r="H207" s="258">
        <f>(M207*Титул!BC$19)+(O207*Титул!BD$19)+(Q207*Титул!BE$19)+(S207*Титул!BF$19)</f>
        <v>0</v>
      </c>
      <c r="I207" s="364"/>
      <c r="J207" s="260"/>
      <c r="K207" s="260"/>
      <c r="L207" s="258">
        <f t="shared" si="73"/>
        <v>0</v>
      </c>
      <c r="M207" s="259"/>
      <c r="N207" s="260"/>
      <c r="O207" s="260"/>
      <c r="P207" s="260"/>
      <c r="Q207" s="260"/>
      <c r="R207" s="260"/>
      <c r="S207" s="260"/>
      <c r="T207" s="260"/>
      <c r="U207" s="442"/>
      <c r="V207" s="183" t="str">
        <f>'Основні дані'!$B$1</f>
        <v>Е-М120</v>
      </c>
      <c r="W207" s="377"/>
    </row>
    <row r="208" spans="1:23" s="153" customFormat="1" hidden="1" x14ac:dyDescent="0.4">
      <c r="A208" s="303" t="s">
        <v>365</v>
      </c>
      <c r="B208" s="240"/>
      <c r="C208" s="275"/>
      <c r="D208" s="275"/>
      <c r="E208" s="275"/>
      <c r="F208" s="258">
        <f t="shared" si="72"/>
        <v>0</v>
      </c>
      <c r="G208" s="258">
        <f t="shared" si="71"/>
        <v>0</v>
      </c>
      <c r="H208" s="258">
        <f>(M208*Титул!BC$19)+(O208*Титул!BD$19)+(Q208*Титул!BE$19)+(S208*Титул!BF$19)</f>
        <v>0</v>
      </c>
      <c r="I208" s="364"/>
      <c r="J208" s="260"/>
      <c r="K208" s="260"/>
      <c r="L208" s="258">
        <f t="shared" si="73"/>
        <v>0</v>
      </c>
      <c r="M208" s="259"/>
      <c r="N208" s="260"/>
      <c r="O208" s="260"/>
      <c r="P208" s="260"/>
      <c r="Q208" s="260"/>
      <c r="R208" s="260"/>
      <c r="S208" s="260"/>
      <c r="T208" s="260"/>
      <c r="U208" s="442"/>
      <c r="V208" s="183" t="str">
        <f>'Основні дані'!$B$1</f>
        <v>Е-М120</v>
      </c>
      <c r="W208" s="377"/>
    </row>
    <row r="209" spans="1:30" s="153" customFormat="1" ht="28.5" hidden="1" thickBot="1" x14ac:dyDescent="0.45">
      <c r="A209" s="303" t="s">
        <v>366</v>
      </c>
      <c r="B209" s="240"/>
      <c r="C209" s="275"/>
      <c r="D209" s="275"/>
      <c r="E209" s="275"/>
      <c r="F209" s="258">
        <f t="shared" si="72"/>
        <v>0</v>
      </c>
      <c r="G209" s="258">
        <f t="shared" si="71"/>
        <v>0</v>
      </c>
      <c r="H209" s="258">
        <f>(M209*Титул!BC$19)+(O209*Титул!BD$19)+(Q209*Титул!BE$19)+(S209*Титул!BF$19)</f>
        <v>0</v>
      </c>
      <c r="I209" s="364"/>
      <c r="J209" s="260"/>
      <c r="K209" s="260"/>
      <c r="L209" s="258">
        <f t="shared" si="73"/>
        <v>0</v>
      </c>
      <c r="M209" s="259"/>
      <c r="N209" s="260"/>
      <c r="O209" s="260"/>
      <c r="P209" s="260"/>
      <c r="Q209" s="260"/>
      <c r="R209" s="260"/>
      <c r="S209" s="260"/>
      <c r="T209" s="260"/>
      <c r="U209" s="442"/>
      <c r="V209" s="183" t="str">
        <f>'Основні дані'!$B$1</f>
        <v>Е-М120</v>
      </c>
      <c r="W209" s="377"/>
    </row>
    <row r="210" spans="1:30" s="153" customFormat="1" ht="53.25" thickBot="1" x14ac:dyDescent="0.45">
      <c r="A210" s="541" t="s">
        <v>523</v>
      </c>
      <c r="B210" s="540" t="s">
        <v>524</v>
      </c>
      <c r="C210" s="542"/>
      <c r="D210" s="542"/>
      <c r="E210" s="542"/>
      <c r="F210" s="543">
        <f t="shared" ref="F210" si="74">N210+P210+R210+T210</f>
        <v>9</v>
      </c>
      <c r="G210" s="543">
        <f t="shared" ref="G210" si="75">F210*30</f>
        <v>270</v>
      </c>
      <c r="H210" s="543">
        <f>(M210*Титул!BC$19)+(O210*Титул!BD$19)+(Q210*Титул!BE$19)+(S210*Титул!BF$19)</f>
        <v>144</v>
      </c>
      <c r="I210" s="543">
        <v>96</v>
      </c>
      <c r="J210" s="543">
        <v>16</v>
      </c>
      <c r="K210" s="543">
        <v>32</v>
      </c>
      <c r="L210" s="543">
        <f t="shared" ref="L210" si="76">IF(H210=I210+J210+K210,G210-H210,"!ОШИБКА!")</f>
        <v>126</v>
      </c>
      <c r="M210" s="544"/>
      <c r="N210" s="544"/>
      <c r="O210" s="544">
        <v>9</v>
      </c>
      <c r="P210" s="544">
        <v>9</v>
      </c>
      <c r="Q210" s="544"/>
      <c r="R210" s="544"/>
      <c r="S210" s="544"/>
      <c r="T210" s="544"/>
      <c r="U210" s="545"/>
      <c r="V210" s="183" t="str">
        <f>'[1]Основні дані'!$B$1</f>
        <v>Е-Н120.е</v>
      </c>
      <c r="W210" s="376"/>
    </row>
    <row r="211" spans="1:30" s="239" customFormat="1" ht="27.75" customHeight="1" thickBot="1" x14ac:dyDescent="0.45">
      <c r="A211" s="304"/>
      <c r="B211" s="902" t="s">
        <v>64</v>
      </c>
      <c r="C211" s="903"/>
      <c r="D211" s="903"/>
      <c r="E211" s="904"/>
      <c r="F211" s="395">
        <f t="shared" ref="F211:T211" si="77">F32+F19+F12</f>
        <v>90</v>
      </c>
      <c r="G211" s="395">
        <f t="shared" si="77"/>
        <v>2700</v>
      </c>
      <c r="H211" s="395">
        <f t="shared" si="77"/>
        <v>816</v>
      </c>
      <c r="I211" s="395">
        <f t="shared" si="77"/>
        <v>592</v>
      </c>
      <c r="J211" s="395">
        <f t="shared" si="77"/>
        <v>16</v>
      </c>
      <c r="K211" s="395">
        <f t="shared" si="77"/>
        <v>192</v>
      </c>
      <c r="L211" s="395">
        <f t="shared" si="77"/>
        <v>1884</v>
      </c>
      <c r="M211" s="395">
        <f t="shared" si="77"/>
        <v>25</v>
      </c>
      <c r="N211" s="395">
        <f t="shared" si="77"/>
        <v>30</v>
      </c>
      <c r="O211" s="395">
        <f t="shared" si="77"/>
        <v>25</v>
      </c>
      <c r="P211" s="395">
        <f t="shared" si="77"/>
        <v>30</v>
      </c>
      <c r="Q211" s="395">
        <f t="shared" si="77"/>
        <v>0</v>
      </c>
      <c r="R211" s="395">
        <f t="shared" si="77"/>
        <v>30</v>
      </c>
      <c r="S211" s="395">
        <f t="shared" si="77"/>
        <v>0</v>
      </c>
      <c r="T211" s="395">
        <f t="shared" si="77"/>
        <v>0</v>
      </c>
      <c r="U211" s="443"/>
      <c r="V211" s="183" t="str">
        <f>'Основні дані'!$B$1</f>
        <v>Е-М120</v>
      </c>
      <c r="W211" s="376"/>
    </row>
    <row r="212" spans="1:30" s="153" customFormat="1" ht="27.75" customHeight="1" thickBot="1" x14ac:dyDescent="0.45">
      <c r="A212" s="830"/>
      <c r="B212" s="855" t="s">
        <v>65</v>
      </c>
      <c r="C212" s="856"/>
      <c r="D212" s="856"/>
      <c r="E212" s="856"/>
      <c r="F212" s="856"/>
      <c r="G212" s="856"/>
      <c r="H212" s="856"/>
      <c r="I212" s="856"/>
      <c r="J212" s="856"/>
      <c r="K212" s="856"/>
      <c r="L212" s="857"/>
      <c r="M212" s="849">
        <f>M211</f>
        <v>25</v>
      </c>
      <c r="N212" s="850"/>
      <c r="O212" s="849">
        <f>O211</f>
        <v>25</v>
      </c>
      <c r="P212" s="850"/>
      <c r="Q212" s="849">
        <f>Q211</f>
        <v>0</v>
      </c>
      <c r="R212" s="850"/>
      <c r="S212" s="849">
        <f>S211</f>
        <v>0</v>
      </c>
      <c r="T212" s="850"/>
      <c r="U212" s="398"/>
      <c r="V212" s="183" t="str">
        <f>'Основні дані'!$B$1</f>
        <v>Е-М120</v>
      </c>
      <c r="W212" s="378"/>
    </row>
    <row r="213" spans="1:30" s="153" customFormat="1" ht="27.75" customHeight="1" thickBot="1" x14ac:dyDescent="0.45">
      <c r="A213" s="830"/>
      <c r="B213" s="855" t="s">
        <v>66</v>
      </c>
      <c r="C213" s="856"/>
      <c r="D213" s="856"/>
      <c r="E213" s="856"/>
      <c r="F213" s="856"/>
      <c r="G213" s="856"/>
      <c r="H213" s="856"/>
      <c r="I213" s="856"/>
      <c r="J213" s="856"/>
      <c r="K213" s="856"/>
      <c r="L213" s="857"/>
      <c r="M213" s="851">
        <v>5</v>
      </c>
      <c r="N213" s="852"/>
      <c r="O213" s="851">
        <v>4</v>
      </c>
      <c r="P213" s="852"/>
      <c r="Q213" s="851"/>
      <c r="R213" s="852"/>
      <c r="S213" s="851"/>
      <c r="T213" s="852"/>
      <c r="U213" s="398"/>
      <c r="V213" s="183" t="str">
        <f>'Основні дані'!$B$1</f>
        <v>Е-М120</v>
      </c>
      <c r="W213" s="378"/>
    </row>
    <row r="214" spans="1:30" s="153" customFormat="1" ht="27.75" customHeight="1" thickBot="1" x14ac:dyDescent="0.45">
      <c r="A214" s="830"/>
      <c r="B214" s="855" t="s">
        <v>67</v>
      </c>
      <c r="C214" s="856"/>
      <c r="D214" s="856"/>
      <c r="E214" s="856"/>
      <c r="F214" s="856"/>
      <c r="G214" s="856"/>
      <c r="H214" s="856"/>
      <c r="I214" s="856"/>
      <c r="J214" s="856"/>
      <c r="K214" s="856"/>
      <c r="L214" s="857"/>
      <c r="M214" s="851">
        <v>2</v>
      </c>
      <c r="N214" s="852"/>
      <c r="O214" s="851">
        <v>4</v>
      </c>
      <c r="P214" s="852"/>
      <c r="Q214" s="851"/>
      <c r="R214" s="852"/>
      <c r="S214" s="851"/>
      <c r="T214" s="852"/>
      <c r="U214" s="398"/>
      <c r="V214" s="183" t="str">
        <f>'Основні дані'!$B$1</f>
        <v>Е-М120</v>
      </c>
      <c r="W214" s="378"/>
    </row>
    <row r="215" spans="1:30" s="153" customFormat="1" ht="27.75" customHeight="1" thickBot="1" x14ac:dyDescent="0.45">
      <c r="A215" s="830"/>
      <c r="B215" s="855" t="s">
        <v>80</v>
      </c>
      <c r="C215" s="856"/>
      <c r="D215" s="856"/>
      <c r="E215" s="856"/>
      <c r="F215" s="856"/>
      <c r="G215" s="856"/>
      <c r="H215" s="856"/>
      <c r="I215" s="856"/>
      <c r="J215" s="856"/>
      <c r="K215" s="856"/>
      <c r="L215" s="857"/>
      <c r="M215" s="897">
        <v>1</v>
      </c>
      <c r="N215" s="898"/>
      <c r="O215" s="851">
        <v>1</v>
      </c>
      <c r="P215" s="852"/>
      <c r="Q215" s="851"/>
      <c r="R215" s="852"/>
      <c r="S215" s="851"/>
      <c r="T215" s="852"/>
      <c r="U215" s="398"/>
      <c r="V215" s="183" t="str">
        <f>'Основні дані'!$B$1</f>
        <v>Е-М120</v>
      </c>
      <c r="W215" s="378"/>
    </row>
    <row r="216" spans="1:30" s="153" customFormat="1" ht="27.75" customHeight="1" thickBot="1" x14ac:dyDescent="0.45">
      <c r="A216" s="228"/>
      <c r="B216" s="894" t="s">
        <v>147</v>
      </c>
      <c r="C216" s="895"/>
      <c r="D216" s="895"/>
      <c r="E216" s="895"/>
      <c r="F216" s="895"/>
      <c r="G216" s="895"/>
      <c r="H216" s="895"/>
      <c r="I216" s="895"/>
      <c r="J216" s="895"/>
      <c r="K216" s="895"/>
      <c r="L216" s="896"/>
      <c r="M216" s="853">
        <f>COUNT(M13:M18)+COUNT(M20:M29)+COUNT(M35:M44)+COUNT(#REF!)</f>
        <v>7</v>
      </c>
      <c r="N216" s="854"/>
      <c r="O216" s="853">
        <f>COUNT(O13:O18)+COUNT(O20:O29)+COUNT(O35:O44)+COUNT(#REF!)+2</f>
        <v>8</v>
      </c>
      <c r="P216" s="854"/>
      <c r="Q216" s="853">
        <f>COUNT(Q13:Q18)+COUNT(Q20:Q29)+COUNT(Q35:Q44)+COUNT(#REF!)</f>
        <v>0</v>
      </c>
      <c r="R216" s="854"/>
      <c r="S216" s="853">
        <f>COUNT(S13:S18)+COUNT(S20:S29)+COUNT(S35:S44)+COUNT(#REF!)</f>
        <v>0</v>
      </c>
      <c r="T216" s="854"/>
      <c r="U216" s="399"/>
      <c r="V216" s="183" t="str">
        <f>'Основні дані'!$B$1</f>
        <v>Е-М120</v>
      </c>
      <c r="W216" s="523"/>
      <c r="X216" s="523"/>
      <c r="Y216" s="890"/>
      <c r="Z216" s="890"/>
      <c r="AA216" s="890"/>
      <c r="AB216" s="890"/>
      <c r="AC216" s="398"/>
      <c r="AD216" s="183"/>
    </row>
    <row r="217" spans="1:30" s="153" customFormat="1" ht="27.75" customHeight="1" x14ac:dyDescent="0.4">
      <c r="A217" s="182"/>
      <c r="B217" s="899" t="s">
        <v>471</v>
      </c>
      <c r="C217" s="900"/>
      <c r="D217" s="900"/>
      <c r="E217" s="900"/>
      <c r="F217" s="900"/>
      <c r="G217" s="900"/>
      <c r="H217" s="900"/>
      <c r="I217" s="900"/>
      <c r="J217" s="900"/>
      <c r="K217" s="900"/>
      <c r="L217" s="901"/>
      <c r="M217" s="845">
        <f>COUNT(M13:M18)+COUNT(M20:M29)+COUNT(M46:M55)+COUNT(#REF!)</f>
        <v>7</v>
      </c>
      <c r="N217" s="846"/>
      <c r="O217" s="845">
        <f>COUNT(O13:O18)+COUNT(O20:O29)+COUNT(O46:O55)+COUNT(#REF!)+2</f>
        <v>8</v>
      </c>
      <c r="P217" s="846"/>
      <c r="Q217" s="845">
        <f>COUNT(Q13:Q18)+COUNT(Q20:Q29)+COUNT(Q46:Q55)+COUNT(#REF!)</f>
        <v>0</v>
      </c>
      <c r="R217" s="846"/>
      <c r="S217" s="845">
        <f>COUNT(S13:S18)+COUNT(S20:S29)+COUNT(S46:S55)+COUNT(#REF!)</f>
        <v>0</v>
      </c>
      <c r="T217" s="846"/>
      <c r="U217" s="183"/>
      <c r="V217" s="183" t="str">
        <f>'Основні дані'!$B$1</f>
        <v>Е-М120</v>
      </c>
      <c r="W217" s="378"/>
    </row>
    <row r="218" spans="1:30" s="153" customFormat="1" ht="27.75" customHeight="1" x14ac:dyDescent="0.4">
      <c r="A218" s="182"/>
      <c r="B218" s="840" t="s">
        <v>472</v>
      </c>
      <c r="C218" s="841"/>
      <c r="D218" s="841"/>
      <c r="E218" s="841"/>
      <c r="F218" s="841"/>
      <c r="G218" s="841"/>
      <c r="H218" s="841"/>
      <c r="I218" s="841"/>
      <c r="J218" s="841"/>
      <c r="K218" s="841"/>
      <c r="L218" s="842"/>
      <c r="M218" s="831">
        <f>COUNT(M13:M18)+COUNT(M20:M29)+COUNT(M57:M66)+COUNT(#REF!)</f>
        <v>7</v>
      </c>
      <c r="N218" s="832"/>
      <c r="O218" s="831">
        <f>COUNT(O13:O18)+COUNT(O20:O29)+COUNT(O57:O66)+COUNT(#REF!)+2</f>
        <v>8</v>
      </c>
      <c r="P218" s="832"/>
      <c r="Q218" s="831">
        <f>COUNT(Q13:Q18)+COUNT(Q20:Q29)+COUNT(Q57:Q66)+COUNT(#REF!)</f>
        <v>0</v>
      </c>
      <c r="R218" s="832"/>
      <c r="S218" s="831">
        <f>COUNT(S13:S18)+COUNT(S20:S29)+COUNT(S57:S66)+COUNT(#REF!)</f>
        <v>0</v>
      </c>
      <c r="T218" s="832"/>
      <c r="U218" s="183"/>
      <c r="V218" s="183" t="str">
        <f>'Основні дані'!$B$1</f>
        <v>Е-М120</v>
      </c>
      <c r="W218" s="378"/>
    </row>
    <row r="219" spans="1:30" s="153" customFormat="1" ht="27.75" customHeight="1" x14ac:dyDescent="0.4">
      <c r="A219" s="182"/>
      <c r="B219" s="840" t="s">
        <v>473</v>
      </c>
      <c r="C219" s="841"/>
      <c r="D219" s="841"/>
      <c r="E219" s="841"/>
      <c r="F219" s="841"/>
      <c r="G219" s="841"/>
      <c r="H219" s="841"/>
      <c r="I219" s="841"/>
      <c r="J219" s="841"/>
      <c r="K219" s="841"/>
      <c r="L219" s="842"/>
      <c r="M219" s="831">
        <f>COUNT(M13:M18)+COUNT(M20:M29)+COUNT(M68:M77)+COUNT(#REF!)</f>
        <v>7</v>
      </c>
      <c r="N219" s="832"/>
      <c r="O219" s="831">
        <f>COUNT(O13:O18)+COUNT(O20:O29)+COUNT(O68:O77)+COUNT(#REF!)+2</f>
        <v>8</v>
      </c>
      <c r="P219" s="832"/>
      <c r="Q219" s="831">
        <f>COUNT(Q13:Q18)+COUNT(Q20:Q29)+COUNT(Q68:Q77)+COUNT(#REF!)</f>
        <v>0</v>
      </c>
      <c r="R219" s="832"/>
      <c r="S219" s="831">
        <f>COUNT(S13:S18)+COUNT(S20:S29)+COUNT(S68:S77)+COUNT(#REF!)</f>
        <v>0</v>
      </c>
      <c r="T219" s="832"/>
      <c r="U219" s="183"/>
      <c r="V219" s="183" t="str">
        <f>'Основні дані'!$B$1</f>
        <v>Е-М120</v>
      </c>
      <c r="W219" s="378"/>
    </row>
    <row r="220" spans="1:30" s="153" customFormat="1" ht="27.75" customHeight="1" x14ac:dyDescent="0.4">
      <c r="A220" s="182"/>
      <c r="B220" s="840" t="s">
        <v>474</v>
      </c>
      <c r="C220" s="841"/>
      <c r="D220" s="841"/>
      <c r="E220" s="841"/>
      <c r="F220" s="841"/>
      <c r="G220" s="841"/>
      <c r="H220" s="841"/>
      <c r="I220" s="841"/>
      <c r="J220" s="841"/>
      <c r="K220" s="841"/>
      <c r="L220" s="842"/>
      <c r="M220" s="831">
        <f>COUNT(M13:M18)+COUNT(M20:M29)+COUNT(M79:M88)+COUNT(#REF!)</f>
        <v>8</v>
      </c>
      <c r="N220" s="832"/>
      <c r="O220" s="831">
        <f>COUNT(O13:O18)+COUNT(O20:O29)+COUNT(O79:O88)+COUNT(#REF!)+2</f>
        <v>8</v>
      </c>
      <c r="P220" s="832"/>
      <c r="Q220" s="831">
        <f>COUNT(Q13:Q18)+COUNT(Q20:Q29)+COUNT(Q79:Q88)+COUNT(#REF!)</f>
        <v>0</v>
      </c>
      <c r="R220" s="832"/>
      <c r="S220" s="831">
        <f>COUNT(S13:S18)+COUNT(S20:S29)+COUNT(S79:S88)+COUNT(#REF!)</f>
        <v>0</v>
      </c>
      <c r="T220" s="832"/>
      <c r="U220" s="183"/>
      <c r="V220" s="183" t="str">
        <f>'Основні дані'!$B$1</f>
        <v>Е-М120</v>
      </c>
      <c r="W220" s="378"/>
    </row>
    <row r="221" spans="1:30" s="153" customFormat="1" ht="27.75" customHeight="1" x14ac:dyDescent="0.4">
      <c r="A221" s="182"/>
      <c r="B221" s="840" t="s">
        <v>475</v>
      </c>
      <c r="C221" s="841"/>
      <c r="D221" s="841"/>
      <c r="E221" s="841"/>
      <c r="F221" s="841"/>
      <c r="G221" s="841"/>
      <c r="H221" s="841"/>
      <c r="I221" s="841"/>
      <c r="J221" s="841"/>
      <c r="K221" s="841"/>
      <c r="L221" s="842"/>
      <c r="M221" s="831">
        <f>COUNT(M13:M18)+COUNT(M20:M29)+COUNT(M90:M99)+COUNT(#REF!)</f>
        <v>8</v>
      </c>
      <c r="N221" s="832"/>
      <c r="O221" s="831">
        <f>COUNT(O13:O18)+COUNT(O20:O29)+COUNT(O90:O99)+COUNT(#REF!)+3</f>
        <v>8</v>
      </c>
      <c r="P221" s="832"/>
      <c r="Q221" s="831">
        <f>COUNT(Q13:Q18)+COUNT(Q20:Q29)+COUNT(Q90:Q99)+COUNT(#REF!)</f>
        <v>0</v>
      </c>
      <c r="R221" s="832"/>
      <c r="S221" s="831">
        <f>COUNT(S13:S18)+COUNT(S20:S29)+COUNT(S90:S99)+COUNT(#REF!)</f>
        <v>0</v>
      </c>
      <c r="T221" s="832"/>
      <c r="U221" s="183"/>
      <c r="V221" s="183" t="str">
        <f>'Основні дані'!$B$1</f>
        <v>Е-М120</v>
      </c>
      <c r="W221" s="378"/>
    </row>
    <row r="222" spans="1:30" s="153" customFormat="1" ht="27.75" customHeight="1" x14ac:dyDescent="0.4">
      <c r="A222" s="182"/>
      <c r="B222" s="840" t="s">
        <v>476</v>
      </c>
      <c r="C222" s="841"/>
      <c r="D222" s="841"/>
      <c r="E222" s="841"/>
      <c r="F222" s="841"/>
      <c r="G222" s="841"/>
      <c r="H222" s="841"/>
      <c r="I222" s="841"/>
      <c r="J222" s="841"/>
      <c r="K222" s="841"/>
      <c r="L222" s="842"/>
      <c r="M222" s="831">
        <f>COUNT(M13:M18)+COUNT(M20:M29)+COUNT(M101:M110)+COUNT(#REF!)</f>
        <v>7</v>
      </c>
      <c r="N222" s="832"/>
      <c r="O222" s="831">
        <f>COUNT(O13:O18)+COUNT(O20:O29)+COUNT(O101:O110)+COUNT(#REF!)+2</f>
        <v>8</v>
      </c>
      <c r="P222" s="832"/>
      <c r="Q222" s="831">
        <f>COUNT(Q13:Q18)+COUNT(Q20:Q29)+COUNT(Q101:Q110)+COUNT(#REF!)</f>
        <v>0</v>
      </c>
      <c r="R222" s="832"/>
      <c r="S222" s="831">
        <f>COUNT(S13:S18)+COUNT(S20:S29)+COUNT(S101:S110)+COUNT(#REF!)</f>
        <v>0</v>
      </c>
      <c r="T222" s="832"/>
      <c r="U222" s="183"/>
      <c r="V222" s="183" t="str">
        <f>'Основні дані'!$B$1</f>
        <v>Е-М120</v>
      </c>
      <c r="W222" s="378"/>
    </row>
    <row r="223" spans="1:30" s="153" customFormat="1" ht="27.75" hidden="1" customHeight="1" x14ac:dyDescent="0.4">
      <c r="A223" s="182"/>
      <c r="B223" s="840" t="s">
        <v>477</v>
      </c>
      <c r="C223" s="841"/>
      <c r="D223" s="841"/>
      <c r="E223" s="841"/>
      <c r="F223" s="841"/>
      <c r="G223" s="841"/>
      <c r="H223" s="841"/>
      <c r="I223" s="841"/>
      <c r="J223" s="841"/>
      <c r="K223" s="841"/>
      <c r="L223" s="842"/>
      <c r="M223" s="831">
        <f>COUNT(M13:M18)+COUNT(M20:M29)+COUNT(M112:M121)+COUNT(#REF!)</f>
        <v>2</v>
      </c>
      <c r="N223" s="832"/>
      <c r="O223" s="831">
        <f>COUNT(O13:O18)+COUNT(O20:O29)+COUNT(O112:O121)+COUNT(#REF!)</f>
        <v>3</v>
      </c>
      <c r="P223" s="832"/>
      <c r="Q223" s="831">
        <f>COUNT(Q13:Q18)+COUNT(Q20:Q29)+COUNT(Q112:Q121)+COUNT(#REF!)</f>
        <v>0</v>
      </c>
      <c r="R223" s="832"/>
      <c r="S223" s="831">
        <f>COUNT(S13:S18)+COUNT(S20:S29)+COUNT(S112:S121)+COUNT(#REF!)</f>
        <v>0</v>
      </c>
      <c r="T223" s="832"/>
      <c r="U223" s="183"/>
      <c r="V223" s="183" t="str">
        <f>'Основні дані'!$B$1</f>
        <v>Е-М120</v>
      </c>
      <c r="W223" s="378"/>
    </row>
    <row r="224" spans="1:30" s="153" customFormat="1" ht="27.75" hidden="1" customHeight="1" x14ac:dyDescent="0.4">
      <c r="A224" s="182"/>
      <c r="B224" s="840" t="s">
        <v>478</v>
      </c>
      <c r="C224" s="841"/>
      <c r="D224" s="841"/>
      <c r="E224" s="841"/>
      <c r="F224" s="841"/>
      <c r="G224" s="841"/>
      <c r="H224" s="841"/>
      <c r="I224" s="841"/>
      <c r="J224" s="841"/>
      <c r="K224" s="841"/>
      <c r="L224" s="842"/>
      <c r="M224" s="831">
        <f>COUNT(M13:M18)+COUNT(M20:M29)+COUNT(M123:M132)+COUNT(#REF!)</f>
        <v>2</v>
      </c>
      <c r="N224" s="832"/>
      <c r="O224" s="831">
        <f>COUNT(O13:O18)+COUNT(O20:O29)+COUNT(O123:O132)+COUNT(#REF!)</f>
        <v>3</v>
      </c>
      <c r="P224" s="832"/>
      <c r="Q224" s="831">
        <f>COUNT(Q13:Q18)+COUNT(Q20:Q29)+COUNT(Q123:Q132)+COUNT(#REF!)</f>
        <v>0</v>
      </c>
      <c r="R224" s="832"/>
      <c r="S224" s="831">
        <f>COUNT(S13:S18)+COUNT(S20:S29)+COUNT(S123:S132)+COUNT(#REF!)</f>
        <v>0</v>
      </c>
      <c r="T224" s="832"/>
      <c r="U224" s="183"/>
      <c r="V224" s="183" t="str">
        <f>'Основні дані'!$B$1</f>
        <v>Е-М120</v>
      </c>
      <c r="W224" s="378"/>
    </row>
    <row r="225" spans="1:23" s="153" customFormat="1" ht="27.75" hidden="1" customHeight="1" x14ac:dyDescent="0.4">
      <c r="A225" s="182"/>
      <c r="B225" s="840" t="s">
        <v>479</v>
      </c>
      <c r="C225" s="841"/>
      <c r="D225" s="841"/>
      <c r="E225" s="841"/>
      <c r="F225" s="841"/>
      <c r="G225" s="841"/>
      <c r="H225" s="841"/>
      <c r="I225" s="841"/>
      <c r="J225" s="841"/>
      <c r="K225" s="841"/>
      <c r="L225" s="842"/>
      <c r="M225" s="831">
        <f>COUNT(M13:M18)+COUNT(M20:M29)+COUNT(M134:M143)+COUNT(#REF!)</f>
        <v>2</v>
      </c>
      <c r="N225" s="832"/>
      <c r="O225" s="831">
        <f>COUNT(O13:O18)+COUNT(O20:O29)+COUNT(O134:O143)+COUNT(#REF!)</f>
        <v>3</v>
      </c>
      <c r="P225" s="832"/>
      <c r="Q225" s="831">
        <f>COUNT(Q13:Q18)+COUNT(Q20:Q29)+COUNT(Q134:Q143)+COUNT(#REF!)</f>
        <v>0</v>
      </c>
      <c r="R225" s="832"/>
      <c r="S225" s="831">
        <f>COUNT(S13:S18)+COUNT(S20:S29)+COUNT(S134:S143)+COUNT(#REF!)</f>
        <v>0</v>
      </c>
      <c r="T225" s="832"/>
      <c r="U225" s="183"/>
      <c r="V225" s="183" t="str">
        <f>'Основні дані'!$B$1</f>
        <v>Е-М120</v>
      </c>
      <c r="W225" s="378"/>
    </row>
    <row r="226" spans="1:23" s="153" customFormat="1" ht="27.75" hidden="1" customHeight="1" x14ac:dyDescent="0.4">
      <c r="A226" s="182"/>
      <c r="B226" s="840" t="s">
        <v>480</v>
      </c>
      <c r="C226" s="841"/>
      <c r="D226" s="841"/>
      <c r="E226" s="841"/>
      <c r="F226" s="841"/>
      <c r="G226" s="841"/>
      <c r="H226" s="841"/>
      <c r="I226" s="841"/>
      <c r="J226" s="841"/>
      <c r="K226" s="841"/>
      <c r="L226" s="842"/>
      <c r="M226" s="831">
        <f>COUNT(M13:M18)+COUNT(M20:M29)+COUNT(M145:M154)+COUNT(#REF!)</f>
        <v>2</v>
      </c>
      <c r="N226" s="832"/>
      <c r="O226" s="831">
        <f>COUNT(O13:O18)+COUNT(O20:O29)+COUNT(O145:O154)+COUNT(#REF!)</f>
        <v>3</v>
      </c>
      <c r="P226" s="832"/>
      <c r="Q226" s="831">
        <f>COUNT(Q13:Q18)+COUNT(Q20:Q29)+COUNT(Q145:Q154)+COUNT(#REF!)</f>
        <v>0</v>
      </c>
      <c r="R226" s="832"/>
      <c r="S226" s="831">
        <f>COUNT(S13:S18)+COUNT(S20:S29)+COUNT(S145:S154)+COUNT(#REF!)</f>
        <v>0</v>
      </c>
      <c r="T226" s="832"/>
      <c r="U226" s="183"/>
      <c r="V226" s="183" t="str">
        <f>'Основні дані'!$B$1</f>
        <v>Е-М120</v>
      </c>
      <c r="W226" s="378"/>
    </row>
    <row r="227" spans="1:23" s="153" customFormat="1" ht="27.75" hidden="1" customHeight="1" x14ac:dyDescent="0.4">
      <c r="A227" s="182"/>
      <c r="B227" s="840" t="s">
        <v>481</v>
      </c>
      <c r="C227" s="841"/>
      <c r="D227" s="841"/>
      <c r="E227" s="841"/>
      <c r="F227" s="841"/>
      <c r="G227" s="841"/>
      <c r="H227" s="841"/>
      <c r="I227" s="841"/>
      <c r="J227" s="841"/>
      <c r="K227" s="841"/>
      <c r="L227" s="842"/>
      <c r="M227" s="831">
        <f>COUNT(M13:M18)+COUNT(M20:M29)+COUNT(M156:M165)+COUNT(#REF!)</f>
        <v>2</v>
      </c>
      <c r="N227" s="832"/>
      <c r="O227" s="831">
        <f>COUNT(O13:O18)+COUNT(O20:O29)+COUNT(O156:O165)+COUNT(#REF!)</f>
        <v>3</v>
      </c>
      <c r="P227" s="832"/>
      <c r="Q227" s="831">
        <f>COUNT(Q13:Q18)+COUNT(Q20:Q29)+COUNT(Q156:Q165)+COUNT(#REF!)</f>
        <v>0</v>
      </c>
      <c r="R227" s="832"/>
      <c r="S227" s="831">
        <f>COUNT(S13:S18)+COUNT(S20:S29)+COUNT(S156:S165)+COUNT(#REF!)</f>
        <v>0</v>
      </c>
      <c r="T227" s="832"/>
      <c r="U227" s="183"/>
      <c r="V227" s="183" t="str">
        <f>'Основні дані'!$B$1</f>
        <v>Е-М120</v>
      </c>
      <c r="W227" s="378"/>
    </row>
    <row r="228" spans="1:23" s="153" customFormat="1" ht="27.75" hidden="1" customHeight="1" x14ac:dyDescent="0.4">
      <c r="A228" s="182"/>
      <c r="B228" s="840" t="s">
        <v>482</v>
      </c>
      <c r="C228" s="841"/>
      <c r="D228" s="841"/>
      <c r="E228" s="841"/>
      <c r="F228" s="841"/>
      <c r="G228" s="841"/>
      <c r="H228" s="841"/>
      <c r="I228" s="841"/>
      <c r="J228" s="841"/>
      <c r="K228" s="841"/>
      <c r="L228" s="842"/>
      <c r="M228" s="831">
        <f>COUNT(M13:M18)+COUNT(M20:M29)+COUNT(M167:M176)+COUNT(#REF!)</f>
        <v>2</v>
      </c>
      <c r="N228" s="832"/>
      <c r="O228" s="831">
        <f>COUNT(O13:O18)+COUNT(O20:O29)+COUNT(O167:O176)+COUNT(#REF!)</f>
        <v>3</v>
      </c>
      <c r="P228" s="832"/>
      <c r="Q228" s="831">
        <f>COUNT(Q13:Q18)+COUNT(Q20:Q29)+COUNT(Q167:Q176)+COUNT(#REF!)</f>
        <v>0</v>
      </c>
      <c r="R228" s="832"/>
      <c r="S228" s="831">
        <f>COUNT(S13:S18)+COUNT(S20:S29)+COUNT(S167:S176)+COUNT(#REF!)</f>
        <v>0</v>
      </c>
      <c r="T228" s="832"/>
      <c r="U228" s="183"/>
      <c r="V228" s="183" t="str">
        <f>'Основні дані'!$B$1</f>
        <v>Е-М120</v>
      </c>
      <c r="W228" s="378"/>
    </row>
    <row r="229" spans="1:23" s="153" customFormat="1" ht="27.75" hidden="1" customHeight="1" x14ac:dyDescent="0.4">
      <c r="A229" s="182"/>
      <c r="B229" s="840" t="s">
        <v>483</v>
      </c>
      <c r="C229" s="841"/>
      <c r="D229" s="841"/>
      <c r="E229" s="841"/>
      <c r="F229" s="841"/>
      <c r="G229" s="841"/>
      <c r="H229" s="841"/>
      <c r="I229" s="841"/>
      <c r="J229" s="841"/>
      <c r="K229" s="841"/>
      <c r="L229" s="842"/>
      <c r="M229" s="831">
        <f>COUNT(M13:M18)+COUNT(M20:M29)+COUNT(M178:M187)+COUNT(#REF!)</f>
        <v>2</v>
      </c>
      <c r="N229" s="832"/>
      <c r="O229" s="831">
        <f>COUNT(O13:O18)+COUNT(O20:O29)+COUNT(O178:O187)+COUNT(#REF!)</f>
        <v>3</v>
      </c>
      <c r="P229" s="832"/>
      <c r="Q229" s="831">
        <f>COUNT(Q13:Q18)+COUNT(Q20:Q29)+COUNT(Q178:Q187)+COUNT(#REF!)</f>
        <v>0</v>
      </c>
      <c r="R229" s="832"/>
      <c r="S229" s="831">
        <f>COUNT(S13:S18)+COUNT(S20:S29)+COUNT(S178:S187)+COUNT(#REF!)</f>
        <v>0</v>
      </c>
      <c r="T229" s="832"/>
      <c r="U229" s="183"/>
      <c r="V229" s="183" t="str">
        <f>'Основні дані'!$B$1</f>
        <v>Е-М120</v>
      </c>
      <c r="W229" s="378"/>
    </row>
    <row r="230" spans="1:23" s="153" customFormat="1" ht="27.75" hidden="1" customHeight="1" x14ac:dyDescent="0.4">
      <c r="A230" s="182"/>
      <c r="B230" s="840" t="s">
        <v>484</v>
      </c>
      <c r="C230" s="841"/>
      <c r="D230" s="841"/>
      <c r="E230" s="841"/>
      <c r="F230" s="841"/>
      <c r="G230" s="841"/>
      <c r="H230" s="841"/>
      <c r="I230" s="841"/>
      <c r="J230" s="841"/>
      <c r="K230" s="841"/>
      <c r="L230" s="842"/>
      <c r="M230" s="831">
        <f>COUNT(M13:M18)+COUNT(M20:M29)+COUNT(M189:M198)+COUNT(#REF!)</f>
        <v>2</v>
      </c>
      <c r="N230" s="832"/>
      <c r="O230" s="831">
        <f>COUNT(O13:O18)+COUNT(O20:O29)+COUNT(O189:O198)+COUNT(#REF!)</f>
        <v>3</v>
      </c>
      <c r="P230" s="832"/>
      <c r="Q230" s="831">
        <f>COUNT(Q13:Q18)+COUNT(Q20:Q29)+COUNT(Q189:Q198)+COUNT(#REF!)</f>
        <v>0</v>
      </c>
      <c r="R230" s="832"/>
      <c r="S230" s="831">
        <f>COUNT(S13:S18)+COUNT(S20:S29)+COUNT(S189:S198)+COUNT(#REF!)</f>
        <v>0</v>
      </c>
      <c r="T230" s="832"/>
      <c r="U230" s="183"/>
      <c r="V230" s="183" t="str">
        <f>'Основні дані'!$B$1</f>
        <v>Е-М120</v>
      </c>
      <c r="W230" s="378"/>
    </row>
    <row r="231" spans="1:23" s="153" customFormat="1" ht="27.75" hidden="1" customHeight="1" x14ac:dyDescent="0.4">
      <c r="A231" s="182"/>
      <c r="B231" s="840" t="s">
        <v>485</v>
      </c>
      <c r="C231" s="841"/>
      <c r="D231" s="841"/>
      <c r="E231" s="841"/>
      <c r="F231" s="841"/>
      <c r="G231" s="841"/>
      <c r="H231" s="841"/>
      <c r="I231" s="841"/>
      <c r="J231" s="841"/>
      <c r="K231" s="841"/>
      <c r="L231" s="842"/>
      <c r="M231" s="831">
        <f>COUNT(M13:M18)+COUNT(M20:M29)+COUNT(M200:M209)+COUNT(#REF!)</f>
        <v>2</v>
      </c>
      <c r="N231" s="832"/>
      <c r="O231" s="831">
        <f>COUNT(O13:O18)+COUNT(O20:O29)+COUNT(O200:O209)+COUNT(#REF!)</f>
        <v>3</v>
      </c>
      <c r="P231" s="832"/>
      <c r="Q231" s="831">
        <f>COUNT(Q13:Q18)+COUNT(Q20:Q29)+COUNT(Q200:Q209)+COUNT(#REF!)</f>
        <v>0</v>
      </c>
      <c r="R231" s="832"/>
      <c r="S231" s="831">
        <f>COUNT(S13:S18)+COUNT(S20:S29)+COUNT(S200:S209)+COUNT(#REF!)</f>
        <v>0</v>
      </c>
      <c r="T231" s="832"/>
      <c r="U231" s="183"/>
      <c r="V231" s="183" t="str">
        <f>'Основні дані'!$B$1</f>
        <v>Е-М120</v>
      </c>
      <c r="W231" s="378"/>
    </row>
    <row r="232" spans="1:23" s="153" customFormat="1" ht="27.75" customHeight="1" thickBot="1" x14ac:dyDescent="0.45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3"/>
      <c r="V232" s="183"/>
      <c r="W232" s="378"/>
    </row>
    <row r="233" spans="1:23" s="296" customFormat="1" ht="27.75" customHeight="1" thickBot="1" x14ac:dyDescent="0.25">
      <c r="A233" s="294"/>
      <c r="B233" s="295"/>
      <c r="C233" s="891" t="s">
        <v>57</v>
      </c>
      <c r="D233" s="892"/>
      <c r="E233" s="892"/>
      <c r="F233" s="892"/>
      <c r="G233" s="892"/>
      <c r="H233" s="893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5"/>
      <c r="V233" s="295"/>
      <c r="W233" s="378"/>
    </row>
    <row r="234" spans="1:23" s="296" customFormat="1" ht="27.75" customHeight="1" x14ac:dyDescent="0.4">
      <c r="A234" s="294"/>
      <c r="B234" s="294"/>
      <c r="C234" s="184" t="s">
        <v>69</v>
      </c>
      <c r="D234" s="838" t="s">
        <v>72</v>
      </c>
      <c r="E234" s="838"/>
      <c r="F234" s="838"/>
      <c r="G234" s="838"/>
      <c r="H234" s="839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5"/>
      <c r="V234" s="295"/>
      <c r="W234" s="376"/>
    </row>
    <row r="235" spans="1:23" s="296" customFormat="1" ht="27" x14ac:dyDescent="0.4">
      <c r="A235" s="294"/>
      <c r="B235" s="294"/>
      <c r="C235" s="181" t="s">
        <v>73</v>
      </c>
      <c r="D235" s="843" t="s">
        <v>74</v>
      </c>
      <c r="E235" s="843"/>
      <c r="F235" s="843"/>
      <c r="G235" s="843"/>
      <c r="H235" s="84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5"/>
      <c r="V235" s="295"/>
      <c r="W235" s="375"/>
    </row>
    <row r="236" spans="1:23" s="296" customFormat="1" ht="27.75" customHeight="1" x14ac:dyDescent="0.4">
      <c r="A236" s="294"/>
      <c r="B236" s="294"/>
      <c r="C236" s="181" t="s">
        <v>68</v>
      </c>
      <c r="D236" s="836" t="s">
        <v>75</v>
      </c>
      <c r="E236" s="836"/>
      <c r="F236" s="836"/>
      <c r="G236" s="836"/>
      <c r="H236" s="837"/>
      <c r="I236" s="294"/>
      <c r="J236" s="519"/>
      <c r="K236" s="449" t="s">
        <v>152</v>
      </c>
      <c r="L236" s="469"/>
      <c r="M236" s="469"/>
      <c r="N236" s="469"/>
      <c r="O236" s="469"/>
      <c r="P236" s="469"/>
      <c r="Q236" s="470"/>
      <c r="R236" s="294"/>
      <c r="S236" s="294"/>
      <c r="T236" s="294"/>
      <c r="U236" s="295"/>
      <c r="V236" s="295"/>
      <c r="W236" s="151"/>
    </row>
    <row r="237" spans="1:23" s="296" customFormat="1" ht="27.75" customHeight="1" x14ac:dyDescent="0.2">
      <c r="A237" s="294"/>
      <c r="B237" s="294"/>
      <c r="C237" s="181" t="s">
        <v>76</v>
      </c>
      <c r="D237" s="836" t="s">
        <v>81</v>
      </c>
      <c r="E237" s="836"/>
      <c r="F237" s="836"/>
      <c r="G237" s="836"/>
      <c r="H237" s="837"/>
      <c r="I237" s="294"/>
      <c r="J237" s="519"/>
      <c r="K237" s="469"/>
      <c r="L237" s="471"/>
      <c r="M237" s="469"/>
      <c r="N237" s="469"/>
      <c r="O237" s="469"/>
      <c r="P237" s="469"/>
      <c r="Q237" s="470"/>
      <c r="R237" s="294"/>
      <c r="S237" s="294"/>
      <c r="T237" s="294"/>
      <c r="U237" s="295"/>
      <c r="V237" s="295"/>
      <c r="W237" s="151"/>
    </row>
    <row r="238" spans="1:23" s="296" customFormat="1" ht="27.75" customHeight="1" x14ac:dyDescent="0.4">
      <c r="A238" s="294"/>
      <c r="B238" s="294"/>
      <c r="C238" s="181" t="s">
        <v>77</v>
      </c>
      <c r="D238" s="836" t="s">
        <v>82</v>
      </c>
      <c r="E238" s="836"/>
      <c r="F238" s="836"/>
      <c r="G238" s="836"/>
      <c r="H238" s="837"/>
      <c r="I238" s="294"/>
      <c r="J238" s="519"/>
      <c r="K238" s="449" t="s">
        <v>518</v>
      </c>
      <c r="L238" s="471"/>
      <c r="M238" s="469"/>
      <c r="N238" s="469"/>
      <c r="O238" s="469"/>
      <c r="P238" s="469"/>
      <c r="Q238" s="470"/>
      <c r="R238" s="294"/>
      <c r="S238" s="294"/>
      <c r="T238" s="294"/>
      <c r="U238" s="295"/>
      <c r="V238" s="295"/>
      <c r="W238" s="379"/>
    </row>
    <row r="239" spans="1:23" s="153" customFormat="1" ht="27.75" customHeight="1" thickBot="1" x14ac:dyDescent="0.45">
      <c r="A239" s="228"/>
      <c r="B239" s="228"/>
      <c r="C239" s="447" t="s">
        <v>169</v>
      </c>
      <c r="D239" s="847" t="s">
        <v>170</v>
      </c>
      <c r="E239" s="847"/>
      <c r="F239" s="847"/>
      <c r="G239" s="847"/>
      <c r="H239" s="84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191"/>
      <c r="V239" s="183"/>
      <c r="W239" s="379"/>
    </row>
    <row r="240" spans="1:23" s="186" customFormat="1" ht="27.75" customHeight="1" x14ac:dyDescent="0.4">
      <c r="A240" s="228"/>
      <c r="B240" s="228"/>
      <c r="C240" s="229"/>
      <c r="D240" s="229"/>
      <c r="E240" s="229"/>
      <c r="F240" s="229"/>
      <c r="G240" s="229"/>
      <c r="H240" s="229"/>
      <c r="I240" s="228"/>
      <c r="J240" s="228"/>
      <c r="K240" s="228"/>
      <c r="L240" s="228"/>
      <c r="M240" s="228"/>
      <c r="N240" s="228"/>
      <c r="O240" s="228"/>
      <c r="P240" s="228"/>
      <c r="Q240" s="191"/>
      <c r="R240" s="191"/>
      <c r="S240" s="428"/>
    </row>
    <row r="241" spans="1:30" s="186" customFormat="1" ht="27.75" customHeight="1" x14ac:dyDescent="0.4">
      <c r="A241" s="228"/>
      <c r="B241" s="228"/>
      <c r="C241" s="229"/>
      <c r="D241" s="229"/>
      <c r="E241" s="229"/>
      <c r="F241" s="229"/>
      <c r="G241" s="229"/>
      <c r="H241" s="229"/>
      <c r="I241" s="228"/>
      <c r="J241" s="228"/>
      <c r="K241" s="228"/>
      <c r="L241" s="228"/>
      <c r="M241" s="228"/>
      <c r="N241" s="228"/>
      <c r="O241" s="228"/>
      <c r="P241" s="228"/>
      <c r="Q241" s="191"/>
      <c r="R241" s="191"/>
      <c r="S241" s="428"/>
    </row>
    <row r="242" spans="1:30" s="186" customFormat="1" ht="27.75" customHeight="1" x14ac:dyDescent="0.4">
      <c r="A242" s="228"/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191"/>
      <c r="R242" s="191"/>
      <c r="S242" s="428"/>
    </row>
    <row r="243" spans="1:30" s="186" customFormat="1" ht="60.75" customHeight="1" x14ac:dyDescent="0.4">
      <c r="A243" s="228"/>
      <c r="B243" s="538" t="s">
        <v>153</v>
      </c>
      <c r="C243" s="827" t="s">
        <v>629</v>
      </c>
      <c r="D243" s="827"/>
      <c r="E243" s="827"/>
      <c r="F243" s="827"/>
      <c r="G243" s="827"/>
      <c r="H243" s="828"/>
      <c r="I243" s="228"/>
      <c r="J243" s="833" t="s">
        <v>637</v>
      </c>
      <c r="K243" s="834"/>
      <c r="L243" s="834"/>
      <c r="M243" s="834"/>
      <c r="N243" s="834"/>
      <c r="O243" s="834"/>
      <c r="P243" s="827" t="s">
        <v>640</v>
      </c>
      <c r="Q243" s="835"/>
      <c r="R243" s="835"/>
      <c r="S243" s="835"/>
      <c r="T243" s="835"/>
      <c r="U243" s="835"/>
      <c r="V243" s="835"/>
      <c r="W243" s="835"/>
      <c r="X243" s="835"/>
      <c r="Y243" s="228"/>
      <c r="Z243" s="228"/>
      <c r="AA243" s="228"/>
      <c r="AB243" s="228"/>
      <c r="AC243" s="191"/>
      <c r="AD243" s="374"/>
    </row>
    <row r="244" spans="1:30" s="186" customFormat="1" ht="39.75" customHeight="1" x14ac:dyDescent="0.4">
      <c r="A244" s="228"/>
      <c r="B244" s="229"/>
      <c r="C244" s="824" t="s">
        <v>521</v>
      </c>
      <c r="D244" s="824"/>
      <c r="E244" s="824"/>
      <c r="F244" s="824"/>
      <c r="G244" s="824"/>
      <c r="H244" s="228"/>
      <c r="I244" s="228"/>
      <c r="J244" s="228"/>
      <c r="K244" s="228"/>
      <c r="L244" s="228"/>
      <c r="M244" s="228"/>
      <c r="N244" s="228"/>
      <c r="O244" s="228"/>
      <c r="P244" s="825" t="s">
        <v>521</v>
      </c>
      <c r="Q244" s="826"/>
      <c r="R244" s="826"/>
      <c r="S244" s="826"/>
      <c r="T244" s="826"/>
      <c r="U244" s="826"/>
      <c r="V244" s="826"/>
      <c r="W244" s="826"/>
      <c r="X244" s="826"/>
      <c r="Y244" s="228"/>
      <c r="Z244" s="228"/>
      <c r="AA244" s="228"/>
      <c r="AB244" s="228"/>
      <c r="AC244" s="191"/>
      <c r="AD244" s="374"/>
    </row>
    <row r="245" spans="1:30" s="186" customFormat="1" ht="39.75" customHeight="1" x14ac:dyDescent="0.4">
      <c r="A245" s="228"/>
      <c r="B245" s="229"/>
      <c r="C245" s="229"/>
      <c r="D245" s="229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191"/>
      <c r="AD245" s="374"/>
    </row>
    <row r="246" spans="1:30" s="186" customFormat="1" ht="39.75" customHeight="1" x14ac:dyDescent="0.4">
      <c r="A246" s="228"/>
      <c r="B246" s="538" t="s">
        <v>522</v>
      </c>
      <c r="C246" s="827" t="s">
        <v>631</v>
      </c>
      <c r="D246" s="827"/>
      <c r="E246" s="827"/>
      <c r="F246" s="827"/>
      <c r="G246" s="827"/>
      <c r="H246" s="828"/>
      <c r="I246" s="228"/>
      <c r="J246" s="829"/>
      <c r="K246" s="818"/>
      <c r="L246" s="818"/>
      <c r="M246" s="818"/>
      <c r="N246" s="818"/>
      <c r="O246" s="818"/>
      <c r="P246" s="827"/>
      <c r="Q246" s="835"/>
      <c r="R246" s="835"/>
      <c r="S246" s="835"/>
      <c r="T246" s="835"/>
      <c r="U246" s="835"/>
      <c r="V246" s="835"/>
      <c r="W246" s="835"/>
      <c r="X246" s="835"/>
      <c r="Y246" s="228"/>
      <c r="Z246" s="228"/>
      <c r="AA246" s="228"/>
      <c r="AB246" s="228"/>
      <c r="AC246" s="191"/>
      <c r="AD246" s="374"/>
    </row>
    <row r="247" spans="1:30" s="186" customFormat="1" ht="39.75" customHeight="1" x14ac:dyDescent="0.4">
      <c r="A247" s="228"/>
      <c r="C247" s="824" t="s">
        <v>521</v>
      </c>
      <c r="D247" s="824"/>
      <c r="E247" s="824"/>
      <c r="F247" s="824"/>
      <c r="G247" s="824"/>
      <c r="H247" s="228"/>
      <c r="I247" s="228"/>
      <c r="J247" s="620"/>
      <c r="K247" s="228"/>
      <c r="L247" s="228"/>
      <c r="M247" s="228"/>
      <c r="N247" s="228"/>
      <c r="O247" s="228"/>
      <c r="P247" s="825"/>
      <c r="Q247" s="826"/>
      <c r="R247" s="826"/>
      <c r="S247" s="826"/>
      <c r="T247" s="826"/>
      <c r="U247" s="826"/>
      <c r="V247" s="826"/>
      <c r="W247" s="826"/>
      <c r="X247" s="826"/>
      <c r="Y247" s="228"/>
      <c r="Z247" s="228"/>
      <c r="AA247" s="228"/>
      <c r="AB247" s="228"/>
      <c r="AC247" s="191"/>
      <c r="AD247" s="374"/>
    </row>
    <row r="248" spans="1:30" s="373" customFormat="1" ht="27.75" customHeight="1" x14ac:dyDescent="0.4">
      <c r="A248" s="372"/>
      <c r="B248" s="372"/>
      <c r="C248" s="372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372"/>
      <c r="O248" s="372"/>
      <c r="P248" s="372"/>
      <c r="Q248" s="372"/>
      <c r="R248" s="372"/>
      <c r="S248" s="372"/>
      <c r="T248" s="372"/>
      <c r="V248" s="191"/>
      <c r="W248" s="428"/>
    </row>
    <row r="249" spans="1:30" s="373" customFormat="1" ht="27.75" customHeight="1" x14ac:dyDescent="0.4">
      <c r="A249" s="372"/>
      <c r="B249" s="229" t="s">
        <v>486</v>
      </c>
      <c r="C249" s="827" t="s">
        <v>630</v>
      </c>
      <c r="D249" s="827"/>
      <c r="E249" s="827"/>
      <c r="F249" s="827"/>
      <c r="G249" s="827"/>
      <c r="H249" s="828"/>
      <c r="I249" s="503"/>
      <c r="J249" s="829" t="s">
        <v>486</v>
      </c>
      <c r="K249" s="818"/>
      <c r="L249" s="818"/>
      <c r="M249" s="818"/>
      <c r="N249" s="818"/>
      <c r="O249" s="818"/>
      <c r="P249" s="827" t="s">
        <v>636</v>
      </c>
      <c r="Q249" s="835"/>
      <c r="R249" s="835"/>
      <c r="S249" s="835"/>
      <c r="T249" s="835"/>
      <c r="U249" s="835"/>
      <c r="V249" s="835"/>
      <c r="W249" s="835"/>
      <c r="X249" s="835"/>
    </row>
    <row r="250" spans="1:30" s="373" customFormat="1" ht="27.75" customHeight="1" x14ac:dyDescent="0.4">
      <c r="A250" s="372"/>
      <c r="B250" s="620" t="s">
        <v>633</v>
      </c>
      <c r="C250" s="824" t="s">
        <v>521</v>
      </c>
      <c r="D250" s="824"/>
      <c r="E250" s="824"/>
      <c r="F250" s="824"/>
      <c r="G250" s="824"/>
      <c r="H250" s="450"/>
      <c r="I250" s="451"/>
      <c r="J250" s="620" t="s">
        <v>635</v>
      </c>
      <c r="K250" s="228"/>
      <c r="L250" s="228"/>
      <c r="M250" s="228"/>
      <c r="N250" s="228"/>
      <c r="O250" s="228"/>
      <c r="P250" s="825" t="s">
        <v>521</v>
      </c>
      <c r="Q250" s="826"/>
      <c r="R250" s="826"/>
      <c r="S250" s="826"/>
      <c r="T250" s="826"/>
      <c r="U250" s="826"/>
      <c r="V250" s="826"/>
      <c r="W250" s="826"/>
      <c r="X250" s="826"/>
    </row>
    <row r="251" spans="1:30" s="373" customFormat="1" ht="27.75" customHeight="1" x14ac:dyDescent="0.4">
      <c r="A251" s="372"/>
      <c r="B251" s="372"/>
      <c r="C251" s="372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372"/>
      <c r="O251" s="372"/>
      <c r="P251" s="372"/>
      <c r="Q251" s="372"/>
      <c r="R251" s="372"/>
      <c r="S251" s="372"/>
      <c r="T251" s="372"/>
      <c r="V251" s="191"/>
      <c r="W251" s="428"/>
    </row>
    <row r="252" spans="1:30" s="373" customFormat="1" ht="27.75" customHeight="1" x14ac:dyDescent="0.4">
      <c r="A252" s="372"/>
      <c r="B252" s="229" t="s">
        <v>486</v>
      </c>
      <c r="C252" s="827" t="s">
        <v>634</v>
      </c>
      <c r="D252" s="827"/>
      <c r="E252" s="827"/>
      <c r="F252" s="827"/>
      <c r="G252" s="827"/>
      <c r="H252" s="828"/>
      <c r="I252" s="503"/>
      <c r="J252" s="829" t="s">
        <v>486</v>
      </c>
      <c r="K252" s="818"/>
      <c r="L252" s="818"/>
      <c r="M252" s="818"/>
      <c r="N252" s="818"/>
      <c r="O252" s="818"/>
      <c r="P252" s="827" t="s">
        <v>639</v>
      </c>
      <c r="Q252" s="835"/>
      <c r="R252" s="835"/>
      <c r="S252" s="835"/>
      <c r="T252" s="835"/>
      <c r="U252" s="835"/>
      <c r="V252" s="835"/>
      <c r="W252" s="835"/>
      <c r="X252" s="835"/>
    </row>
    <row r="253" spans="1:30" s="373" customFormat="1" ht="27.75" customHeight="1" x14ac:dyDescent="0.4">
      <c r="A253" s="372"/>
      <c r="B253" s="620" t="s">
        <v>632</v>
      </c>
      <c r="C253" s="824" t="s">
        <v>521</v>
      </c>
      <c r="D253" s="824"/>
      <c r="E253" s="824"/>
      <c r="F253" s="824"/>
      <c r="G253" s="824"/>
      <c r="H253" s="450"/>
      <c r="I253" s="451"/>
      <c r="J253" s="620" t="s">
        <v>638</v>
      </c>
      <c r="K253" s="228"/>
      <c r="L253" s="228"/>
      <c r="M253" s="228"/>
      <c r="N253" s="228"/>
      <c r="O253" s="228"/>
      <c r="P253" s="825" t="s">
        <v>521</v>
      </c>
      <c r="Q253" s="826"/>
      <c r="R253" s="826"/>
      <c r="S253" s="826"/>
      <c r="T253" s="826"/>
      <c r="U253" s="826"/>
      <c r="V253" s="826"/>
      <c r="W253" s="826"/>
      <c r="X253" s="826"/>
    </row>
    <row r="254" spans="1:30" s="373" customFormat="1" ht="27.75" hidden="1" customHeight="1" x14ac:dyDescent="0.4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V254" s="191"/>
      <c r="W254" s="428"/>
    </row>
    <row r="255" spans="1:30" s="373" customFormat="1" ht="27.75" hidden="1" customHeight="1" x14ac:dyDescent="0.4">
      <c r="A255" s="372"/>
      <c r="B255" s="229" t="s">
        <v>486</v>
      </c>
      <c r="C255" s="827" t="s">
        <v>519</v>
      </c>
      <c r="D255" s="827"/>
      <c r="E255" s="827"/>
      <c r="F255" s="827"/>
      <c r="G255" s="827"/>
      <c r="H255" s="828"/>
      <c r="I255" s="503"/>
      <c r="J255" s="829" t="s">
        <v>486</v>
      </c>
      <c r="K255" s="818"/>
      <c r="L255" s="818"/>
      <c r="M255" s="818"/>
      <c r="N255" s="818"/>
      <c r="O255" s="818"/>
      <c r="P255" s="830" t="s">
        <v>520</v>
      </c>
      <c r="Q255" s="828"/>
      <c r="R255" s="828"/>
      <c r="S255" s="828"/>
      <c r="T255" s="828"/>
      <c r="U255" s="828"/>
      <c r="V255" s="828"/>
      <c r="W255" s="828"/>
      <c r="X255" s="828"/>
    </row>
    <row r="256" spans="1:30" s="373" customFormat="1" ht="27.75" hidden="1" customHeight="1" x14ac:dyDescent="0.4">
      <c r="A256" s="372"/>
      <c r="B256" s="228"/>
      <c r="C256" s="824" t="s">
        <v>521</v>
      </c>
      <c r="D256" s="824"/>
      <c r="E256" s="824"/>
      <c r="F256" s="824"/>
      <c r="G256" s="824"/>
      <c r="H256" s="450"/>
      <c r="I256" s="451"/>
      <c r="J256" s="228"/>
      <c r="K256" s="228"/>
      <c r="L256" s="228"/>
      <c r="M256" s="228"/>
      <c r="N256" s="228"/>
      <c r="O256" s="228"/>
      <c r="P256" s="825" t="s">
        <v>521</v>
      </c>
      <c r="Q256" s="826"/>
      <c r="R256" s="826"/>
      <c r="S256" s="826"/>
      <c r="T256" s="826"/>
      <c r="U256" s="826"/>
      <c r="V256" s="826"/>
      <c r="W256" s="826"/>
      <c r="X256" s="826"/>
    </row>
    <row r="257" spans="1:24" s="373" customFormat="1" ht="27.75" hidden="1" customHeight="1" x14ac:dyDescent="0.4">
      <c r="A257" s="372"/>
      <c r="B257" s="372"/>
      <c r="C257" s="372"/>
      <c r="D257" s="372"/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V257" s="191"/>
      <c r="W257" s="428"/>
    </row>
    <row r="258" spans="1:24" s="373" customFormat="1" ht="27.75" hidden="1" customHeight="1" x14ac:dyDescent="0.4">
      <c r="A258" s="372"/>
      <c r="B258" s="229" t="s">
        <v>486</v>
      </c>
      <c r="C258" s="827" t="s">
        <v>519</v>
      </c>
      <c r="D258" s="827"/>
      <c r="E258" s="827"/>
      <c r="F258" s="827"/>
      <c r="G258" s="827"/>
      <c r="H258" s="828"/>
      <c r="I258" s="503"/>
      <c r="J258" s="829" t="s">
        <v>486</v>
      </c>
      <c r="K258" s="818"/>
      <c r="L258" s="818"/>
      <c r="M258" s="818"/>
      <c r="N258" s="818"/>
      <c r="O258" s="818"/>
      <c r="P258" s="830" t="s">
        <v>520</v>
      </c>
      <c r="Q258" s="828"/>
      <c r="R258" s="828"/>
      <c r="S258" s="828"/>
      <c r="T258" s="828"/>
      <c r="U258" s="828"/>
      <c r="V258" s="828"/>
      <c r="W258" s="828"/>
      <c r="X258" s="828"/>
    </row>
    <row r="259" spans="1:24" s="373" customFormat="1" ht="27.75" hidden="1" customHeight="1" x14ac:dyDescent="0.4">
      <c r="A259" s="372"/>
      <c r="B259" s="228"/>
      <c r="C259" s="824" t="s">
        <v>521</v>
      </c>
      <c r="D259" s="824"/>
      <c r="E259" s="824"/>
      <c r="F259" s="824"/>
      <c r="G259" s="824"/>
      <c r="H259" s="450"/>
      <c r="I259" s="451"/>
      <c r="J259" s="228"/>
      <c r="K259" s="228"/>
      <c r="L259" s="228"/>
      <c r="M259" s="228"/>
      <c r="N259" s="228"/>
      <c r="O259" s="228"/>
      <c r="P259" s="825" t="s">
        <v>521</v>
      </c>
      <c r="Q259" s="826"/>
      <c r="R259" s="826"/>
      <c r="S259" s="826"/>
      <c r="T259" s="826"/>
      <c r="U259" s="826"/>
      <c r="V259" s="826"/>
      <c r="W259" s="826"/>
      <c r="X259" s="826"/>
    </row>
    <row r="260" spans="1:24" s="373" customFormat="1" ht="27.75" hidden="1" customHeight="1" x14ac:dyDescent="0.4">
      <c r="A260" s="372"/>
      <c r="B260" s="372"/>
      <c r="C260" s="372"/>
      <c r="D260" s="372"/>
      <c r="E260" s="372"/>
      <c r="F260" s="372"/>
      <c r="G260" s="372"/>
      <c r="H260" s="372"/>
      <c r="I260" s="372"/>
      <c r="J260" s="372"/>
      <c r="K260" s="372"/>
      <c r="L260" s="372"/>
      <c r="M260" s="372"/>
      <c r="N260" s="372"/>
      <c r="O260" s="372"/>
      <c r="P260" s="372"/>
      <c r="Q260" s="372"/>
      <c r="R260" s="372"/>
      <c r="S260" s="372"/>
      <c r="T260" s="372"/>
      <c r="V260" s="191"/>
      <c r="W260" s="428"/>
    </row>
    <row r="261" spans="1:24" s="373" customFormat="1" ht="27.75" hidden="1" customHeight="1" x14ac:dyDescent="0.4">
      <c r="A261" s="372"/>
      <c r="B261" s="229" t="s">
        <v>486</v>
      </c>
      <c r="C261" s="827" t="s">
        <v>519</v>
      </c>
      <c r="D261" s="827"/>
      <c r="E261" s="827"/>
      <c r="F261" s="827"/>
      <c r="G261" s="827"/>
      <c r="H261" s="828"/>
      <c r="I261" s="503"/>
      <c r="J261" s="829" t="s">
        <v>486</v>
      </c>
      <c r="K261" s="818"/>
      <c r="L261" s="818"/>
      <c r="M261" s="818"/>
      <c r="N261" s="818"/>
      <c r="O261" s="818"/>
      <c r="P261" s="830" t="s">
        <v>520</v>
      </c>
      <c r="Q261" s="828"/>
      <c r="R261" s="828"/>
      <c r="S261" s="828"/>
      <c r="T261" s="828"/>
      <c r="U261" s="828"/>
      <c r="V261" s="828"/>
      <c r="W261" s="828"/>
      <c r="X261" s="828"/>
    </row>
    <row r="262" spans="1:24" s="373" customFormat="1" ht="27.75" hidden="1" customHeight="1" x14ac:dyDescent="0.4">
      <c r="A262" s="372"/>
      <c r="B262" s="228"/>
      <c r="C262" s="824" t="s">
        <v>521</v>
      </c>
      <c r="D262" s="824"/>
      <c r="E262" s="824"/>
      <c r="F262" s="824"/>
      <c r="G262" s="824"/>
      <c r="H262" s="450"/>
      <c r="I262" s="451"/>
      <c r="J262" s="228"/>
      <c r="K262" s="228"/>
      <c r="L262" s="228"/>
      <c r="M262" s="228"/>
      <c r="N262" s="228"/>
      <c r="O262" s="228"/>
      <c r="P262" s="825" t="s">
        <v>521</v>
      </c>
      <c r="Q262" s="826"/>
      <c r="R262" s="826"/>
      <c r="S262" s="826"/>
      <c r="T262" s="826"/>
      <c r="U262" s="826"/>
      <c r="V262" s="826"/>
      <c r="W262" s="826"/>
      <c r="X262" s="826"/>
    </row>
    <row r="263" spans="1:24" s="373" customFormat="1" ht="27.75" hidden="1" customHeight="1" x14ac:dyDescent="0.4">
      <c r="A263" s="372"/>
      <c r="B263" s="372"/>
      <c r="C263" s="372"/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372"/>
      <c r="O263" s="372"/>
      <c r="P263" s="372"/>
      <c r="Q263" s="372"/>
      <c r="R263" s="372"/>
      <c r="S263" s="372"/>
      <c r="T263" s="372"/>
      <c r="V263" s="191"/>
      <c r="W263" s="428"/>
    </row>
    <row r="264" spans="1:24" s="373" customFormat="1" ht="27.75" hidden="1" customHeight="1" x14ac:dyDescent="0.4">
      <c r="A264" s="372"/>
      <c r="B264" s="229" t="s">
        <v>486</v>
      </c>
      <c r="C264" s="827" t="s">
        <v>519</v>
      </c>
      <c r="D264" s="827"/>
      <c r="E264" s="827"/>
      <c r="F264" s="827"/>
      <c r="G264" s="827"/>
      <c r="H264" s="828"/>
      <c r="I264" s="503"/>
      <c r="J264" s="829" t="s">
        <v>486</v>
      </c>
      <c r="K264" s="818"/>
      <c r="L264" s="818"/>
      <c r="M264" s="818"/>
      <c r="N264" s="818"/>
      <c r="O264" s="818"/>
      <c r="P264" s="830" t="s">
        <v>520</v>
      </c>
      <c r="Q264" s="828"/>
      <c r="R264" s="828"/>
      <c r="S264" s="828"/>
      <c r="T264" s="828"/>
      <c r="U264" s="828"/>
      <c r="V264" s="828"/>
      <c r="W264" s="828"/>
      <c r="X264" s="828"/>
    </row>
    <row r="265" spans="1:24" s="373" customFormat="1" ht="27.75" hidden="1" customHeight="1" x14ac:dyDescent="0.4">
      <c r="A265" s="372"/>
      <c r="B265" s="228"/>
      <c r="C265" s="824" t="s">
        <v>521</v>
      </c>
      <c r="D265" s="824"/>
      <c r="E265" s="824"/>
      <c r="F265" s="824"/>
      <c r="G265" s="824"/>
      <c r="H265" s="450"/>
      <c r="I265" s="451"/>
      <c r="J265" s="228"/>
      <c r="K265" s="228"/>
      <c r="L265" s="228"/>
      <c r="M265" s="228"/>
      <c r="N265" s="228"/>
      <c r="O265" s="228"/>
      <c r="P265" s="825" t="s">
        <v>521</v>
      </c>
      <c r="Q265" s="826"/>
      <c r="R265" s="826"/>
      <c r="S265" s="826"/>
      <c r="T265" s="826"/>
      <c r="U265" s="826"/>
      <c r="V265" s="826"/>
      <c r="W265" s="826"/>
      <c r="X265" s="826"/>
    </row>
    <row r="266" spans="1:24" s="373" customFormat="1" ht="27.75" hidden="1" customHeight="1" x14ac:dyDescent="0.4">
      <c r="A266" s="372"/>
      <c r="B266" s="372"/>
      <c r="C266" s="372"/>
      <c r="D266" s="372"/>
      <c r="E266" s="372"/>
      <c r="F266" s="372"/>
      <c r="G266" s="372"/>
      <c r="H266" s="372"/>
      <c r="I266" s="372"/>
      <c r="J266" s="372"/>
      <c r="K266" s="372"/>
      <c r="L266" s="372"/>
      <c r="M266" s="372"/>
      <c r="N266" s="372"/>
      <c r="O266" s="372"/>
      <c r="P266" s="372"/>
      <c r="Q266" s="372"/>
      <c r="R266" s="372"/>
      <c r="S266" s="372"/>
      <c r="T266" s="372"/>
      <c r="V266" s="191"/>
      <c r="W266" s="428"/>
    </row>
    <row r="267" spans="1:24" s="373" customFormat="1" ht="27.75" hidden="1" customHeight="1" x14ac:dyDescent="0.4">
      <c r="A267" s="372"/>
      <c r="B267" s="229" t="s">
        <v>486</v>
      </c>
      <c r="C267" s="827" t="s">
        <v>519</v>
      </c>
      <c r="D267" s="827"/>
      <c r="E267" s="827"/>
      <c r="F267" s="827"/>
      <c r="G267" s="827"/>
      <c r="H267" s="828"/>
      <c r="I267" s="503"/>
      <c r="J267" s="829" t="s">
        <v>486</v>
      </c>
      <c r="K267" s="818"/>
      <c r="L267" s="818"/>
      <c r="M267" s="818"/>
      <c r="N267" s="818"/>
      <c r="O267" s="818"/>
      <c r="P267" s="830" t="s">
        <v>520</v>
      </c>
      <c r="Q267" s="828"/>
      <c r="R267" s="828"/>
      <c r="S267" s="828"/>
      <c r="T267" s="828"/>
      <c r="U267" s="828"/>
      <c r="V267" s="828"/>
      <c r="W267" s="828"/>
      <c r="X267" s="828"/>
    </row>
    <row r="268" spans="1:24" s="373" customFormat="1" ht="27.75" hidden="1" customHeight="1" x14ac:dyDescent="0.4">
      <c r="A268" s="372"/>
      <c r="B268" s="228"/>
      <c r="C268" s="824" t="s">
        <v>521</v>
      </c>
      <c r="D268" s="824"/>
      <c r="E268" s="824"/>
      <c r="F268" s="824"/>
      <c r="G268" s="824"/>
      <c r="H268" s="450"/>
      <c r="I268" s="451"/>
      <c r="J268" s="228"/>
      <c r="K268" s="228"/>
      <c r="L268" s="228"/>
      <c r="M268" s="228"/>
      <c r="N268" s="228"/>
      <c r="O268" s="228"/>
      <c r="P268" s="825" t="s">
        <v>521</v>
      </c>
      <c r="Q268" s="826"/>
      <c r="R268" s="826"/>
      <c r="S268" s="826"/>
      <c r="T268" s="826"/>
      <c r="U268" s="826"/>
      <c r="V268" s="826"/>
      <c r="W268" s="826"/>
      <c r="X268" s="826"/>
    </row>
    <row r="269" spans="1:24" s="373" customFormat="1" ht="27.75" hidden="1" customHeight="1" x14ac:dyDescent="0.4">
      <c r="A269" s="372"/>
      <c r="B269" s="372"/>
      <c r="C269" s="372"/>
      <c r="D269" s="372"/>
      <c r="E269" s="372"/>
      <c r="F269" s="372"/>
      <c r="G269" s="372"/>
      <c r="H269" s="372"/>
      <c r="I269" s="372"/>
      <c r="J269" s="372"/>
      <c r="K269" s="372"/>
      <c r="L269" s="372"/>
      <c r="M269" s="372"/>
      <c r="N269" s="372"/>
      <c r="O269" s="372"/>
      <c r="P269" s="372"/>
      <c r="Q269" s="372"/>
      <c r="R269" s="372"/>
      <c r="S269" s="372"/>
      <c r="T269" s="372"/>
      <c r="V269" s="191"/>
      <c r="W269" s="428"/>
    </row>
    <row r="270" spans="1:24" s="373" customFormat="1" ht="27.75" hidden="1" customHeight="1" x14ac:dyDescent="0.4">
      <c r="A270" s="372"/>
      <c r="B270" s="229" t="s">
        <v>486</v>
      </c>
      <c r="C270" s="827" t="s">
        <v>519</v>
      </c>
      <c r="D270" s="827"/>
      <c r="E270" s="827"/>
      <c r="F270" s="827"/>
      <c r="G270" s="827"/>
      <c r="H270" s="828"/>
      <c r="I270" s="503"/>
      <c r="J270" s="829" t="s">
        <v>486</v>
      </c>
      <c r="K270" s="818"/>
      <c r="L270" s="818"/>
      <c r="M270" s="818"/>
      <c r="N270" s="818"/>
      <c r="O270" s="818"/>
      <c r="P270" s="830" t="s">
        <v>520</v>
      </c>
      <c r="Q270" s="828"/>
      <c r="R270" s="828"/>
      <c r="S270" s="828"/>
      <c r="T270" s="828"/>
      <c r="U270" s="828"/>
      <c r="V270" s="828"/>
      <c r="W270" s="828"/>
      <c r="X270" s="828"/>
    </row>
    <row r="271" spans="1:24" s="373" customFormat="1" ht="27.75" hidden="1" customHeight="1" x14ac:dyDescent="0.4">
      <c r="A271" s="372"/>
      <c r="B271" s="228"/>
      <c r="C271" s="824" t="s">
        <v>521</v>
      </c>
      <c r="D271" s="824"/>
      <c r="E271" s="824"/>
      <c r="F271" s="824"/>
      <c r="G271" s="824"/>
      <c r="H271" s="450"/>
      <c r="I271" s="451"/>
      <c r="J271" s="228"/>
      <c r="K271" s="228"/>
      <c r="L271" s="228"/>
      <c r="M271" s="228"/>
      <c r="N271" s="228"/>
      <c r="O271" s="228"/>
      <c r="P271" s="825" t="s">
        <v>521</v>
      </c>
      <c r="Q271" s="826"/>
      <c r="R271" s="826"/>
      <c r="S271" s="826"/>
      <c r="T271" s="826"/>
      <c r="U271" s="826"/>
      <c r="V271" s="826"/>
      <c r="W271" s="826"/>
      <c r="X271" s="826"/>
    </row>
    <row r="272" spans="1:24" s="373" customFormat="1" ht="27.75" customHeight="1" x14ac:dyDescent="0.4">
      <c r="A272" s="372"/>
      <c r="B272" s="228"/>
      <c r="C272" s="450"/>
      <c r="D272" s="450"/>
      <c r="E272" s="450"/>
      <c r="F272" s="450"/>
      <c r="G272" s="450"/>
      <c r="H272" s="450"/>
      <c r="I272" s="451"/>
      <c r="J272" s="228"/>
      <c r="K272" s="228"/>
      <c r="L272" s="228"/>
      <c r="M272" s="228"/>
      <c r="N272" s="228"/>
      <c r="O272" s="228"/>
      <c r="P272" s="450"/>
      <c r="Q272" s="450"/>
      <c r="R272" s="450"/>
      <c r="S272" s="450"/>
      <c r="T272" s="450"/>
      <c r="U272" s="450"/>
      <c r="V272" s="191"/>
      <c r="W272" s="518"/>
    </row>
    <row r="273" spans="1:29" ht="27.75" customHeight="1" x14ac:dyDescent="0.4">
      <c r="A273" s="372"/>
      <c r="B273" s="228"/>
      <c r="C273" s="450"/>
      <c r="D273" s="450"/>
      <c r="E273" s="450"/>
      <c r="F273" s="450"/>
      <c r="G273" s="450"/>
      <c r="H273" s="450"/>
      <c r="I273" s="451"/>
      <c r="J273" s="228"/>
      <c r="K273" s="228"/>
      <c r="L273" s="228"/>
      <c r="M273" s="228"/>
      <c r="N273" s="228"/>
      <c r="O273" s="228"/>
      <c r="P273" s="450"/>
      <c r="Q273" s="450"/>
      <c r="R273" s="450"/>
      <c r="S273" s="450"/>
      <c r="T273" s="450"/>
      <c r="U273" s="450"/>
      <c r="V273" s="191"/>
      <c r="W273" s="518"/>
      <c r="X273" s="373"/>
      <c r="Y273" s="373"/>
      <c r="Z273" s="373"/>
      <c r="AA273" s="373"/>
      <c r="AB273" s="373"/>
      <c r="AC273" s="373"/>
    </row>
    <row r="274" spans="1:29" ht="27.75" customHeight="1" x14ac:dyDescent="0.4">
      <c r="A274" s="817" t="s">
        <v>642</v>
      </c>
      <c r="B274" s="818"/>
      <c r="C274" s="372"/>
      <c r="D274" s="372"/>
      <c r="E274" s="372"/>
      <c r="F274" s="372"/>
      <c r="G274" s="372"/>
      <c r="H274" s="372"/>
      <c r="I274" s="372"/>
      <c r="J274" s="372"/>
      <c r="K274" s="372"/>
      <c r="L274" s="372"/>
      <c r="M274" s="372"/>
      <c r="N274" s="372"/>
      <c r="O274" s="372"/>
      <c r="P274" s="372"/>
      <c r="Q274" s="372"/>
      <c r="R274" s="372"/>
      <c r="S274" s="372"/>
      <c r="T274" s="372"/>
      <c r="U274" s="373"/>
      <c r="V274" s="191"/>
      <c r="W274" s="518"/>
      <c r="X274" s="373"/>
      <c r="Y274" s="373"/>
      <c r="Z274" s="373"/>
      <c r="AA274" s="373"/>
      <c r="AB274" s="373"/>
      <c r="AC274" s="373"/>
    </row>
    <row r="275" spans="1:29" ht="27.75" customHeight="1" x14ac:dyDescent="0.4">
      <c r="A275" s="134" t="s">
        <v>641</v>
      </c>
      <c r="B275" s="621"/>
      <c r="V275" s="134"/>
    </row>
    <row r="276" spans="1:29" ht="27.75" customHeight="1" x14ac:dyDescent="0.4">
      <c r="A276" s="135"/>
      <c r="B276" s="229"/>
      <c r="C276" s="822"/>
      <c r="D276" s="823"/>
      <c r="E276" s="823"/>
      <c r="F276" s="823"/>
      <c r="G276" s="823"/>
      <c r="H276" s="229"/>
      <c r="I276" s="503"/>
      <c r="J276" s="229"/>
      <c r="K276" s="228"/>
      <c r="L276" s="228"/>
      <c r="M276" s="228"/>
      <c r="N276" s="228"/>
      <c r="O276" s="228"/>
      <c r="P276" s="822"/>
      <c r="Q276" s="823"/>
      <c r="R276" s="823"/>
      <c r="S276" s="823"/>
      <c r="T276" s="823"/>
      <c r="U276" s="823"/>
      <c r="V276" s="190"/>
      <c r="W276" s="379"/>
    </row>
    <row r="277" spans="1:29" ht="27.75" customHeight="1" x14ac:dyDescent="0.4">
      <c r="A277" s="135"/>
      <c r="B277" s="228"/>
      <c r="C277" s="819"/>
      <c r="D277" s="820"/>
      <c r="E277" s="820"/>
      <c r="F277" s="820"/>
      <c r="G277" s="820"/>
      <c r="H277" s="450"/>
      <c r="I277" s="451"/>
      <c r="J277" s="228"/>
      <c r="K277" s="228"/>
      <c r="L277" s="228"/>
      <c r="M277" s="228"/>
      <c r="N277" s="228"/>
      <c r="O277" s="228"/>
      <c r="P277" s="819"/>
      <c r="Q277" s="821"/>
      <c r="R277" s="821"/>
      <c r="S277" s="821"/>
      <c r="T277" s="821"/>
      <c r="U277" s="821"/>
      <c r="V277" s="190"/>
      <c r="W277" s="379"/>
    </row>
    <row r="278" spans="1:29" ht="27.75" customHeight="1" x14ac:dyDescent="0.4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V278" s="190"/>
      <c r="W278" s="379"/>
    </row>
    <row r="279" spans="1:29" ht="27.75" customHeight="1" x14ac:dyDescent="0.4">
      <c r="A279" s="135"/>
      <c r="B279" s="229"/>
      <c r="C279" s="822"/>
      <c r="D279" s="823"/>
      <c r="E279" s="823"/>
      <c r="F279" s="823"/>
      <c r="G279" s="823"/>
      <c r="H279" s="229"/>
      <c r="I279" s="503"/>
      <c r="J279" s="229"/>
      <c r="K279" s="228"/>
      <c r="L279" s="228"/>
      <c r="M279" s="228"/>
      <c r="N279" s="228"/>
      <c r="O279" s="228"/>
      <c r="P279" s="822"/>
      <c r="Q279" s="823"/>
      <c r="R279" s="823"/>
      <c r="S279" s="823"/>
      <c r="T279" s="823"/>
      <c r="U279" s="823"/>
      <c r="V279" s="190"/>
      <c r="W279" s="379"/>
    </row>
    <row r="280" spans="1:29" ht="27.75" customHeight="1" x14ac:dyDescent="0.4">
      <c r="A280" s="135"/>
      <c r="B280" s="228"/>
      <c r="C280" s="819"/>
      <c r="D280" s="820"/>
      <c r="E280" s="820"/>
      <c r="F280" s="820"/>
      <c r="G280" s="820"/>
      <c r="H280" s="450"/>
      <c r="I280" s="451"/>
      <c r="J280" s="228"/>
      <c r="K280" s="228"/>
      <c r="L280" s="228"/>
      <c r="M280" s="228"/>
      <c r="N280" s="228"/>
      <c r="O280" s="228"/>
      <c r="P280" s="819"/>
      <c r="Q280" s="821"/>
      <c r="R280" s="821"/>
      <c r="S280" s="821"/>
      <c r="T280" s="821"/>
      <c r="U280" s="821"/>
      <c r="V280" s="190"/>
      <c r="W280" s="379"/>
    </row>
    <row r="281" spans="1:29" ht="27.75" customHeight="1" x14ac:dyDescent="0.4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V281" s="190"/>
      <c r="W281" s="379"/>
    </row>
    <row r="282" spans="1:29" ht="27.75" customHeight="1" x14ac:dyDescent="0.4">
      <c r="A282" s="135"/>
      <c r="B282" s="229"/>
      <c r="C282" s="822"/>
      <c r="D282" s="823"/>
      <c r="E282" s="823"/>
      <c r="F282" s="823"/>
      <c r="G282" s="823"/>
      <c r="H282" s="229"/>
      <c r="I282" s="503"/>
      <c r="J282" s="229"/>
      <c r="K282" s="228"/>
      <c r="L282" s="228"/>
      <c r="M282" s="228"/>
      <c r="N282" s="228"/>
      <c r="O282" s="228"/>
      <c r="P282" s="822"/>
      <c r="Q282" s="823"/>
      <c r="R282" s="823"/>
      <c r="S282" s="823"/>
      <c r="T282" s="823"/>
      <c r="U282" s="823"/>
      <c r="V282" s="190"/>
      <c r="W282" s="379"/>
    </row>
    <row r="283" spans="1:29" ht="27.75" customHeight="1" x14ac:dyDescent="0.4">
      <c r="A283" s="135"/>
      <c r="B283" s="228"/>
      <c r="C283" s="819"/>
      <c r="D283" s="820"/>
      <c r="E283" s="820"/>
      <c r="F283" s="820"/>
      <c r="G283" s="820"/>
      <c r="H283" s="450"/>
      <c r="I283" s="451"/>
      <c r="J283" s="228"/>
      <c r="K283" s="228"/>
      <c r="L283" s="228"/>
      <c r="M283" s="228"/>
      <c r="N283" s="228"/>
      <c r="O283" s="228"/>
      <c r="P283" s="819"/>
      <c r="Q283" s="821"/>
      <c r="R283" s="821"/>
      <c r="S283" s="821"/>
      <c r="T283" s="821"/>
      <c r="U283" s="821"/>
      <c r="V283" s="190"/>
      <c r="W283" s="379"/>
    </row>
    <row r="284" spans="1:29" ht="27.75" customHeight="1" x14ac:dyDescent="0.4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V284" s="190"/>
      <c r="W284" s="379"/>
    </row>
    <row r="285" spans="1:29" ht="27.75" customHeight="1" x14ac:dyDescent="0.4">
      <c r="A285" s="135"/>
      <c r="B285" s="229"/>
      <c r="C285" s="822"/>
      <c r="D285" s="823"/>
      <c r="E285" s="823"/>
      <c r="F285" s="823"/>
      <c r="G285" s="823"/>
      <c r="H285" s="229"/>
      <c r="I285" s="503"/>
      <c r="J285" s="229"/>
      <c r="K285" s="228"/>
      <c r="L285" s="228"/>
      <c r="M285" s="228"/>
      <c r="N285" s="228"/>
      <c r="O285" s="228"/>
      <c r="P285" s="822"/>
      <c r="Q285" s="823"/>
      <c r="R285" s="823"/>
      <c r="S285" s="823"/>
      <c r="T285" s="823"/>
      <c r="U285" s="823"/>
      <c r="V285" s="190"/>
      <c r="W285" s="379"/>
    </row>
    <row r="286" spans="1:29" ht="27.75" customHeight="1" x14ac:dyDescent="0.4">
      <c r="A286" s="135"/>
      <c r="B286" s="228"/>
      <c r="C286" s="819"/>
      <c r="D286" s="820"/>
      <c r="E286" s="820"/>
      <c r="F286" s="820"/>
      <c r="G286" s="820"/>
      <c r="H286" s="450"/>
      <c r="I286" s="451"/>
      <c r="J286" s="228"/>
      <c r="K286" s="228"/>
      <c r="L286" s="228"/>
      <c r="M286" s="228"/>
      <c r="N286" s="228"/>
      <c r="O286" s="228"/>
      <c r="P286" s="819"/>
      <c r="Q286" s="821"/>
      <c r="R286" s="821"/>
      <c r="S286" s="821"/>
      <c r="T286" s="821"/>
      <c r="U286" s="821"/>
      <c r="V286" s="190"/>
      <c r="W286" s="379"/>
    </row>
    <row r="287" spans="1:29" ht="27.75" customHeight="1" x14ac:dyDescent="0.4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V287" s="190"/>
      <c r="W287" s="379"/>
    </row>
    <row r="288" spans="1:29" ht="27.75" customHeight="1" x14ac:dyDescent="0.4">
      <c r="A288" s="135"/>
      <c r="B288" s="229"/>
      <c r="C288" s="822"/>
      <c r="D288" s="823"/>
      <c r="E288" s="823"/>
      <c r="F288" s="823"/>
      <c r="G288" s="823"/>
      <c r="H288" s="229"/>
      <c r="I288" s="503"/>
      <c r="J288" s="229"/>
      <c r="K288" s="228"/>
      <c r="L288" s="228"/>
      <c r="M288" s="228"/>
      <c r="N288" s="228"/>
      <c r="O288" s="228"/>
      <c r="P288" s="822"/>
      <c r="Q288" s="823"/>
      <c r="R288" s="823"/>
      <c r="S288" s="823"/>
      <c r="T288" s="823"/>
      <c r="U288" s="823"/>
      <c r="V288" s="190"/>
      <c r="W288" s="379"/>
    </row>
    <row r="289" spans="1:23" ht="27.75" customHeight="1" x14ac:dyDescent="0.4">
      <c r="A289" s="135"/>
      <c r="B289" s="228"/>
      <c r="C289" s="819"/>
      <c r="D289" s="820"/>
      <c r="E289" s="820"/>
      <c r="F289" s="820"/>
      <c r="G289" s="820"/>
      <c r="H289" s="450"/>
      <c r="I289" s="451"/>
      <c r="J289" s="228"/>
      <c r="K289" s="228"/>
      <c r="L289" s="228"/>
      <c r="M289" s="228"/>
      <c r="N289" s="228"/>
      <c r="O289" s="228"/>
      <c r="P289" s="819"/>
      <c r="Q289" s="821"/>
      <c r="R289" s="821"/>
      <c r="S289" s="821"/>
      <c r="T289" s="821"/>
      <c r="U289" s="821"/>
      <c r="V289" s="190"/>
      <c r="W289" s="379"/>
    </row>
    <row r="290" spans="1:23" ht="27.75" customHeight="1" x14ac:dyDescent="0.4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V290" s="190"/>
      <c r="W290" s="379"/>
    </row>
    <row r="291" spans="1:23" ht="27.75" customHeight="1" x14ac:dyDescent="0.4">
      <c r="A291" s="135"/>
      <c r="B291" s="229"/>
      <c r="C291" s="822"/>
      <c r="D291" s="823"/>
      <c r="E291" s="823"/>
      <c r="F291" s="823"/>
      <c r="G291" s="823"/>
      <c r="H291" s="229"/>
      <c r="I291" s="503"/>
      <c r="J291" s="229"/>
      <c r="K291" s="228"/>
      <c r="L291" s="228"/>
      <c r="M291" s="228"/>
      <c r="N291" s="228"/>
      <c r="O291" s="228"/>
      <c r="P291" s="822"/>
      <c r="Q291" s="823"/>
      <c r="R291" s="823"/>
      <c r="S291" s="823"/>
      <c r="T291" s="823"/>
      <c r="U291" s="823"/>
      <c r="V291" s="190"/>
      <c r="W291" s="379"/>
    </row>
    <row r="292" spans="1:23" ht="27.75" customHeight="1" x14ac:dyDescent="0.4">
      <c r="A292" s="135"/>
      <c r="B292" s="228"/>
      <c r="C292" s="819"/>
      <c r="D292" s="820"/>
      <c r="E292" s="820"/>
      <c r="F292" s="820"/>
      <c r="G292" s="820"/>
      <c r="H292" s="450"/>
      <c r="I292" s="451"/>
      <c r="J292" s="228"/>
      <c r="K292" s="228"/>
      <c r="L292" s="228"/>
      <c r="M292" s="228"/>
      <c r="N292" s="228"/>
      <c r="O292" s="228"/>
      <c r="P292" s="819"/>
      <c r="Q292" s="821"/>
      <c r="R292" s="821"/>
      <c r="S292" s="821"/>
      <c r="T292" s="821"/>
      <c r="U292" s="821"/>
      <c r="V292" s="190"/>
      <c r="W292" s="379"/>
    </row>
    <row r="293" spans="1:23" ht="27.75" customHeight="1" x14ac:dyDescent="0.4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V293" s="190"/>
      <c r="W293" s="379"/>
    </row>
    <row r="294" spans="1:23" ht="27.75" customHeight="1" x14ac:dyDescent="0.4">
      <c r="A294" s="135"/>
      <c r="B294" s="229"/>
      <c r="C294" s="822"/>
      <c r="D294" s="823"/>
      <c r="E294" s="823"/>
      <c r="F294" s="823"/>
      <c r="G294" s="823"/>
      <c r="H294" s="229"/>
      <c r="I294" s="503"/>
      <c r="J294" s="229"/>
      <c r="K294" s="228"/>
      <c r="L294" s="228"/>
      <c r="M294" s="228"/>
      <c r="N294" s="228"/>
      <c r="O294" s="228"/>
      <c r="P294" s="822"/>
      <c r="Q294" s="823"/>
      <c r="R294" s="823"/>
      <c r="S294" s="823"/>
      <c r="T294" s="823"/>
      <c r="U294" s="823"/>
      <c r="V294" s="190"/>
      <c r="W294" s="379"/>
    </row>
    <row r="295" spans="1:23" ht="27.75" customHeight="1" x14ac:dyDescent="0.4">
      <c r="A295" s="135"/>
      <c r="B295" s="228"/>
      <c r="C295" s="819"/>
      <c r="D295" s="820"/>
      <c r="E295" s="820"/>
      <c r="F295" s="820"/>
      <c r="G295" s="820"/>
      <c r="H295" s="450"/>
      <c r="I295" s="451"/>
      <c r="J295" s="228"/>
      <c r="K295" s="228"/>
      <c r="L295" s="228"/>
      <c r="M295" s="228"/>
      <c r="N295" s="228"/>
      <c r="O295" s="228"/>
      <c r="P295" s="819"/>
      <c r="Q295" s="821"/>
      <c r="R295" s="821"/>
      <c r="S295" s="821"/>
      <c r="T295" s="821"/>
      <c r="U295" s="821"/>
      <c r="V295" s="190"/>
      <c r="W295" s="379"/>
    </row>
    <row r="296" spans="1:23" ht="27.75" customHeight="1" x14ac:dyDescent="0.4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V296" s="190"/>
      <c r="W296" s="379"/>
    </row>
    <row r="297" spans="1:23" ht="27.75" customHeight="1" x14ac:dyDescent="0.4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V297" s="190"/>
      <c r="W297" s="379"/>
    </row>
    <row r="298" spans="1:23" ht="27.75" customHeight="1" x14ac:dyDescent="0.4">
      <c r="V298" s="190"/>
      <c r="W298" s="379"/>
    </row>
    <row r="299" spans="1:23" ht="27.75" customHeight="1" x14ac:dyDescent="0.4">
      <c r="V299" s="190"/>
      <c r="W299" s="379"/>
    </row>
    <row r="300" spans="1:23" ht="27.75" customHeight="1" x14ac:dyDescent="0.4">
      <c r="V300" s="190"/>
      <c r="W300" s="379"/>
    </row>
    <row r="301" spans="1:23" ht="27.75" customHeight="1" x14ac:dyDescent="0.4">
      <c r="V301" s="190"/>
      <c r="W301" s="379"/>
    </row>
    <row r="302" spans="1:23" ht="27.75" customHeight="1" x14ac:dyDescent="0.4">
      <c r="V302" s="190"/>
      <c r="W302" s="379"/>
    </row>
    <row r="303" spans="1:23" ht="27.75" customHeight="1" x14ac:dyDescent="0.4">
      <c r="V303" s="190"/>
      <c r="W303" s="379"/>
    </row>
    <row r="304" spans="1:23" ht="27.75" customHeight="1" x14ac:dyDescent="0.4">
      <c r="V304" s="190"/>
      <c r="W304" s="379"/>
    </row>
    <row r="305" spans="22:23" ht="27.75" customHeight="1" x14ac:dyDescent="0.4">
      <c r="V305" s="190"/>
      <c r="W305" s="379"/>
    </row>
    <row r="306" spans="22:23" ht="27.75" customHeight="1" x14ac:dyDescent="0.4">
      <c r="V306" s="190"/>
      <c r="W306" s="379"/>
    </row>
    <row r="307" spans="22:23" ht="27.75" customHeight="1" x14ac:dyDescent="0.4">
      <c r="V307" s="190"/>
      <c r="W307" s="379"/>
    </row>
    <row r="308" spans="22:23" ht="27.75" customHeight="1" x14ac:dyDescent="0.4">
      <c r="V308" s="190"/>
      <c r="W308" s="379"/>
    </row>
    <row r="309" spans="22:23" ht="27.75" customHeight="1" x14ac:dyDescent="0.4">
      <c r="V309" s="190"/>
      <c r="W309" s="379"/>
    </row>
    <row r="310" spans="22:23" ht="27.75" customHeight="1" x14ac:dyDescent="0.4">
      <c r="V310" s="190"/>
      <c r="W310" s="379"/>
    </row>
    <row r="311" spans="22:23" ht="27.75" customHeight="1" x14ac:dyDescent="0.4">
      <c r="V311" s="190"/>
      <c r="W311" s="379"/>
    </row>
    <row r="312" spans="22:23" ht="27.75" customHeight="1" x14ac:dyDescent="0.4">
      <c r="V312" s="190"/>
      <c r="W312" s="379"/>
    </row>
    <row r="313" spans="22:23" ht="27.75" customHeight="1" x14ac:dyDescent="0.4">
      <c r="V313" s="190"/>
      <c r="W313" s="379"/>
    </row>
    <row r="314" spans="22:23" ht="27.75" customHeight="1" x14ac:dyDescent="0.4">
      <c r="V314" s="190"/>
      <c r="W314" s="379"/>
    </row>
    <row r="315" spans="22:23" ht="27.75" customHeight="1" x14ac:dyDescent="0.4">
      <c r="V315" s="190"/>
      <c r="W315" s="379"/>
    </row>
    <row r="316" spans="22:23" ht="27.75" customHeight="1" x14ac:dyDescent="0.4">
      <c r="V316" s="190"/>
      <c r="W316" s="379"/>
    </row>
    <row r="317" spans="22:23" ht="27.75" customHeight="1" x14ac:dyDescent="0.4">
      <c r="V317" s="190"/>
      <c r="W317" s="379"/>
    </row>
    <row r="318" spans="22:23" ht="27.75" customHeight="1" x14ac:dyDescent="0.4">
      <c r="V318" s="190"/>
      <c r="W318" s="379"/>
    </row>
    <row r="319" spans="22:23" ht="27.75" customHeight="1" x14ac:dyDescent="0.4">
      <c r="V319" s="190"/>
      <c r="W319" s="379"/>
    </row>
    <row r="320" spans="22:23" ht="27.75" customHeight="1" x14ac:dyDescent="0.4">
      <c r="V320" s="190"/>
      <c r="W320" s="379"/>
    </row>
    <row r="321" spans="22:23" ht="27.75" customHeight="1" x14ac:dyDescent="0.4">
      <c r="V321" s="190"/>
      <c r="W321" s="379"/>
    </row>
    <row r="322" spans="22:23" ht="27.75" customHeight="1" x14ac:dyDescent="0.4">
      <c r="V322" s="190"/>
      <c r="W322" s="379"/>
    </row>
    <row r="323" spans="22:23" ht="27.75" customHeight="1" x14ac:dyDescent="0.4">
      <c r="V323" s="190"/>
      <c r="W323" s="379"/>
    </row>
    <row r="324" spans="22:23" ht="27.75" customHeight="1" x14ac:dyDescent="0.4">
      <c r="V324" s="190"/>
      <c r="W324" s="379"/>
    </row>
    <row r="325" spans="22:23" ht="27.75" customHeight="1" x14ac:dyDescent="0.4">
      <c r="V325" s="190"/>
      <c r="W325" s="379"/>
    </row>
    <row r="326" spans="22:23" ht="27.75" customHeight="1" x14ac:dyDescent="0.4">
      <c r="V326" s="190"/>
      <c r="W326" s="135"/>
    </row>
    <row r="327" spans="22:23" ht="27.75" customHeight="1" x14ac:dyDescent="0.4">
      <c r="V327" s="190"/>
      <c r="W327" s="135"/>
    </row>
    <row r="328" spans="22:23" ht="27.75" customHeight="1" x14ac:dyDescent="0.4">
      <c r="V328" s="190"/>
      <c r="W328" s="135"/>
    </row>
    <row r="329" spans="22:23" ht="27.75" customHeight="1" x14ac:dyDescent="0.4">
      <c r="V329" s="190"/>
      <c r="W329" s="135"/>
    </row>
    <row r="330" spans="22:23" ht="27.75" customHeight="1" x14ac:dyDescent="0.4">
      <c r="V330" s="190"/>
      <c r="W330" s="135"/>
    </row>
    <row r="331" spans="22:23" ht="27.75" customHeight="1" x14ac:dyDescent="0.4">
      <c r="W331" s="135"/>
    </row>
    <row r="332" spans="22:23" ht="27.75" customHeight="1" x14ac:dyDescent="0.4">
      <c r="W332" s="135"/>
    </row>
    <row r="333" spans="22:23" ht="27.75" customHeight="1" x14ac:dyDescent="0.4">
      <c r="W333" s="135"/>
    </row>
    <row r="334" spans="22:23" ht="27.75" customHeight="1" x14ac:dyDescent="0.4">
      <c r="W334" s="135"/>
    </row>
    <row r="335" spans="22:23" ht="27.75" customHeight="1" x14ac:dyDescent="0.4">
      <c r="W335" s="135"/>
    </row>
    <row r="336" spans="22:23" ht="27.75" customHeight="1" x14ac:dyDescent="0.4">
      <c r="W336" s="135"/>
    </row>
    <row r="337" spans="23:23" ht="27.75" customHeight="1" x14ac:dyDescent="0.4">
      <c r="W337" s="135"/>
    </row>
    <row r="338" spans="23:23" ht="27.75" customHeight="1" x14ac:dyDescent="0.4">
      <c r="W338" s="135"/>
    </row>
    <row r="339" spans="23:23" ht="27.75" customHeight="1" x14ac:dyDescent="0.4">
      <c r="W339" s="135"/>
    </row>
    <row r="340" spans="23:23" ht="27.75" customHeight="1" x14ac:dyDescent="0.4">
      <c r="W340" s="135"/>
    </row>
    <row r="341" spans="23:23" ht="27.75" customHeight="1" x14ac:dyDescent="0.4">
      <c r="W341" s="135"/>
    </row>
    <row r="342" spans="23:23" ht="27.75" customHeight="1" x14ac:dyDescent="0.4">
      <c r="W342" s="135"/>
    </row>
    <row r="343" spans="23:23" ht="27.75" customHeight="1" x14ac:dyDescent="0.4">
      <c r="W343" s="135"/>
    </row>
    <row r="344" spans="23:23" ht="27.75" customHeight="1" x14ac:dyDescent="0.4">
      <c r="W344" s="135"/>
    </row>
    <row r="345" spans="23:23" ht="27.75" customHeight="1" x14ac:dyDescent="0.4">
      <c r="W345" s="135"/>
    </row>
    <row r="346" spans="23:23" ht="27.75" customHeight="1" x14ac:dyDescent="0.4">
      <c r="W346" s="135"/>
    </row>
    <row r="347" spans="23:23" ht="27.75" customHeight="1" x14ac:dyDescent="0.4">
      <c r="W347" s="135"/>
    </row>
    <row r="348" spans="23:23" ht="27.75" customHeight="1" x14ac:dyDescent="0.4">
      <c r="W348" s="135"/>
    </row>
    <row r="349" spans="23:23" ht="27.75" customHeight="1" x14ac:dyDescent="0.4">
      <c r="W349" s="135"/>
    </row>
    <row r="350" spans="23:23" ht="27.75" customHeight="1" x14ac:dyDescent="0.4">
      <c r="W350" s="135"/>
    </row>
    <row r="351" spans="23:23" ht="27.75" customHeight="1" x14ac:dyDescent="0.4">
      <c r="W351" s="135"/>
    </row>
    <row r="352" spans="23:23" ht="27.75" customHeight="1" x14ac:dyDescent="0.4">
      <c r="W352" s="135"/>
    </row>
    <row r="353" spans="23:23" ht="27.75" customHeight="1" x14ac:dyDescent="0.4">
      <c r="W353" s="135"/>
    </row>
    <row r="354" spans="23:23" ht="27.75" customHeight="1" x14ac:dyDescent="0.4">
      <c r="W354" s="135"/>
    </row>
    <row r="355" spans="23:23" ht="27.75" customHeight="1" x14ac:dyDescent="0.4">
      <c r="W355" s="135"/>
    </row>
    <row r="356" spans="23:23" ht="27.75" customHeight="1" x14ac:dyDescent="0.4">
      <c r="W356" s="135"/>
    </row>
    <row r="357" spans="23:23" ht="27.75" customHeight="1" x14ac:dyDescent="0.4">
      <c r="W357" s="135"/>
    </row>
    <row r="358" spans="23:23" ht="27.75" customHeight="1" x14ac:dyDescent="0.4">
      <c r="W358" s="135"/>
    </row>
    <row r="359" spans="23:23" ht="27.75" customHeight="1" x14ac:dyDescent="0.4">
      <c r="W359" s="135"/>
    </row>
    <row r="360" spans="23:23" ht="27.75" customHeight="1" x14ac:dyDescent="0.4">
      <c r="W360" s="135"/>
    </row>
    <row r="361" spans="23:23" ht="27.75" customHeight="1" x14ac:dyDescent="0.4">
      <c r="W361" s="135"/>
    </row>
    <row r="362" spans="23:23" ht="27.75" customHeight="1" x14ac:dyDescent="0.4">
      <c r="W362" s="135"/>
    </row>
    <row r="363" spans="23:23" ht="27.75" customHeight="1" x14ac:dyDescent="0.4">
      <c r="W363" s="135"/>
    </row>
    <row r="364" spans="23:23" ht="27.75" customHeight="1" x14ac:dyDescent="0.4">
      <c r="W364" s="135"/>
    </row>
    <row r="365" spans="23:23" ht="27.75" customHeight="1" x14ac:dyDescent="0.4">
      <c r="W365" s="135"/>
    </row>
    <row r="366" spans="23:23" ht="27.75" customHeight="1" x14ac:dyDescent="0.4">
      <c r="W366" s="135"/>
    </row>
    <row r="367" spans="23:23" ht="27.75" customHeight="1" x14ac:dyDescent="0.4">
      <c r="W367" s="135"/>
    </row>
    <row r="368" spans="23:23" ht="27.75" customHeight="1" x14ac:dyDescent="0.4">
      <c r="W368" s="135"/>
    </row>
    <row r="369" spans="23:23" ht="27.75" customHeight="1" x14ac:dyDescent="0.4">
      <c r="W369" s="135"/>
    </row>
    <row r="370" spans="23:23" ht="27.75" customHeight="1" x14ac:dyDescent="0.4">
      <c r="W370" s="135"/>
    </row>
    <row r="371" spans="23:23" ht="27.75" customHeight="1" x14ac:dyDescent="0.4">
      <c r="W371" s="135"/>
    </row>
    <row r="372" spans="23:23" ht="27.75" customHeight="1" x14ac:dyDescent="0.4">
      <c r="W372" s="135"/>
    </row>
    <row r="373" spans="23:23" ht="27.75" customHeight="1" x14ac:dyDescent="0.4">
      <c r="W373" s="135"/>
    </row>
    <row r="374" spans="23:23" ht="27.75" customHeight="1" x14ac:dyDescent="0.4">
      <c r="W374" s="135"/>
    </row>
    <row r="375" spans="23:23" ht="27.75" customHeight="1" x14ac:dyDescent="0.4">
      <c r="W375" s="135"/>
    </row>
    <row r="376" spans="23:23" ht="27.75" customHeight="1" x14ac:dyDescent="0.4">
      <c r="W376" s="135"/>
    </row>
    <row r="377" spans="23:23" ht="27.75" customHeight="1" x14ac:dyDescent="0.4">
      <c r="W377" s="135"/>
    </row>
    <row r="378" spans="23:23" ht="27.75" customHeight="1" x14ac:dyDescent="0.4">
      <c r="W378" s="135"/>
    </row>
    <row r="379" spans="23:23" ht="27.75" customHeight="1" x14ac:dyDescent="0.4">
      <c r="W379" s="135"/>
    </row>
    <row r="380" spans="23:23" ht="27.75" customHeight="1" x14ac:dyDescent="0.4">
      <c r="W380" s="135"/>
    </row>
    <row r="381" spans="23:23" ht="27.75" customHeight="1" x14ac:dyDescent="0.4">
      <c r="W381" s="135"/>
    </row>
    <row r="382" spans="23:23" ht="27.75" customHeight="1" x14ac:dyDescent="0.4">
      <c r="W382" s="135"/>
    </row>
    <row r="383" spans="23:23" ht="27.75" customHeight="1" x14ac:dyDescent="0.4">
      <c r="W383" s="135"/>
    </row>
    <row r="384" spans="23:23" ht="27.75" customHeight="1" x14ac:dyDescent="0.4">
      <c r="W384" s="135"/>
    </row>
    <row r="385" spans="23:23" ht="27.75" customHeight="1" x14ac:dyDescent="0.4">
      <c r="W385" s="135"/>
    </row>
    <row r="386" spans="23:23" ht="27.75" customHeight="1" x14ac:dyDescent="0.4">
      <c r="W386" s="135"/>
    </row>
    <row r="387" spans="23:23" ht="27.75" customHeight="1" x14ac:dyDescent="0.4">
      <c r="W387" s="135"/>
    </row>
    <row r="388" spans="23:23" ht="27.75" customHeight="1" x14ac:dyDescent="0.4">
      <c r="W388" s="135"/>
    </row>
    <row r="389" spans="23:23" ht="27.75" customHeight="1" x14ac:dyDescent="0.4">
      <c r="W389" s="135"/>
    </row>
    <row r="390" spans="23:23" ht="27.75" customHeight="1" x14ac:dyDescent="0.4">
      <c r="W390" s="135"/>
    </row>
    <row r="391" spans="23:23" ht="27.75" customHeight="1" x14ac:dyDescent="0.4">
      <c r="W391" s="135"/>
    </row>
    <row r="392" spans="23:23" ht="27.75" customHeight="1" x14ac:dyDescent="0.4">
      <c r="W392" s="135"/>
    </row>
    <row r="393" spans="23:23" ht="27.75" customHeight="1" x14ac:dyDescent="0.4">
      <c r="W393" s="135"/>
    </row>
    <row r="394" spans="23:23" ht="27.75" customHeight="1" x14ac:dyDescent="0.4">
      <c r="W394" s="135"/>
    </row>
    <row r="395" spans="23:23" ht="27.75" customHeight="1" x14ac:dyDescent="0.4">
      <c r="W395" s="135"/>
    </row>
    <row r="396" spans="23:23" ht="27.75" customHeight="1" x14ac:dyDescent="0.4">
      <c r="W396" s="135"/>
    </row>
    <row r="397" spans="23:23" ht="27.75" customHeight="1" x14ac:dyDescent="0.4">
      <c r="W397" s="135"/>
    </row>
    <row r="398" spans="23:23" ht="27.75" customHeight="1" x14ac:dyDescent="0.4">
      <c r="W398" s="135"/>
    </row>
    <row r="399" spans="23:23" ht="27.75" customHeight="1" x14ac:dyDescent="0.4">
      <c r="W399" s="135"/>
    </row>
    <row r="400" spans="23:23" ht="27.75" customHeight="1" x14ac:dyDescent="0.4">
      <c r="W400" s="135"/>
    </row>
    <row r="401" spans="23:23" ht="27.75" customHeight="1" x14ac:dyDescent="0.4">
      <c r="W401" s="135"/>
    </row>
    <row r="402" spans="23:23" ht="27.75" customHeight="1" x14ac:dyDescent="0.4">
      <c r="W402" s="135"/>
    </row>
    <row r="403" spans="23:23" ht="27.75" customHeight="1" x14ac:dyDescent="0.4">
      <c r="W403" s="135"/>
    </row>
    <row r="404" spans="23:23" ht="27.75" customHeight="1" x14ac:dyDescent="0.4">
      <c r="W404" s="135"/>
    </row>
    <row r="405" spans="23:23" ht="27.75" customHeight="1" x14ac:dyDescent="0.4">
      <c r="W405" s="135"/>
    </row>
    <row r="406" spans="23:23" ht="27.75" customHeight="1" x14ac:dyDescent="0.4">
      <c r="W406" s="135"/>
    </row>
    <row r="407" spans="23:23" ht="27.75" customHeight="1" x14ac:dyDescent="0.4">
      <c r="W407" s="135"/>
    </row>
    <row r="408" spans="23:23" ht="27.75" customHeight="1" x14ac:dyDescent="0.4">
      <c r="W408" s="135"/>
    </row>
    <row r="409" spans="23:23" ht="27.75" customHeight="1" x14ac:dyDescent="0.4">
      <c r="W409" s="135"/>
    </row>
    <row r="410" spans="23:23" ht="27.75" customHeight="1" x14ac:dyDescent="0.4">
      <c r="W410" s="135"/>
    </row>
    <row r="411" spans="23:23" ht="27.75" customHeight="1" x14ac:dyDescent="0.4">
      <c r="W411" s="135"/>
    </row>
    <row r="412" spans="23:23" ht="27.75" customHeight="1" x14ac:dyDescent="0.4">
      <c r="W412" s="135"/>
    </row>
    <row r="413" spans="23:23" ht="27.75" customHeight="1" x14ac:dyDescent="0.4">
      <c r="W413" s="135"/>
    </row>
    <row r="414" spans="23:23" ht="27.75" customHeight="1" x14ac:dyDescent="0.4">
      <c r="W414" s="135"/>
    </row>
    <row r="415" spans="23:23" ht="27.75" customHeight="1" x14ac:dyDescent="0.4">
      <c r="W415" s="135"/>
    </row>
    <row r="416" spans="23:23" ht="27.75" customHeight="1" x14ac:dyDescent="0.4">
      <c r="W416" s="135"/>
    </row>
    <row r="417" spans="23:23" ht="27.75" customHeight="1" x14ac:dyDescent="0.4">
      <c r="W417" s="135"/>
    </row>
    <row r="418" spans="23:23" ht="27.75" customHeight="1" x14ac:dyDescent="0.4">
      <c r="W418" s="135"/>
    </row>
    <row r="419" spans="23:23" ht="27.75" customHeight="1" x14ac:dyDescent="0.4">
      <c r="W419" s="135"/>
    </row>
    <row r="420" spans="23:23" ht="27.75" customHeight="1" x14ac:dyDescent="0.4">
      <c r="W420" s="135"/>
    </row>
    <row r="421" spans="23:23" ht="27.75" customHeight="1" x14ac:dyDescent="0.4">
      <c r="W421" s="135"/>
    </row>
    <row r="422" spans="23:23" ht="27.75" customHeight="1" x14ac:dyDescent="0.4">
      <c r="W422" s="135"/>
    </row>
    <row r="423" spans="23:23" ht="27.75" customHeight="1" x14ac:dyDescent="0.4">
      <c r="W423" s="135"/>
    </row>
    <row r="424" spans="23:23" ht="27.75" customHeight="1" x14ac:dyDescent="0.4">
      <c r="W424" s="135"/>
    </row>
    <row r="425" spans="23:23" ht="27.75" customHeight="1" x14ac:dyDescent="0.4">
      <c r="W425" s="135"/>
    </row>
    <row r="426" spans="23:23" ht="27.75" customHeight="1" x14ac:dyDescent="0.4">
      <c r="W426" s="135"/>
    </row>
    <row r="427" spans="23:23" ht="27.75" customHeight="1" x14ac:dyDescent="0.4">
      <c r="W427" s="135"/>
    </row>
    <row r="428" spans="23:23" ht="27.75" customHeight="1" x14ac:dyDescent="0.4">
      <c r="W428" s="135"/>
    </row>
    <row r="429" spans="23:23" ht="27.75" customHeight="1" x14ac:dyDescent="0.4">
      <c r="W429" s="135"/>
    </row>
    <row r="430" spans="23:23" ht="27.75" customHeight="1" x14ac:dyDescent="0.4">
      <c r="W430" s="135"/>
    </row>
    <row r="431" spans="23:23" ht="27.75" customHeight="1" x14ac:dyDescent="0.4">
      <c r="W431" s="135"/>
    </row>
    <row r="432" spans="23:23" ht="27.75" customHeight="1" x14ac:dyDescent="0.4">
      <c r="W432" s="135"/>
    </row>
    <row r="433" spans="23:23" ht="27.75" customHeight="1" x14ac:dyDescent="0.4">
      <c r="W433" s="135"/>
    </row>
    <row r="434" spans="23:23" ht="27.75" customHeight="1" x14ac:dyDescent="0.4">
      <c r="W434" s="135"/>
    </row>
    <row r="435" spans="23:23" ht="27.75" customHeight="1" x14ac:dyDescent="0.4">
      <c r="W435" s="135"/>
    </row>
    <row r="436" spans="23:23" ht="27.75" customHeight="1" x14ac:dyDescent="0.4">
      <c r="W436" s="135"/>
    </row>
    <row r="437" spans="23:23" ht="27.75" customHeight="1" x14ac:dyDescent="0.4">
      <c r="W437" s="135"/>
    </row>
    <row r="438" spans="23:23" ht="27.75" customHeight="1" x14ac:dyDescent="0.4">
      <c r="W438" s="135"/>
    </row>
    <row r="439" spans="23:23" ht="27.75" customHeight="1" x14ac:dyDescent="0.4">
      <c r="W439" s="135"/>
    </row>
    <row r="440" spans="23:23" ht="27.75" customHeight="1" x14ac:dyDescent="0.4">
      <c r="W440" s="135"/>
    </row>
    <row r="441" spans="23:23" ht="27.75" customHeight="1" x14ac:dyDescent="0.4">
      <c r="W441" s="135"/>
    </row>
    <row r="442" spans="23:23" ht="27.75" customHeight="1" x14ac:dyDescent="0.4">
      <c r="W442" s="135"/>
    </row>
    <row r="443" spans="23:23" ht="27.75" customHeight="1" x14ac:dyDescent="0.4">
      <c r="W443" s="135"/>
    </row>
    <row r="444" spans="23:23" ht="27.75" customHeight="1" x14ac:dyDescent="0.4">
      <c r="W444" s="135"/>
    </row>
    <row r="445" spans="23:23" ht="27.75" customHeight="1" x14ac:dyDescent="0.4">
      <c r="W445" s="135"/>
    </row>
    <row r="446" spans="23:23" ht="27.75" customHeight="1" x14ac:dyDescent="0.4">
      <c r="W446" s="135"/>
    </row>
    <row r="447" spans="23:23" ht="27.75" customHeight="1" x14ac:dyDescent="0.4">
      <c r="W447" s="135"/>
    </row>
    <row r="448" spans="23:23" ht="27.75" customHeight="1" x14ac:dyDescent="0.4">
      <c r="W448" s="135"/>
    </row>
    <row r="449" spans="23:23" ht="27.75" customHeight="1" x14ac:dyDescent="0.4">
      <c r="W449" s="135"/>
    </row>
    <row r="450" spans="23:23" ht="27.75" customHeight="1" x14ac:dyDescent="0.4">
      <c r="W450" s="135"/>
    </row>
    <row r="451" spans="23:23" ht="27.75" customHeight="1" x14ac:dyDescent="0.4">
      <c r="W451" s="135"/>
    </row>
    <row r="452" spans="23:23" ht="27.75" customHeight="1" x14ac:dyDescent="0.4">
      <c r="W452" s="135"/>
    </row>
    <row r="453" spans="23:23" ht="27.75" customHeight="1" x14ac:dyDescent="0.4">
      <c r="W453" s="135"/>
    </row>
    <row r="454" spans="23:23" ht="27.75" customHeight="1" x14ac:dyDescent="0.4">
      <c r="W454" s="135"/>
    </row>
    <row r="455" spans="23:23" ht="27.75" customHeight="1" x14ac:dyDescent="0.4">
      <c r="W455" s="135"/>
    </row>
    <row r="456" spans="23:23" ht="27.75" customHeight="1" x14ac:dyDescent="0.4">
      <c r="W456" s="135"/>
    </row>
    <row r="457" spans="23:23" ht="27.75" customHeight="1" x14ac:dyDescent="0.4">
      <c r="W457" s="135"/>
    </row>
    <row r="458" spans="23:23" ht="27.75" customHeight="1" x14ac:dyDescent="0.4">
      <c r="W458" s="135"/>
    </row>
    <row r="459" spans="23:23" ht="27.75" customHeight="1" x14ac:dyDescent="0.4">
      <c r="W459" s="135"/>
    </row>
    <row r="460" spans="23:23" ht="27.75" customHeight="1" x14ac:dyDescent="0.4">
      <c r="W460" s="135"/>
    </row>
    <row r="461" spans="23:23" ht="27.75" customHeight="1" x14ac:dyDescent="0.4">
      <c r="W461" s="135"/>
    </row>
    <row r="462" spans="23:23" ht="27.75" customHeight="1" x14ac:dyDescent="0.4">
      <c r="W462" s="135"/>
    </row>
    <row r="463" spans="23:23" ht="27.75" customHeight="1" x14ac:dyDescent="0.4">
      <c r="W463" s="135"/>
    </row>
    <row r="464" spans="23:23" ht="27.75" customHeight="1" x14ac:dyDescent="0.4">
      <c r="W464" s="135"/>
    </row>
    <row r="465" spans="23:23" ht="27.75" customHeight="1" x14ac:dyDescent="0.4">
      <c r="W465" s="135"/>
    </row>
    <row r="466" spans="23:23" ht="27.75" customHeight="1" x14ac:dyDescent="0.4">
      <c r="W466" s="135"/>
    </row>
    <row r="467" spans="23:23" ht="27.75" customHeight="1" x14ac:dyDescent="0.4">
      <c r="W467" s="135"/>
    </row>
    <row r="468" spans="23:23" ht="27.75" customHeight="1" x14ac:dyDescent="0.4">
      <c r="W468" s="135"/>
    </row>
    <row r="469" spans="23:23" ht="27.75" customHeight="1" x14ac:dyDescent="0.4">
      <c r="W469" s="135"/>
    </row>
    <row r="470" spans="23:23" ht="27.75" customHeight="1" x14ac:dyDescent="0.4">
      <c r="W470" s="135"/>
    </row>
    <row r="471" spans="23:23" ht="27.75" customHeight="1" x14ac:dyDescent="0.4">
      <c r="W471" s="135"/>
    </row>
    <row r="472" spans="23:23" ht="27.75" customHeight="1" x14ac:dyDescent="0.4">
      <c r="W472" s="135"/>
    </row>
    <row r="473" spans="23:23" ht="27.75" customHeight="1" x14ac:dyDescent="0.4">
      <c r="W473" s="135"/>
    </row>
    <row r="474" spans="23:23" ht="27.75" customHeight="1" x14ac:dyDescent="0.4">
      <c r="W474" s="135"/>
    </row>
    <row r="475" spans="23:23" ht="27.75" customHeight="1" x14ac:dyDescent="0.4">
      <c r="W475" s="135"/>
    </row>
    <row r="476" spans="23:23" ht="27.75" customHeight="1" x14ac:dyDescent="0.4">
      <c r="W476" s="135"/>
    </row>
    <row r="477" spans="23:23" ht="27.75" customHeight="1" x14ac:dyDescent="0.4">
      <c r="W477" s="135"/>
    </row>
    <row r="478" spans="23:23" ht="27.75" customHeight="1" x14ac:dyDescent="0.4">
      <c r="W478" s="135"/>
    </row>
    <row r="479" spans="23:23" ht="27.75" customHeight="1" x14ac:dyDescent="0.4">
      <c r="W479" s="135"/>
    </row>
    <row r="480" spans="23:23" ht="27.75" customHeight="1" x14ac:dyDescent="0.4">
      <c r="W480" s="135"/>
    </row>
    <row r="481" spans="23:23" ht="27.75" customHeight="1" x14ac:dyDescent="0.4">
      <c r="W481" s="135"/>
    </row>
    <row r="482" spans="23:23" ht="27.75" customHeight="1" x14ac:dyDescent="0.4">
      <c r="W482" s="135"/>
    </row>
    <row r="483" spans="23:23" ht="27.75" customHeight="1" x14ac:dyDescent="0.4">
      <c r="W483" s="135"/>
    </row>
    <row r="484" spans="23:23" ht="27.75" customHeight="1" x14ac:dyDescent="0.4">
      <c r="W484" s="135"/>
    </row>
  </sheetData>
  <autoFilter ref="A11:V231"/>
  <mergeCells count="223">
    <mergeCell ref="S218:T218"/>
    <mergeCell ref="S222:T222"/>
    <mergeCell ref="M223:N223"/>
    <mergeCell ref="O223:P223"/>
    <mergeCell ref="Q223:R223"/>
    <mergeCell ref="S223:T223"/>
    <mergeCell ref="S227:T227"/>
    <mergeCell ref="M224:N224"/>
    <mergeCell ref="O224:P224"/>
    <mergeCell ref="Q224:R224"/>
    <mergeCell ref="S224:T224"/>
    <mergeCell ref="O222:P222"/>
    <mergeCell ref="Q222:R222"/>
    <mergeCell ref="O218:P218"/>
    <mergeCell ref="B227:L227"/>
    <mergeCell ref="G4:L4"/>
    <mergeCell ref="D5:D10"/>
    <mergeCell ref="E5:E10"/>
    <mergeCell ref="C5:C10"/>
    <mergeCell ref="B217:L217"/>
    <mergeCell ref="B218:L218"/>
    <mergeCell ref="B219:L219"/>
    <mergeCell ref="B221:L221"/>
    <mergeCell ref="B222:L222"/>
    <mergeCell ref="B223:L223"/>
    <mergeCell ref="B224:L224"/>
    <mergeCell ref="I8:I10"/>
    <mergeCell ref="L5:L10"/>
    <mergeCell ref="G5:G10"/>
    <mergeCell ref="B211:E211"/>
    <mergeCell ref="B4:B10"/>
    <mergeCell ref="B220:L220"/>
    <mergeCell ref="B225:L225"/>
    <mergeCell ref="B226:L226"/>
    <mergeCell ref="AA216:AB216"/>
    <mergeCell ref="S216:T216"/>
    <mergeCell ref="Y216:Z216"/>
    <mergeCell ref="D236:H236"/>
    <mergeCell ref="C233:H233"/>
    <mergeCell ref="B216:L216"/>
    <mergeCell ref="Q216:R216"/>
    <mergeCell ref="M5:P5"/>
    <mergeCell ref="B212:L212"/>
    <mergeCell ref="O215:P215"/>
    <mergeCell ref="M214:N214"/>
    <mergeCell ref="Q212:R212"/>
    <mergeCell ref="O214:P214"/>
    <mergeCell ref="M215:N215"/>
    <mergeCell ref="S212:T212"/>
    <mergeCell ref="Q215:R215"/>
    <mergeCell ref="M213:N213"/>
    <mergeCell ref="M219:N219"/>
    <mergeCell ref="O219:P219"/>
    <mergeCell ref="Q219:R219"/>
    <mergeCell ref="S219:T219"/>
    <mergeCell ref="M218:N218"/>
    <mergeCell ref="Q218:R218"/>
    <mergeCell ref="O216:P216"/>
    <mergeCell ref="P1:U1"/>
    <mergeCell ref="U4:U10"/>
    <mergeCell ref="Q9:R9"/>
    <mergeCell ref="A2:U2"/>
    <mergeCell ref="F4:F10"/>
    <mergeCell ref="J8:J10"/>
    <mergeCell ref="K8:K10"/>
    <mergeCell ref="A4:A10"/>
    <mergeCell ref="O9:P9"/>
    <mergeCell ref="M4:T4"/>
    <mergeCell ref="Q6:T6"/>
    <mergeCell ref="M8:T8"/>
    <mergeCell ref="M6:P6"/>
    <mergeCell ref="M7:N7"/>
    <mergeCell ref="O7:P7"/>
    <mergeCell ref="C4:E4"/>
    <mergeCell ref="H5:K5"/>
    <mergeCell ref="I6:K7"/>
    <mergeCell ref="Q7:R7"/>
    <mergeCell ref="H6:H10"/>
    <mergeCell ref="A212:A215"/>
    <mergeCell ref="Q213:R213"/>
    <mergeCell ref="Q214:R214"/>
    <mergeCell ref="B215:L215"/>
    <mergeCell ref="B213:L213"/>
    <mergeCell ref="B214:L214"/>
    <mergeCell ref="M222:N222"/>
    <mergeCell ref="S213:T213"/>
    <mergeCell ref="Q5:T5"/>
    <mergeCell ref="S9:T9"/>
    <mergeCell ref="S7:T7"/>
    <mergeCell ref="M9:N9"/>
    <mergeCell ref="S215:T215"/>
    <mergeCell ref="M217:N217"/>
    <mergeCell ref="O217:P217"/>
    <mergeCell ref="Q217:R217"/>
    <mergeCell ref="O220:P220"/>
    <mergeCell ref="Q220:R220"/>
    <mergeCell ref="S220:T220"/>
    <mergeCell ref="M221:N221"/>
    <mergeCell ref="O221:P221"/>
    <mergeCell ref="Q221:R221"/>
    <mergeCell ref="S221:T221"/>
    <mergeCell ref="M220:N220"/>
    <mergeCell ref="S217:T217"/>
    <mergeCell ref="S226:T226"/>
    <mergeCell ref="M227:N227"/>
    <mergeCell ref="O227:P227"/>
    <mergeCell ref="Q227:R227"/>
    <mergeCell ref="D239:H239"/>
    <mergeCell ref="O212:P212"/>
    <mergeCell ref="O213:P213"/>
    <mergeCell ref="M212:N212"/>
    <mergeCell ref="M216:N216"/>
    <mergeCell ref="S214:T214"/>
    <mergeCell ref="M225:N225"/>
    <mergeCell ref="O225:P225"/>
    <mergeCell ref="Q225:R225"/>
    <mergeCell ref="S225:T225"/>
    <mergeCell ref="O229:P229"/>
    <mergeCell ref="Q229:R229"/>
    <mergeCell ref="S229:T229"/>
    <mergeCell ref="M226:N226"/>
    <mergeCell ref="O226:P226"/>
    <mergeCell ref="Q226:R226"/>
    <mergeCell ref="S230:T230"/>
    <mergeCell ref="M231:N231"/>
    <mergeCell ref="O231:P231"/>
    <mergeCell ref="Q231:R231"/>
    <mergeCell ref="S231:T231"/>
    <mergeCell ref="M228:N228"/>
    <mergeCell ref="O228:P228"/>
    <mergeCell ref="Q228:R228"/>
    <mergeCell ref="S228:T228"/>
    <mergeCell ref="M229:N229"/>
    <mergeCell ref="C255:H255"/>
    <mergeCell ref="J255:O255"/>
    <mergeCell ref="P255:X255"/>
    <mergeCell ref="P244:X244"/>
    <mergeCell ref="C246:H246"/>
    <mergeCell ref="J246:O246"/>
    <mergeCell ref="P246:X246"/>
    <mergeCell ref="D238:H238"/>
    <mergeCell ref="D237:H237"/>
    <mergeCell ref="D234:H234"/>
    <mergeCell ref="B230:L230"/>
    <mergeCell ref="B231:L231"/>
    <mergeCell ref="D235:H235"/>
    <mergeCell ref="B228:L228"/>
    <mergeCell ref="B229:L229"/>
    <mergeCell ref="P256:X256"/>
    <mergeCell ref="C258:H258"/>
    <mergeCell ref="J258:O258"/>
    <mergeCell ref="P258:X258"/>
    <mergeCell ref="C253:G253"/>
    <mergeCell ref="C256:G256"/>
    <mergeCell ref="M230:N230"/>
    <mergeCell ref="O230:P230"/>
    <mergeCell ref="Q230:R230"/>
    <mergeCell ref="C247:G247"/>
    <mergeCell ref="C250:G250"/>
    <mergeCell ref="C244:G244"/>
    <mergeCell ref="J243:O243"/>
    <mergeCell ref="P253:X253"/>
    <mergeCell ref="P247:X247"/>
    <mergeCell ref="C249:H249"/>
    <mergeCell ref="J249:O249"/>
    <mergeCell ref="P249:X249"/>
    <mergeCell ref="P250:X250"/>
    <mergeCell ref="C252:H252"/>
    <mergeCell ref="J252:O252"/>
    <mergeCell ref="P252:X252"/>
    <mergeCell ref="C243:H243"/>
    <mergeCell ref="P243:X243"/>
    <mergeCell ref="C259:G259"/>
    <mergeCell ref="P259:X259"/>
    <mergeCell ref="C261:H261"/>
    <mergeCell ref="J261:O261"/>
    <mergeCell ref="P261:X261"/>
    <mergeCell ref="J270:O270"/>
    <mergeCell ref="P270:X270"/>
    <mergeCell ref="C262:G262"/>
    <mergeCell ref="C280:G280"/>
    <mergeCell ref="P280:U280"/>
    <mergeCell ref="P262:X262"/>
    <mergeCell ref="C264:H264"/>
    <mergeCell ref="J264:O264"/>
    <mergeCell ref="P264:X264"/>
    <mergeCell ref="P282:U282"/>
    <mergeCell ref="C271:G271"/>
    <mergeCell ref="C265:G265"/>
    <mergeCell ref="C268:G268"/>
    <mergeCell ref="P268:X268"/>
    <mergeCell ref="C270:H270"/>
    <mergeCell ref="P271:X271"/>
    <mergeCell ref="C288:G288"/>
    <mergeCell ref="P288:U288"/>
    <mergeCell ref="P265:X265"/>
    <mergeCell ref="C267:H267"/>
    <mergeCell ref="J267:O267"/>
    <mergeCell ref="P267:X267"/>
    <mergeCell ref="A274:B274"/>
    <mergeCell ref="C295:G295"/>
    <mergeCell ref="P295:U295"/>
    <mergeCell ref="C289:G289"/>
    <mergeCell ref="P289:U289"/>
    <mergeCell ref="C291:G291"/>
    <mergeCell ref="P291:U291"/>
    <mergeCell ref="C292:G292"/>
    <mergeCell ref="P292:U292"/>
    <mergeCell ref="C294:G294"/>
    <mergeCell ref="P294:U294"/>
    <mergeCell ref="C276:G276"/>
    <mergeCell ref="P276:U276"/>
    <mergeCell ref="C277:G277"/>
    <mergeCell ref="P277:U277"/>
    <mergeCell ref="C279:G279"/>
    <mergeCell ref="P279:U279"/>
    <mergeCell ref="C283:G283"/>
    <mergeCell ref="P283:U283"/>
    <mergeCell ref="C285:G285"/>
    <mergeCell ref="P285:U285"/>
    <mergeCell ref="C286:G286"/>
    <mergeCell ref="P286:U286"/>
    <mergeCell ref="C282:G282"/>
  </mergeCells>
  <phoneticPr fontId="28" type="noConversion"/>
  <pageMargins left="0.39370078740157483" right="0.19685039370078741" top="0.35433070866141736" bottom="0.74803149606299213" header="0" footer="0"/>
  <pageSetup paperSize="9" scale="34" fitToHeight="2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16" zoomScale="50" zoomScaleNormal="50" workbookViewId="0">
      <selection activeCell="M25" sqref="M25:U28"/>
    </sheetView>
  </sheetViews>
  <sheetFormatPr defaultRowHeight="12.75" x14ac:dyDescent="0.2"/>
  <cols>
    <col min="1" max="1" width="14.5703125" customWidth="1"/>
    <col min="2" max="2" width="87.5703125" customWidth="1"/>
    <col min="3" max="21" width="16" customWidth="1"/>
    <col min="22" max="22" width="22.7109375" bestFit="1" customWidth="1"/>
  </cols>
  <sheetData>
    <row r="1" spans="1:22" ht="27.75" x14ac:dyDescent="0.4">
      <c r="A1" s="593" t="str">
        <f>CONCATENATE('Основні дані'!A22,"_(",'Основні дані'!B22,")")</f>
        <v>Форма МоП1-20_(1,4)</v>
      </c>
      <c r="B1" s="583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863" t="str">
        <f>'Основні дані'!B1</f>
        <v>Е-М120</v>
      </c>
      <c r="Q1" s="863"/>
      <c r="R1" s="863"/>
      <c r="S1" s="863"/>
      <c r="T1" s="863"/>
      <c r="U1" s="863"/>
      <c r="V1" s="578"/>
    </row>
    <row r="2" spans="1:22" ht="33.75" x14ac:dyDescent="0.5">
      <c r="A2" s="917" t="s">
        <v>542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578"/>
    </row>
    <row r="3" spans="1:22" ht="24" thickBot="1" x14ac:dyDescent="0.4">
      <c r="A3" s="580"/>
      <c r="B3" s="581"/>
      <c r="C3" s="581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</row>
    <row r="4" spans="1:22" ht="27.75" thickBot="1" x14ac:dyDescent="0.4">
      <c r="A4" s="871" t="s">
        <v>543</v>
      </c>
      <c r="B4" s="918" t="s">
        <v>43</v>
      </c>
      <c r="C4" s="921" t="s">
        <v>44</v>
      </c>
      <c r="D4" s="922"/>
      <c r="E4" s="923"/>
      <c r="F4" s="911" t="s">
        <v>47</v>
      </c>
      <c r="G4" s="924" t="s">
        <v>48</v>
      </c>
      <c r="H4" s="925"/>
      <c r="I4" s="925"/>
      <c r="J4" s="925"/>
      <c r="K4" s="925"/>
      <c r="L4" s="926"/>
      <c r="M4" s="927" t="s">
        <v>97</v>
      </c>
      <c r="N4" s="928"/>
      <c r="O4" s="928"/>
      <c r="P4" s="928"/>
      <c r="Q4" s="928"/>
      <c r="R4" s="928"/>
      <c r="S4" s="928"/>
      <c r="T4" s="929"/>
      <c r="U4" s="911" t="s">
        <v>63</v>
      </c>
      <c r="V4" s="578"/>
    </row>
    <row r="5" spans="1:22" ht="27.75" thickBot="1" x14ac:dyDescent="0.4">
      <c r="A5" s="872"/>
      <c r="B5" s="919"/>
      <c r="C5" s="911" t="s">
        <v>45</v>
      </c>
      <c r="D5" s="911" t="s">
        <v>46</v>
      </c>
      <c r="E5" s="911" t="s">
        <v>57</v>
      </c>
      <c r="F5" s="912"/>
      <c r="G5" s="911" t="s">
        <v>49</v>
      </c>
      <c r="H5" s="924" t="s">
        <v>50</v>
      </c>
      <c r="I5" s="925"/>
      <c r="J5" s="925"/>
      <c r="K5" s="926"/>
      <c r="L5" s="911" t="s">
        <v>52</v>
      </c>
      <c r="M5" s="914" t="s">
        <v>137</v>
      </c>
      <c r="N5" s="915"/>
      <c r="O5" s="915"/>
      <c r="P5" s="916"/>
      <c r="Q5" s="914" t="s">
        <v>138</v>
      </c>
      <c r="R5" s="915"/>
      <c r="S5" s="915"/>
      <c r="T5" s="916"/>
      <c r="U5" s="912"/>
      <c r="V5" s="578"/>
    </row>
    <row r="6" spans="1:22" ht="27.75" thickBot="1" x14ac:dyDescent="0.4">
      <c r="A6" s="872"/>
      <c r="B6" s="919"/>
      <c r="C6" s="912"/>
      <c r="D6" s="912"/>
      <c r="E6" s="912"/>
      <c r="F6" s="912"/>
      <c r="G6" s="912"/>
      <c r="H6" s="911" t="s">
        <v>5</v>
      </c>
      <c r="I6" s="933" t="s">
        <v>51</v>
      </c>
      <c r="J6" s="934"/>
      <c r="K6" s="935"/>
      <c r="L6" s="912"/>
      <c r="M6" s="939" t="s">
        <v>53</v>
      </c>
      <c r="N6" s="940"/>
      <c r="O6" s="940"/>
      <c r="P6" s="941"/>
      <c r="Q6" s="939" t="s">
        <v>53</v>
      </c>
      <c r="R6" s="940"/>
      <c r="S6" s="940"/>
      <c r="T6" s="941"/>
      <c r="U6" s="912"/>
      <c r="V6" s="578"/>
    </row>
    <row r="7" spans="1:22" ht="27.75" thickBot="1" x14ac:dyDescent="0.4">
      <c r="A7" s="872"/>
      <c r="B7" s="919"/>
      <c r="C7" s="912"/>
      <c r="D7" s="912"/>
      <c r="E7" s="912"/>
      <c r="F7" s="912"/>
      <c r="G7" s="912"/>
      <c r="H7" s="912"/>
      <c r="I7" s="936"/>
      <c r="J7" s="937"/>
      <c r="K7" s="938"/>
      <c r="L7" s="912"/>
      <c r="M7" s="939">
        <v>9</v>
      </c>
      <c r="N7" s="941"/>
      <c r="O7" s="939">
        <v>10</v>
      </c>
      <c r="P7" s="941"/>
      <c r="Q7" s="939">
        <v>11</v>
      </c>
      <c r="R7" s="941"/>
      <c r="S7" s="939">
        <v>12</v>
      </c>
      <c r="T7" s="941"/>
      <c r="U7" s="912"/>
      <c r="V7" s="578"/>
    </row>
    <row r="8" spans="1:22" ht="27.75" thickBot="1" x14ac:dyDescent="0.4">
      <c r="A8" s="872"/>
      <c r="B8" s="919"/>
      <c r="C8" s="912"/>
      <c r="D8" s="912"/>
      <c r="E8" s="912"/>
      <c r="F8" s="912"/>
      <c r="G8" s="912"/>
      <c r="H8" s="912"/>
      <c r="I8" s="911" t="s">
        <v>55</v>
      </c>
      <c r="J8" s="908" t="s">
        <v>56</v>
      </c>
      <c r="K8" s="911" t="s">
        <v>37</v>
      </c>
      <c r="L8" s="912"/>
      <c r="M8" s="914" t="s">
        <v>54</v>
      </c>
      <c r="N8" s="915"/>
      <c r="O8" s="915"/>
      <c r="P8" s="915"/>
      <c r="Q8" s="915"/>
      <c r="R8" s="915"/>
      <c r="S8" s="915"/>
      <c r="T8" s="916"/>
      <c r="U8" s="912"/>
      <c r="V8" s="578"/>
    </row>
    <row r="9" spans="1:22" ht="27.75" thickBot="1" x14ac:dyDescent="0.4">
      <c r="A9" s="872"/>
      <c r="B9" s="919"/>
      <c r="C9" s="912"/>
      <c r="D9" s="912"/>
      <c r="E9" s="912"/>
      <c r="F9" s="912"/>
      <c r="G9" s="912"/>
      <c r="H9" s="912"/>
      <c r="I9" s="912"/>
      <c r="J9" s="909"/>
      <c r="K9" s="912"/>
      <c r="L9" s="912"/>
      <c r="M9" s="939">
        <v>20</v>
      </c>
      <c r="N9" s="941"/>
      <c r="O9" s="939">
        <v>20</v>
      </c>
      <c r="P9" s="941"/>
      <c r="Q9" s="939">
        <v>20</v>
      </c>
      <c r="R9" s="941"/>
      <c r="S9" s="939">
        <v>20</v>
      </c>
      <c r="T9" s="941"/>
      <c r="U9" s="912"/>
      <c r="V9" s="578"/>
    </row>
    <row r="10" spans="1:22" ht="75.75" thickBot="1" x14ac:dyDescent="0.4">
      <c r="A10" s="873"/>
      <c r="B10" s="920"/>
      <c r="C10" s="913"/>
      <c r="D10" s="913"/>
      <c r="E10" s="913"/>
      <c r="F10" s="913"/>
      <c r="G10" s="913"/>
      <c r="H10" s="913"/>
      <c r="I10" s="913"/>
      <c r="J10" s="910"/>
      <c r="K10" s="913"/>
      <c r="L10" s="913"/>
      <c r="M10" s="579" t="s">
        <v>78</v>
      </c>
      <c r="N10" s="579" t="s">
        <v>79</v>
      </c>
      <c r="O10" s="579" t="s">
        <v>78</v>
      </c>
      <c r="P10" s="579" t="s">
        <v>79</v>
      </c>
      <c r="Q10" s="579" t="s">
        <v>78</v>
      </c>
      <c r="R10" s="579" t="s">
        <v>79</v>
      </c>
      <c r="S10" s="579" t="s">
        <v>78</v>
      </c>
      <c r="T10" s="579" t="s">
        <v>79</v>
      </c>
      <c r="U10" s="913"/>
      <c r="V10" s="578"/>
    </row>
    <row r="11" spans="1:22" ht="21" thickBot="1" x14ac:dyDescent="0.35">
      <c r="A11" s="577">
        <v>1</v>
      </c>
      <c r="B11" s="577">
        <v>2</v>
      </c>
      <c r="C11" s="577">
        <v>3</v>
      </c>
      <c r="D11" s="577">
        <v>4</v>
      </c>
      <c r="E11" s="577">
        <v>5</v>
      </c>
      <c r="F11" s="577">
        <v>6</v>
      </c>
      <c r="G11" s="577">
        <v>7</v>
      </c>
      <c r="H11" s="577">
        <v>8</v>
      </c>
      <c r="I11" s="577">
        <v>9</v>
      </c>
      <c r="J11" s="577">
        <v>10</v>
      </c>
      <c r="K11" s="577">
        <v>11</v>
      </c>
      <c r="L11" s="577">
        <v>12</v>
      </c>
      <c r="M11" s="577">
        <v>13</v>
      </c>
      <c r="N11" s="577">
        <v>14</v>
      </c>
      <c r="O11" s="577">
        <v>15</v>
      </c>
      <c r="P11" s="577">
        <v>16</v>
      </c>
      <c r="Q11" s="577">
        <v>17</v>
      </c>
      <c r="R11" s="577">
        <v>18</v>
      </c>
      <c r="S11" s="577">
        <v>19</v>
      </c>
      <c r="T11" s="577">
        <v>20</v>
      </c>
      <c r="U11" s="576">
        <v>29</v>
      </c>
      <c r="V11" s="575"/>
    </row>
    <row r="12" spans="1:22" ht="53.25" thickBot="1" x14ac:dyDescent="0.4">
      <c r="A12" s="588" t="s">
        <v>523</v>
      </c>
      <c r="B12" s="539" t="s">
        <v>551</v>
      </c>
      <c r="C12" s="589"/>
      <c r="D12" s="589"/>
      <c r="E12" s="590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374" t="str">
        <f>'Основні дані'!$B$1</f>
        <v>Е-М120</v>
      </c>
    </row>
    <row r="13" spans="1:22" ht="30.75" thickBot="1" x14ac:dyDescent="0.4">
      <c r="A13" s="303" t="s">
        <v>552</v>
      </c>
      <c r="B13" s="585" t="s">
        <v>578</v>
      </c>
      <c r="C13" s="551" t="s">
        <v>528</v>
      </c>
      <c r="D13" s="619"/>
      <c r="E13" s="619"/>
      <c r="F13" s="574">
        <f>N13+P13+R13+T13</f>
        <v>5</v>
      </c>
      <c r="G13" s="574">
        <f>F13*30</f>
        <v>150</v>
      </c>
      <c r="H13" s="573">
        <f>(M13*Титул!BC$19)+(O13*Титул!BD$19)+(Q13*Титул!BE$19)+(S13*Титул!BF$19)</f>
        <v>80</v>
      </c>
      <c r="I13" s="554">
        <v>48</v>
      </c>
      <c r="J13" s="555"/>
      <c r="K13" s="555">
        <v>32</v>
      </c>
      <c r="L13" s="592">
        <f>IF(H13=I13+J13+K13,G13-H13,"!ОШИБКА!")</f>
        <v>70</v>
      </c>
      <c r="M13" s="562"/>
      <c r="N13" s="555"/>
      <c r="O13" s="555">
        <v>5</v>
      </c>
      <c r="P13" s="555">
        <v>5</v>
      </c>
      <c r="Q13" s="555"/>
      <c r="R13" s="555"/>
      <c r="S13" s="555"/>
      <c r="T13" s="555"/>
      <c r="U13" s="567">
        <v>121</v>
      </c>
      <c r="V13" s="374" t="str">
        <f>'Основні дані'!$B$1</f>
        <v>Е-М120</v>
      </c>
    </row>
    <row r="14" spans="1:22" ht="33.200000000000003" customHeight="1" thickBot="1" x14ac:dyDescent="0.4">
      <c r="A14" s="303" t="s">
        <v>553</v>
      </c>
      <c r="B14" s="585" t="s">
        <v>577</v>
      </c>
      <c r="C14" s="551" t="s">
        <v>528</v>
      </c>
      <c r="D14" s="551"/>
      <c r="E14" s="551" t="s">
        <v>69</v>
      </c>
      <c r="F14" s="574">
        <f t="shared" ref="F14:F17" si="0">N14+P14+R14+T14</f>
        <v>4</v>
      </c>
      <c r="G14" s="574">
        <f t="shared" ref="G14:G28" si="1">F14*30</f>
        <v>120</v>
      </c>
      <c r="H14" s="573">
        <f>(M14*Титул!BC$19)+(O14*Титул!BD$19)+(Q14*Титул!BE$19)+(S14*Титул!BF$19)</f>
        <v>64</v>
      </c>
      <c r="I14" s="554">
        <v>32</v>
      </c>
      <c r="J14" s="555">
        <v>16</v>
      </c>
      <c r="K14" s="555">
        <v>16</v>
      </c>
      <c r="L14" s="592">
        <f t="shared" ref="L14:L28" si="2">IF(H14=I14+J14+K14,G14-H14,"!ОШИБКА!")</f>
        <v>56</v>
      </c>
      <c r="M14" s="562"/>
      <c r="N14" s="555"/>
      <c r="O14" s="555">
        <v>4</v>
      </c>
      <c r="P14" s="555">
        <v>4</v>
      </c>
      <c r="Q14" s="555"/>
      <c r="R14" s="555"/>
      <c r="S14" s="555"/>
      <c r="T14" s="555"/>
      <c r="U14" s="567">
        <v>121</v>
      </c>
      <c r="V14" s="374" t="str">
        <f>'Основні дані'!$B$1</f>
        <v>Е-М120</v>
      </c>
    </row>
    <row r="15" spans="1:22" ht="150.75" thickBot="1" x14ac:dyDescent="0.4">
      <c r="A15" s="303" t="s">
        <v>554</v>
      </c>
      <c r="B15" s="585" t="s">
        <v>618</v>
      </c>
      <c r="C15" s="551" t="s">
        <v>528</v>
      </c>
      <c r="D15" s="551"/>
      <c r="E15" s="551"/>
      <c r="F15" s="574">
        <f t="shared" si="0"/>
        <v>5</v>
      </c>
      <c r="G15" s="574">
        <f t="shared" si="1"/>
        <v>150</v>
      </c>
      <c r="H15" s="573">
        <f>(M15*Титул!BC$19)+(O15*Титул!BD$19)+(Q15*Титул!BE$19)+(S15*Титул!BF$19)</f>
        <v>80</v>
      </c>
      <c r="I15" s="554">
        <v>48</v>
      </c>
      <c r="J15" s="555">
        <v>16</v>
      </c>
      <c r="K15" s="555">
        <v>16</v>
      </c>
      <c r="L15" s="592">
        <f t="shared" si="2"/>
        <v>70</v>
      </c>
      <c r="M15" s="562"/>
      <c r="N15" s="555"/>
      <c r="O15" s="555">
        <v>5</v>
      </c>
      <c r="P15" s="555">
        <v>5</v>
      </c>
      <c r="Q15" s="555"/>
      <c r="R15" s="555"/>
      <c r="S15" s="555"/>
      <c r="T15" s="555"/>
      <c r="U15" s="567">
        <v>121</v>
      </c>
      <c r="V15" s="374" t="str">
        <f>'Основні дані'!$B$1</f>
        <v>Е-М120</v>
      </c>
    </row>
    <row r="16" spans="1:22" ht="63.2" customHeight="1" thickBot="1" x14ac:dyDescent="0.4">
      <c r="A16" s="303" t="s">
        <v>555</v>
      </c>
      <c r="B16" s="585" t="s">
        <v>619</v>
      </c>
      <c r="C16" s="551" t="s">
        <v>528</v>
      </c>
      <c r="D16" s="551"/>
      <c r="E16" s="551"/>
      <c r="F16" s="574">
        <f t="shared" si="0"/>
        <v>4</v>
      </c>
      <c r="G16" s="574">
        <f t="shared" si="1"/>
        <v>120</v>
      </c>
      <c r="H16" s="573">
        <f>(M16*Титул!BC$19)+(O16*Титул!BD$19)+(Q16*Титул!BE$19)+(S16*Титул!BF$19)</f>
        <v>64</v>
      </c>
      <c r="I16" s="554">
        <v>48</v>
      </c>
      <c r="J16" s="555"/>
      <c r="K16" s="555">
        <v>16</v>
      </c>
      <c r="L16" s="592">
        <f t="shared" si="2"/>
        <v>56</v>
      </c>
      <c r="M16" s="562"/>
      <c r="N16" s="555"/>
      <c r="O16" s="555">
        <v>4</v>
      </c>
      <c r="P16" s="555">
        <v>4</v>
      </c>
      <c r="Q16" s="555"/>
      <c r="R16" s="555"/>
      <c r="S16" s="555"/>
      <c r="T16" s="555"/>
      <c r="U16" s="567">
        <v>121</v>
      </c>
      <c r="V16" s="374" t="str">
        <f>'Основні дані'!$B$1</f>
        <v>Е-М120</v>
      </c>
    </row>
    <row r="17" spans="1:22" ht="69.599999999999994" customHeight="1" thickBot="1" x14ac:dyDescent="0.4">
      <c r="A17" s="303" t="s">
        <v>556</v>
      </c>
      <c r="B17" s="585" t="s">
        <v>585</v>
      </c>
      <c r="C17" s="551" t="s">
        <v>528</v>
      </c>
      <c r="D17" s="551"/>
      <c r="E17" s="551" t="s">
        <v>69</v>
      </c>
      <c r="F17" s="574">
        <f t="shared" si="0"/>
        <v>4</v>
      </c>
      <c r="G17" s="574">
        <f t="shared" si="1"/>
        <v>120</v>
      </c>
      <c r="H17" s="573">
        <f>(M17*Титул!BC$19)+(O17*Титул!BD$19)+(Q17*Титул!BE$19)+(S17*Титул!BF$19)</f>
        <v>64</v>
      </c>
      <c r="I17" s="554">
        <v>16</v>
      </c>
      <c r="J17" s="555"/>
      <c r="K17" s="555">
        <v>48</v>
      </c>
      <c r="L17" s="592">
        <f t="shared" si="2"/>
        <v>56</v>
      </c>
      <c r="M17" s="562"/>
      <c r="N17" s="555"/>
      <c r="O17" s="555">
        <v>4</v>
      </c>
      <c r="P17" s="555">
        <v>4</v>
      </c>
      <c r="Q17" s="572"/>
      <c r="R17" s="572"/>
      <c r="S17" s="572"/>
      <c r="T17" s="572"/>
      <c r="U17" s="567">
        <v>122</v>
      </c>
      <c r="V17" s="374" t="str">
        <f>'Основні дані'!$B$1</f>
        <v>Е-М120</v>
      </c>
    </row>
    <row r="18" spans="1:22" ht="60.75" thickBot="1" x14ac:dyDescent="0.4">
      <c r="A18" s="303" t="s">
        <v>557</v>
      </c>
      <c r="B18" s="596" t="s">
        <v>584</v>
      </c>
      <c r="C18" s="548" t="s">
        <v>528</v>
      </c>
      <c r="D18" s="548"/>
      <c r="E18" s="548" t="s">
        <v>69</v>
      </c>
      <c r="F18" s="574">
        <f t="shared" ref="F18:F28" si="3">N18+P18+R18+T18</f>
        <v>4</v>
      </c>
      <c r="G18" s="574">
        <f t="shared" si="1"/>
        <v>120</v>
      </c>
      <c r="H18" s="573">
        <f>(M18*Титул!BC$19)+(O18*Титул!BD$19)+(Q18*Титул!BE$19)+(S18*Титул!BF$19)</f>
        <v>64</v>
      </c>
      <c r="I18" s="554">
        <v>16</v>
      </c>
      <c r="J18" s="555"/>
      <c r="K18" s="555">
        <v>48</v>
      </c>
      <c r="L18" s="592">
        <f t="shared" si="2"/>
        <v>56</v>
      </c>
      <c r="M18" s="562"/>
      <c r="N18" s="555"/>
      <c r="O18" s="555">
        <v>4</v>
      </c>
      <c r="P18" s="555">
        <v>4</v>
      </c>
      <c r="Q18" s="560"/>
      <c r="R18" s="560"/>
      <c r="S18" s="560"/>
      <c r="T18" s="560"/>
      <c r="U18" s="567">
        <v>122</v>
      </c>
      <c r="V18" s="374"/>
    </row>
    <row r="19" spans="1:22" ht="56.25" thickBot="1" x14ac:dyDescent="0.4">
      <c r="A19" s="303" t="s">
        <v>558</v>
      </c>
      <c r="B19" s="240" t="s">
        <v>569</v>
      </c>
      <c r="C19" s="639" t="s">
        <v>528</v>
      </c>
      <c r="D19" s="639"/>
      <c r="E19" s="640" t="s">
        <v>69</v>
      </c>
      <c r="F19" s="574">
        <f t="shared" si="3"/>
        <v>4</v>
      </c>
      <c r="G19" s="574">
        <f t="shared" si="1"/>
        <v>120</v>
      </c>
      <c r="H19" s="573">
        <f>(M19*Титул!BC$19)+(O19*Титул!BD$19)+(Q19*Титул!BE$19)+(S19*Титул!BF$19)</f>
        <v>64</v>
      </c>
      <c r="I19" s="642">
        <v>48</v>
      </c>
      <c r="J19" s="594">
        <v>16</v>
      </c>
      <c r="K19" s="594"/>
      <c r="L19" s="592">
        <f t="shared" si="2"/>
        <v>56</v>
      </c>
      <c r="M19" s="562"/>
      <c r="N19" s="555"/>
      <c r="O19" s="594">
        <v>4</v>
      </c>
      <c r="P19" s="594">
        <v>4</v>
      </c>
      <c r="Q19" s="560"/>
      <c r="R19" s="560"/>
      <c r="S19" s="560"/>
      <c r="T19" s="560"/>
      <c r="U19" s="442">
        <v>124</v>
      </c>
      <c r="V19" s="374" t="str">
        <f>'Основні дані'!$B$1</f>
        <v>Е-М120</v>
      </c>
    </row>
    <row r="20" spans="1:22" ht="111.75" thickBot="1" x14ac:dyDescent="0.4">
      <c r="A20" s="303" t="s">
        <v>559</v>
      </c>
      <c r="B20" s="240" t="s">
        <v>568</v>
      </c>
      <c r="C20" s="639" t="s">
        <v>528</v>
      </c>
      <c r="D20" s="639"/>
      <c r="E20" s="640" t="s">
        <v>73</v>
      </c>
      <c r="F20" s="574">
        <f t="shared" si="3"/>
        <v>5</v>
      </c>
      <c r="G20" s="574">
        <f t="shared" si="1"/>
        <v>150</v>
      </c>
      <c r="H20" s="573">
        <f>(M20*Титул!BC$19)+(O20*Титул!BD$19)+(Q20*Титул!BE$19)+(S20*Титул!BF$19)</f>
        <v>80</v>
      </c>
      <c r="I20" s="643">
        <v>48</v>
      </c>
      <c r="J20" s="595">
        <v>16</v>
      </c>
      <c r="K20" s="595">
        <v>16</v>
      </c>
      <c r="L20" s="592">
        <f t="shared" si="2"/>
        <v>70</v>
      </c>
      <c r="M20" s="626"/>
      <c r="N20" s="595"/>
      <c r="O20" s="595">
        <v>5</v>
      </c>
      <c r="P20" s="595">
        <v>5</v>
      </c>
      <c r="Q20" s="594"/>
      <c r="R20" s="594"/>
      <c r="S20" s="594"/>
      <c r="T20" s="594"/>
      <c r="U20" s="442">
        <v>124</v>
      </c>
      <c r="V20" s="374" t="str">
        <f>'Основні дані'!$B$1</f>
        <v>Е-М120</v>
      </c>
    </row>
    <row r="21" spans="1:22" ht="56.25" thickBot="1" x14ac:dyDescent="0.4">
      <c r="A21" s="303" t="s">
        <v>560</v>
      </c>
      <c r="B21" s="240" t="s">
        <v>538</v>
      </c>
      <c r="C21" s="641"/>
      <c r="D21" s="641" t="s">
        <v>528</v>
      </c>
      <c r="E21" s="641" t="s">
        <v>69</v>
      </c>
      <c r="F21" s="574">
        <f t="shared" si="3"/>
        <v>3</v>
      </c>
      <c r="G21" s="574">
        <f t="shared" si="1"/>
        <v>90</v>
      </c>
      <c r="H21" s="573">
        <f>(M21*Титул!BC$19)+(O21*Титул!BD$19)+(Q21*Титул!BE$19)+(S21*Титул!BF$19)</f>
        <v>48</v>
      </c>
      <c r="I21" s="643">
        <v>32</v>
      </c>
      <c r="J21" s="595"/>
      <c r="K21" s="595">
        <v>16</v>
      </c>
      <c r="L21" s="592">
        <f t="shared" si="2"/>
        <v>42</v>
      </c>
      <c r="M21" s="626"/>
      <c r="N21" s="595"/>
      <c r="O21" s="595">
        <v>3</v>
      </c>
      <c r="P21" s="595">
        <v>3</v>
      </c>
      <c r="Q21" s="595"/>
      <c r="R21" s="595"/>
      <c r="S21" s="595"/>
      <c r="T21" s="595"/>
      <c r="U21" s="442">
        <v>124</v>
      </c>
      <c r="V21" s="374" t="str">
        <f>'Основні дані'!$B$1</f>
        <v>Е-М120</v>
      </c>
    </row>
    <row r="22" spans="1:22" ht="56.25" thickBot="1" x14ac:dyDescent="0.4">
      <c r="A22" s="303" t="s">
        <v>561</v>
      </c>
      <c r="B22" s="240" t="s">
        <v>540</v>
      </c>
      <c r="C22" s="641" t="s">
        <v>528</v>
      </c>
      <c r="D22" s="641"/>
      <c r="E22" s="641" t="s">
        <v>68</v>
      </c>
      <c r="F22" s="574">
        <f t="shared" si="3"/>
        <v>3</v>
      </c>
      <c r="G22" s="574">
        <f t="shared" si="1"/>
        <v>90</v>
      </c>
      <c r="H22" s="573">
        <f>(M22*Титул!BC$19)+(O22*Титул!BD$19)+(Q22*Титул!BE$19)+(S22*Титул!BF$19)</f>
        <v>48</v>
      </c>
      <c r="I22" s="643">
        <v>32</v>
      </c>
      <c r="J22" s="595">
        <v>16</v>
      </c>
      <c r="K22" s="595"/>
      <c r="L22" s="592">
        <f t="shared" si="2"/>
        <v>42</v>
      </c>
      <c r="M22" s="626"/>
      <c r="N22" s="595"/>
      <c r="O22" s="595">
        <v>3</v>
      </c>
      <c r="P22" s="595">
        <v>3</v>
      </c>
      <c r="Q22" s="595"/>
      <c r="R22" s="595"/>
      <c r="S22" s="595"/>
      <c r="T22" s="595"/>
      <c r="U22" s="442">
        <v>124</v>
      </c>
      <c r="V22" s="374" t="str">
        <f>'Основні дані'!$B$1</f>
        <v>Е-М120</v>
      </c>
    </row>
    <row r="23" spans="1:22" ht="28.5" thickBot="1" x14ac:dyDescent="0.4">
      <c r="A23" s="303" t="s">
        <v>562</v>
      </c>
      <c r="B23" s="240" t="s">
        <v>545</v>
      </c>
      <c r="C23" s="639" t="s">
        <v>528</v>
      </c>
      <c r="D23" s="639"/>
      <c r="E23" s="640" t="s">
        <v>69</v>
      </c>
      <c r="F23" s="574">
        <f t="shared" si="3"/>
        <v>3</v>
      </c>
      <c r="G23" s="574">
        <f t="shared" si="1"/>
        <v>90</v>
      </c>
      <c r="H23" s="573">
        <f>(M23*Титул!BC$19)+(O23*Титул!BD$19)+(Q23*Титул!BE$19)+(S23*Титул!BF$19)</f>
        <v>48</v>
      </c>
      <c r="I23" s="642">
        <v>32</v>
      </c>
      <c r="J23" s="594"/>
      <c r="K23" s="594">
        <v>16</v>
      </c>
      <c r="L23" s="592">
        <f t="shared" si="2"/>
        <v>42</v>
      </c>
      <c r="M23" s="644"/>
      <c r="N23" s="594"/>
      <c r="O23" s="594">
        <v>3</v>
      </c>
      <c r="P23" s="594">
        <v>3</v>
      </c>
      <c r="Q23" s="594"/>
      <c r="R23" s="594"/>
      <c r="S23" s="594"/>
      <c r="T23" s="594"/>
      <c r="U23" s="442">
        <v>124</v>
      </c>
      <c r="V23" s="374" t="str">
        <f>'Основні дані'!$B$1</f>
        <v>Е-М120</v>
      </c>
    </row>
    <row r="24" spans="1:22" ht="56.25" thickBot="1" x14ac:dyDescent="0.45">
      <c r="A24" s="303" t="s">
        <v>563</v>
      </c>
      <c r="B24" s="638" t="s">
        <v>571</v>
      </c>
      <c r="C24" s="641"/>
      <c r="D24" s="641" t="s">
        <v>528</v>
      </c>
      <c r="E24" s="641" t="s">
        <v>68</v>
      </c>
      <c r="F24" s="574">
        <f t="shared" si="3"/>
        <v>3</v>
      </c>
      <c r="G24" s="574">
        <f t="shared" si="1"/>
        <v>90</v>
      </c>
      <c r="H24" s="573">
        <f>(M24*Титул!BC$19)+(O24*Титул!BD$19)+(Q24*Титул!BE$19)+(S24*Титул!BF$19)</f>
        <v>48</v>
      </c>
      <c r="I24" s="642"/>
      <c r="J24" s="594"/>
      <c r="K24" s="594">
        <v>48</v>
      </c>
      <c r="L24" s="592">
        <f t="shared" si="2"/>
        <v>42</v>
      </c>
      <c r="M24" s="595"/>
      <c r="N24" s="595"/>
      <c r="O24" s="595">
        <v>3</v>
      </c>
      <c r="P24" s="595">
        <v>3</v>
      </c>
      <c r="Q24" s="595"/>
      <c r="R24" s="595"/>
      <c r="S24" s="595"/>
      <c r="T24" s="595"/>
      <c r="U24" s="442">
        <v>275</v>
      </c>
      <c r="V24" s="374" t="str">
        <f>'Основні дані'!$B$1</f>
        <v>Е-М120</v>
      </c>
    </row>
    <row r="25" spans="1:22" ht="60.75" thickBot="1" x14ac:dyDescent="0.4">
      <c r="A25" s="303" t="s">
        <v>564</v>
      </c>
      <c r="B25" s="550" t="s">
        <v>594</v>
      </c>
      <c r="C25" s="602">
        <v>10</v>
      </c>
      <c r="D25" s="603"/>
      <c r="E25" s="604" t="s">
        <v>69</v>
      </c>
      <c r="F25" s="574">
        <f t="shared" si="3"/>
        <v>5</v>
      </c>
      <c r="G25" s="574">
        <f t="shared" si="1"/>
        <v>150</v>
      </c>
      <c r="H25" s="573">
        <f>(M25*Титул!BC$19)+(O25*Титул!BD$19)+(Q25*Титул!BE$19)+(S25*Титул!BF$19)</f>
        <v>80</v>
      </c>
      <c r="I25" s="554">
        <v>64</v>
      </c>
      <c r="J25" s="555">
        <v>16</v>
      </c>
      <c r="K25" s="555"/>
      <c r="L25" s="592">
        <f t="shared" si="2"/>
        <v>70</v>
      </c>
      <c r="M25" s="562"/>
      <c r="N25" s="555"/>
      <c r="O25" s="555">
        <v>5</v>
      </c>
      <c r="P25" s="605">
        <v>5</v>
      </c>
      <c r="Q25" s="555"/>
      <c r="R25" s="555"/>
      <c r="S25" s="555"/>
      <c r="T25" s="555"/>
      <c r="U25" s="567">
        <v>134</v>
      </c>
      <c r="V25" s="374" t="str">
        <f>'Основні дані'!$B$1</f>
        <v>Е-М120</v>
      </c>
    </row>
    <row r="26" spans="1:22" ht="60.75" thickBot="1" x14ac:dyDescent="0.4">
      <c r="A26" s="303" t="s">
        <v>565</v>
      </c>
      <c r="B26" s="550" t="s">
        <v>595</v>
      </c>
      <c r="C26" s="602">
        <v>10</v>
      </c>
      <c r="D26" s="551"/>
      <c r="E26" s="604" t="s">
        <v>69</v>
      </c>
      <c r="F26" s="574">
        <f t="shared" si="3"/>
        <v>4</v>
      </c>
      <c r="G26" s="574">
        <f t="shared" si="1"/>
        <v>120</v>
      </c>
      <c r="H26" s="573">
        <f>(M26*Титул!BC$19)+(O26*Титул!BD$19)+(Q26*Титул!BE$19)+(S26*Титул!BF$19)</f>
        <v>64</v>
      </c>
      <c r="I26" s="554">
        <v>48</v>
      </c>
      <c r="J26" s="555">
        <v>16</v>
      </c>
      <c r="K26" s="555"/>
      <c r="L26" s="592">
        <f t="shared" si="2"/>
        <v>56</v>
      </c>
      <c r="M26" s="562"/>
      <c r="N26" s="555"/>
      <c r="O26" s="555">
        <v>4</v>
      </c>
      <c r="P26" s="605">
        <v>4</v>
      </c>
      <c r="Q26" s="555"/>
      <c r="R26" s="555"/>
      <c r="S26" s="555"/>
      <c r="T26" s="555"/>
      <c r="U26" s="567">
        <v>134</v>
      </c>
      <c r="V26" s="374" t="str">
        <f>'Основні дані'!$B$1</f>
        <v>Е-М120</v>
      </c>
    </row>
    <row r="27" spans="1:22" ht="84" thickBot="1" x14ac:dyDescent="0.4">
      <c r="A27" s="303" t="s">
        <v>622</v>
      </c>
      <c r="B27" s="647" t="s">
        <v>620</v>
      </c>
      <c r="C27" s="648">
        <v>10</v>
      </c>
      <c r="D27" s="649"/>
      <c r="E27" s="650" t="s">
        <v>69</v>
      </c>
      <c r="F27" s="574"/>
      <c r="G27" s="574"/>
      <c r="H27" s="573"/>
      <c r="I27" s="554">
        <v>64</v>
      </c>
      <c r="J27" s="555">
        <v>16</v>
      </c>
      <c r="K27" s="566"/>
      <c r="L27" s="592"/>
      <c r="M27" s="645"/>
      <c r="N27" s="566"/>
      <c r="O27" s="566">
        <v>5</v>
      </c>
      <c r="P27" s="646">
        <v>5</v>
      </c>
      <c r="Q27" s="566"/>
      <c r="R27" s="566"/>
      <c r="S27" s="566"/>
      <c r="T27" s="566"/>
      <c r="U27" s="567">
        <v>134</v>
      </c>
      <c r="V27" s="374"/>
    </row>
    <row r="28" spans="1:22" ht="56.25" thickBot="1" x14ac:dyDescent="0.4">
      <c r="A28" s="303" t="s">
        <v>623</v>
      </c>
      <c r="B28" s="647" t="s">
        <v>621</v>
      </c>
      <c r="C28" s="648">
        <v>10</v>
      </c>
      <c r="D28" s="649"/>
      <c r="E28" s="650" t="s">
        <v>69</v>
      </c>
      <c r="F28" s="574">
        <f t="shared" si="3"/>
        <v>4</v>
      </c>
      <c r="G28" s="574">
        <f t="shared" si="1"/>
        <v>120</v>
      </c>
      <c r="H28" s="573">
        <f>(M28*Титул!BC$19)+(O28*Титул!BD$19)+(Q28*Титул!BE$19)+(S28*Титул!BF$19)</f>
        <v>64</v>
      </c>
      <c r="I28" s="554">
        <v>48</v>
      </c>
      <c r="J28" s="555">
        <v>16</v>
      </c>
      <c r="K28" s="566"/>
      <c r="L28" s="592">
        <f t="shared" si="2"/>
        <v>56</v>
      </c>
      <c r="M28" s="645"/>
      <c r="N28" s="566"/>
      <c r="O28" s="555">
        <v>4</v>
      </c>
      <c r="P28" s="605">
        <v>4</v>
      </c>
      <c r="Q28" s="566"/>
      <c r="R28" s="566"/>
      <c r="S28" s="566"/>
      <c r="T28" s="566"/>
      <c r="U28" s="567">
        <v>134</v>
      </c>
      <c r="V28" s="374" t="str">
        <f>'Основні дані'!$B$1</f>
        <v>Е-М120</v>
      </c>
    </row>
    <row r="29" spans="1:22" ht="26.25" x14ac:dyDescent="0.35">
      <c r="A29" s="571"/>
      <c r="B29" s="930" t="s">
        <v>541</v>
      </c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2"/>
      <c r="U29" s="570"/>
      <c r="V29" s="374"/>
    </row>
  </sheetData>
  <mergeCells count="34">
    <mergeCell ref="M9:N9"/>
    <mergeCell ref="O9:P9"/>
    <mergeCell ref="E5:E10"/>
    <mergeCell ref="M8:T8"/>
    <mergeCell ref="B29:T29"/>
    <mergeCell ref="Q5:T5"/>
    <mergeCell ref="H6:H10"/>
    <mergeCell ref="I6:K7"/>
    <mergeCell ref="M6:P6"/>
    <mergeCell ref="Q6:T6"/>
    <mergeCell ref="M7:N7"/>
    <mergeCell ref="O7:P7"/>
    <mergeCell ref="Q7:R7"/>
    <mergeCell ref="S7:T7"/>
    <mergeCell ref="I8:I10"/>
    <mergeCell ref="D5:D10"/>
    <mergeCell ref="Q9:R9"/>
    <mergeCell ref="S9:T9"/>
    <mergeCell ref="J8:J10"/>
    <mergeCell ref="K8:K10"/>
    <mergeCell ref="L5:L10"/>
    <mergeCell ref="M5:P5"/>
    <mergeCell ref="P1:U1"/>
    <mergeCell ref="A2:U2"/>
    <mergeCell ref="A4:A10"/>
    <mergeCell ref="B4:B10"/>
    <mergeCell ref="C4:E4"/>
    <mergeCell ref="F4:F10"/>
    <mergeCell ref="G4:L4"/>
    <mergeCell ref="M4:T4"/>
    <mergeCell ref="U4:U10"/>
    <mergeCell ref="C5:C10"/>
    <mergeCell ref="G5:G10"/>
    <mergeCell ref="H5:K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4:P211"/>
  <sheetViews>
    <sheetView showZeros="0" view="pageBreakPreview" zoomScale="75" zoomScaleNormal="50" workbookViewId="0">
      <pane ySplit="12" topLeftCell="A73" activePane="bottomLeft" state="frozen"/>
      <selection pane="bottomLeft" activeCell="A5" sqref="A5"/>
    </sheetView>
  </sheetViews>
  <sheetFormatPr defaultColWidth="9.140625" defaultRowHeight="15" x14ac:dyDescent="0.2"/>
  <cols>
    <col min="1" max="1" width="10.42578125" style="136" bestFit="1" customWidth="1"/>
    <col min="2" max="2" width="99.28515625" style="136" customWidth="1"/>
    <col min="3" max="4" width="13.28515625" style="136" customWidth="1"/>
    <col min="5" max="12" width="0" style="136" hidden="1" customWidth="1"/>
    <col min="13" max="13" width="9.140625" style="136"/>
    <col min="14" max="14" width="10.42578125" style="136" customWidth="1"/>
    <col min="15" max="15" width="17.42578125" style="136" bestFit="1" customWidth="1"/>
    <col min="16" max="16" width="9.140625" style="187"/>
    <col min="17" max="16384" width="9.140625" style="136"/>
  </cols>
  <sheetData>
    <row r="4" spans="1:16" ht="15.75" x14ac:dyDescent="0.25">
      <c r="A4" s="942"/>
      <c r="B4" s="943"/>
      <c r="C4" s="966" t="str">
        <f>'Основні дані'!B1</f>
        <v>Е-М120</v>
      </c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</row>
    <row r="5" spans="1:16" ht="35.25" x14ac:dyDescent="0.3">
      <c r="A5" s="396" t="str">
        <f>CONCATENATE('Основні дані'!A22,"_(",'Основні дані'!B22,")")</f>
        <v>Форма МоП1-20_(1,4)</v>
      </c>
      <c r="B5" s="158" t="s">
        <v>83</v>
      </c>
      <c r="C5" s="948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</row>
    <row r="6" spans="1:16" ht="23.25" x14ac:dyDescent="0.35">
      <c r="A6" s="154"/>
      <c r="B6" s="170" t="s">
        <v>127</v>
      </c>
      <c r="C6" s="968"/>
      <c r="D6" s="969"/>
      <c r="E6" s="171"/>
      <c r="F6" s="171"/>
      <c r="G6" s="171"/>
      <c r="H6" s="171"/>
      <c r="I6" s="171"/>
      <c r="J6" s="171"/>
      <c r="K6" s="171"/>
      <c r="L6" s="171"/>
      <c r="M6" s="967"/>
      <c r="N6" s="967"/>
      <c r="O6" s="967"/>
    </row>
    <row r="7" spans="1:16" ht="44.25" customHeight="1" x14ac:dyDescent="0.2">
      <c r="A7" s="403"/>
      <c r="B7" s="404" t="s">
        <v>149</v>
      </c>
      <c r="C7" s="959" t="str">
        <f>Титул!Y10</f>
        <v>142</v>
      </c>
      <c r="D7" s="960"/>
      <c r="E7" s="405"/>
      <c r="F7" s="405"/>
      <c r="G7" s="405"/>
      <c r="H7" s="405"/>
      <c r="I7" s="405"/>
      <c r="J7" s="405"/>
      <c r="K7" s="405"/>
      <c r="L7" s="405"/>
      <c r="M7" s="968" t="str">
        <f>Титул!AC10</f>
        <v>Енергетичне машинобудування</v>
      </c>
      <c r="N7" s="970"/>
      <c r="O7" s="970"/>
    </row>
    <row r="8" spans="1:16" ht="18" customHeight="1" thickBot="1" x14ac:dyDescent="0.25">
      <c r="A8" s="403"/>
      <c r="B8" s="404"/>
      <c r="C8" s="944">
        <f>Титул!Y11</f>
        <v>0</v>
      </c>
      <c r="D8" s="944"/>
      <c r="E8" s="446"/>
      <c r="F8" s="446"/>
      <c r="G8" s="446"/>
      <c r="H8" s="446"/>
      <c r="I8" s="446"/>
      <c r="J8" s="446"/>
      <c r="K8" s="446"/>
      <c r="L8" s="446"/>
      <c r="M8" s="944">
        <f>Титул!AC11</f>
        <v>0</v>
      </c>
      <c r="N8" s="945"/>
      <c r="O8" s="945"/>
    </row>
    <row r="9" spans="1:16" ht="15.75" thickBot="1" x14ac:dyDescent="0.25">
      <c r="A9" s="950" t="s">
        <v>110</v>
      </c>
      <c r="B9" s="953" t="s">
        <v>84</v>
      </c>
      <c r="C9" s="961" t="s">
        <v>85</v>
      </c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3"/>
      <c r="O9" s="956" t="s">
        <v>86</v>
      </c>
    </row>
    <row r="10" spans="1:16" ht="15" customHeight="1" thickBot="1" x14ac:dyDescent="0.25">
      <c r="A10" s="951"/>
      <c r="B10" s="954"/>
      <c r="C10" s="964" t="s">
        <v>88</v>
      </c>
      <c r="D10" s="964" t="s">
        <v>87</v>
      </c>
      <c r="E10" s="287"/>
      <c r="F10" s="288"/>
      <c r="G10" s="288"/>
      <c r="H10" s="288"/>
      <c r="I10" s="288"/>
      <c r="J10" s="288"/>
      <c r="K10" s="288"/>
      <c r="L10" s="288"/>
      <c r="M10" s="946" t="s">
        <v>89</v>
      </c>
      <c r="N10" s="947"/>
      <c r="O10" s="957"/>
    </row>
    <row r="11" spans="1:16" ht="15.75" thickBot="1" x14ac:dyDescent="0.25">
      <c r="A11" s="952"/>
      <c r="B11" s="955"/>
      <c r="C11" s="965"/>
      <c r="D11" s="965"/>
      <c r="E11" s="289"/>
      <c r="F11" s="290"/>
      <c r="G11" s="290"/>
      <c r="H11" s="290"/>
      <c r="I11" s="290"/>
      <c r="J11" s="290"/>
      <c r="K11" s="290"/>
      <c r="L11" s="291"/>
      <c r="M11" s="286" t="s">
        <v>90</v>
      </c>
      <c r="N11" s="292" t="s">
        <v>91</v>
      </c>
      <c r="O11" s="958"/>
    </row>
    <row r="12" spans="1:16" ht="16.5" thickBot="1" x14ac:dyDescent="0.25">
      <c r="A12" s="234">
        <v>1</v>
      </c>
      <c r="B12" s="235">
        <v>2</v>
      </c>
      <c r="C12" s="235">
        <v>3</v>
      </c>
      <c r="D12" s="235">
        <v>4</v>
      </c>
      <c r="E12" s="236">
        <v>8</v>
      </c>
      <c r="F12" s="237"/>
      <c r="G12" s="238">
        <v>9</v>
      </c>
      <c r="H12" s="237"/>
      <c r="I12" s="238">
        <v>10</v>
      </c>
      <c r="J12" s="237"/>
      <c r="K12" s="238">
        <v>11</v>
      </c>
      <c r="L12" s="236"/>
      <c r="M12" s="235">
        <v>5</v>
      </c>
      <c r="N12" s="235">
        <v>6</v>
      </c>
      <c r="O12" s="155">
        <v>7</v>
      </c>
    </row>
    <row r="13" spans="1:16" s="156" customFormat="1" ht="19.5" thickBot="1" x14ac:dyDescent="0.35">
      <c r="A13" s="277">
        <f>'План НП'!A12</f>
        <v>1</v>
      </c>
      <c r="B13" s="277" t="str">
        <f>'План НП'!B12</f>
        <v>Загальна підготовка</v>
      </c>
      <c r="C13" s="309">
        <f>'План НП'!F12</f>
        <v>9</v>
      </c>
      <c r="D13" s="309">
        <f>'План НП'!G12</f>
        <v>270</v>
      </c>
      <c r="E13" s="278"/>
      <c r="F13" s="279"/>
      <c r="G13" s="279"/>
      <c r="H13" s="279"/>
      <c r="I13" s="279"/>
      <c r="J13" s="279"/>
      <c r="K13" s="279"/>
      <c r="L13" s="280"/>
      <c r="M13" s="306"/>
      <c r="N13" s="307"/>
      <c r="O13" s="521" t="str">
        <f>IF(C13=0,0%,CONCATENATE(ROUND(C13*100/IF('Основні дані'!B22=1.9,120,IF('Основні дані'!B22=1.4,90)),1),"%"))</f>
        <v>10%</v>
      </c>
      <c r="P13" s="273" t="str">
        <f>'Основні дані'!$B$1</f>
        <v>Е-М120</v>
      </c>
    </row>
    <row r="14" spans="1:16" s="157" customFormat="1" ht="15.75" x14ac:dyDescent="0.25">
      <c r="A14" s="281" t="str">
        <f>'План НП'!A13</f>
        <v>ЗП 1</v>
      </c>
      <c r="B14" s="305" t="str">
        <f>'План НП'!B13</f>
        <v>Безпека праці та професійної діяльності</v>
      </c>
      <c r="C14" s="310">
        <f>'План НП'!F13</f>
        <v>3</v>
      </c>
      <c r="D14" s="310">
        <f>'План НП'!G13</f>
        <v>90</v>
      </c>
      <c r="E14" s="282"/>
      <c r="F14" s="283"/>
      <c r="G14" s="283"/>
      <c r="H14" s="283"/>
      <c r="I14" s="283"/>
      <c r="J14" s="283"/>
      <c r="K14" s="283"/>
      <c r="L14" s="284"/>
      <c r="M14" s="308">
        <f>'План НП'!C13</f>
        <v>0</v>
      </c>
      <c r="N14" s="308" t="str">
        <f>'План НП'!D13</f>
        <v>9</v>
      </c>
      <c r="O14" s="285">
        <f>'План НП'!U13</f>
        <v>144</v>
      </c>
      <c r="P14" s="273" t="str">
        <f>'Основні дані'!$B$1</f>
        <v>Е-М120</v>
      </c>
    </row>
    <row r="15" spans="1:16" s="157" customFormat="1" ht="15.75" x14ac:dyDescent="0.25">
      <c r="A15" s="281" t="str">
        <f>'План НП'!A14</f>
        <v>ЗП 2</v>
      </c>
      <c r="B15" s="305" t="str">
        <f>'План НП'!B14</f>
        <v>Організація виробництва і маркетинг</v>
      </c>
      <c r="C15" s="310">
        <f>'План НП'!F14</f>
        <v>3</v>
      </c>
      <c r="D15" s="310">
        <f>'План НП'!G14</f>
        <v>90</v>
      </c>
      <c r="E15" s="282"/>
      <c r="F15" s="283"/>
      <c r="G15" s="283"/>
      <c r="H15" s="283"/>
      <c r="I15" s="283"/>
      <c r="J15" s="283"/>
      <c r="K15" s="283"/>
      <c r="L15" s="284"/>
      <c r="M15" s="308">
        <f>'План НП'!C14</f>
        <v>0</v>
      </c>
      <c r="N15" s="308" t="str">
        <f>'План НП'!D14</f>
        <v>10</v>
      </c>
      <c r="O15" s="285">
        <f>'План НП'!U14</f>
        <v>202</v>
      </c>
      <c r="P15" s="273" t="str">
        <f>'Основні дані'!$B$1</f>
        <v>Е-М120</v>
      </c>
    </row>
    <row r="16" spans="1:16" s="157" customFormat="1" ht="15.75" x14ac:dyDescent="0.25">
      <c r="A16" s="281" t="str">
        <f>'План НП'!A15</f>
        <v>ЗП 3</v>
      </c>
      <c r="B16" s="305" t="str">
        <f>'План НП'!B15</f>
        <v>Інтелектуальна власність</v>
      </c>
      <c r="C16" s="310">
        <f>'План НП'!F15</f>
        <v>3</v>
      </c>
      <c r="D16" s="310">
        <f>'План НП'!G15</f>
        <v>90</v>
      </c>
      <c r="E16" s="282"/>
      <c r="F16" s="283"/>
      <c r="G16" s="283"/>
      <c r="H16" s="283"/>
      <c r="I16" s="283"/>
      <c r="J16" s="283"/>
      <c r="K16" s="283"/>
      <c r="L16" s="284"/>
      <c r="M16" s="308">
        <f>'План НП'!C15</f>
        <v>0</v>
      </c>
      <c r="N16" s="308" t="str">
        <f>'План НП'!D15</f>
        <v>10</v>
      </c>
      <c r="O16" s="285">
        <f>'План НП'!U15</f>
        <v>325</v>
      </c>
      <c r="P16" s="273" t="str">
        <f>'Основні дані'!$B$1</f>
        <v>Е-М120</v>
      </c>
    </row>
    <row r="17" spans="1:16" s="157" customFormat="1" ht="15.75" x14ac:dyDescent="0.25">
      <c r="A17" s="281" t="str">
        <f>'План НП'!A16</f>
        <v>ЗП 4</v>
      </c>
      <c r="B17" s="305">
        <f>'План НП'!B16</f>
        <v>0</v>
      </c>
      <c r="C17" s="310">
        <f>'План НП'!F16</f>
        <v>0</v>
      </c>
      <c r="D17" s="310">
        <f>'План НП'!G16</f>
        <v>0</v>
      </c>
      <c r="E17" s="282"/>
      <c r="F17" s="283"/>
      <c r="G17" s="283"/>
      <c r="H17" s="283"/>
      <c r="I17" s="283"/>
      <c r="J17" s="283"/>
      <c r="K17" s="283"/>
      <c r="L17" s="284"/>
      <c r="M17" s="308">
        <f>'План НП'!C16</f>
        <v>0</v>
      </c>
      <c r="N17" s="308">
        <f>'План НП'!D16</f>
        <v>0</v>
      </c>
      <c r="O17" s="285">
        <f>'План НП'!U16</f>
        <v>0</v>
      </c>
      <c r="P17" s="273" t="str">
        <f>'Основні дані'!$B$1</f>
        <v>Е-М120</v>
      </c>
    </row>
    <row r="18" spans="1:16" s="157" customFormat="1" ht="15.75" x14ac:dyDescent="0.25">
      <c r="A18" s="281" t="str">
        <f>'План НП'!A17</f>
        <v>ЗП 5</v>
      </c>
      <c r="B18" s="305">
        <f>'План НП'!B17</f>
        <v>0</v>
      </c>
      <c r="C18" s="310">
        <f>'План НП'!F17</f>
        <v>0</v>
      </c>
      <c r="D18" s="310">
        <f>'План НП'!G17</f>
        <v>0</v>
      </c>
      <c r="E18" s="282"/>
      <c r="F18" s="283"/>
      <c r="G18" s="283"/>
      <c r="H18" s="283"/>
      <c r="I18" s="283"/>
      <c r="J18" s="283"/>
      <c r="K18" s="283"/>
      <c r="L18" s="284"/>
      <c r="M18" s="308">
        <f>'План НП'!C17</f>
        <v>0</v>
      </c>
      <c r="N18" s="308">
        <f>'План НП'!D17</f>
        <v>0</v>
      </c>
      <c r="O18" s="285">
        <f>'План НП'!U17</f>
        <v>0</v>
      </c>
      <c r="P18" s="273" t="str">
        <f>'Основні дані'!$B$1</f>
        <v>Е-М120</v>
      </c>
    </row>
    <row r="19" spans="1:16" s="157" customFormat="1" ht="16.5" thickBot="1" x14ac:dyDescent="0.3">
      <c r="A19" s="281" t="str">
        <f>'План НП'!A18</f>
        <v>ЗП 6</v>
      </c>
      <c r="B19" s="305">
        <f>'План НП'!B18</f>
        <v>0</v>
      </c>
      <c r="C19" s="310">
        <f>'План НП'!F18</f>
        <v>0</v>
      </c>
      <c r="D19" s="310">
        <f>'План НП'!G18</f>
        <v>0</v>
      </c>
      <c r="E19" s="282"/>
      <c r="F19" s="283"/>
      <c r="G19" s="283"/>
      <c r="H19" s="283"/>
      <c r="I19" s="283"/>
      <c r="J19" s="283"/>
      <c r="K19" s="283"/>
      <c r="L19" s="284"/>
      <c r="M19" s="308">
        <f>'План НП'!C18</f>
        <v>0</v>
      </c>
      <c r="N19" s="308">
        <f>'План НП'!D18</f>
        <v>0</v>
      </c>
      <c r="O19" s="285">
        <f>'План НП'!U18</f>
        <v>0</v>
      </c>
      <c r="P19" s="273" t="str">
        <f>'Основні дані'!$B$1</f>
        <v>Е-М120</v>
      </c>
    </row>
    <row r="20" spans="1:16" s="156" customFormat="1" ht="19.5" thickBot="1" x14ac:dyDescent="0.35">
      <c r="A20" s="277">
        <f>'План НП'!A19</f>
        <v>2</v>
      </c>
      <c r="B20" s="277" t="str">
        <f>'План НП'!B19</f>
        <v>Професійна підготовка</v>
      </c>
      <c r="C20" s="309">
        <f>'План НП'!F19</f>
        <v>39</v>
      </c>
      <c r="D20" s="309">
        <f>'План НП'!G19</f>
        <v>1170</v>
      </c>
      <c r="E20" s="278"/>
      <c r="F20" s="279"/>
      <c r="G20" s="279"/>
      <c r="H20" s="279"/>
      <c r="I20" s="279"/>
      <c r="J20" s="279"/>
      <c r="K20" s="279"/>
      <c r="L20" s="280"/>
      <c r="M20" s="306">
        <f>'План НП'!C19</f>
        <v>0</v>
      </c>
      <c r="N20" s="307">
        <f>'План НП'!D19</f>
        <v>0</v>
      </c>
      <c r="O20" s="521" t="str">
        <f>IF(C20=0,0%,CONCATENATE(ROUND(C20*100/IF('Основні дані'!B22=1.9,120,IF('Основні дані'!B22=1.4,90)),1),"%"))</f>
        <v>43,3%</v>
      </c>
      <c r="P20" s="273" t="str">
        <f>'Основні дані'!$B$1</f>
        <v>Е-М120</v>
      </c>
    </row>
    <row r="21" spans="1:16" s="157" customFormat="1" ht="15.75" x14ac:dyDescent="0.25">
      <c r="A21" s="281" t="str">
        <f>'План НП'!A20</f>
        <v>ПП1</v>
      </c>
      <c r="B21" s="305" t="str">
        <f>'План НП'!B20</f>
        <v>Спеціальні розділи теорії розрахунків енергетичного устаткування</v>
      </c>
      <c r="C21" s="310">
        <f>'План НП'!F20</f>
        <v>6</v>
      </c>
      <c r="D21" s="310">
        <f>'План НП'!G20</f>
        <v>180</v>
      </c>
      <c r="E21" s="282"/>
      <c r="F21" s="283"/>
      <c r="G21" s="283"/>
      <c r="H21" s="283"/>
      <c r="I21" s="283"/>
      <c r="J21" s="283"/>
      <c r="K21" s="283"/>
      <c r="L21" s="284"/>
      <c r="M21" s="308" t="str">
        <f>'План НП'!C20</f>
        <v>9</v>
      </c>
      <c r="N21" s="308">
        <f>'План НП'!D20</f>
        <v>0</v>
      </c>
      <c r="O21" s="285">
        <f>'План НП'!U20</f>
        <v>120</v>
      </c>
      <c r="P21" s="273" t="str">
        <f>'Основні дані'!$B$1</f>
        <v>Е-М120</v>
      </c>
    </row>
    <row r="22" spans="1:16" s="157" customFormat="1" ht="15.75" x14ac:dyDescent="0.25">
      <c r="A22" s="281" t="str">
        <f>'План НП'!A21</f>
        <v>ПП2</v>
      </c>
      <c r="B22" s="305" t="str">
        <f>'План НП'!B21</f>
        <v>Основи наукових досліджень</v>
      </c>
      <c r="C22" s="310">
        <f>'План НП'!F21</f>
        <v>3</v>
      </c>
      <c r="D22" s="310">
        <f>'План НП'!G21</f>
        <v>90</v>
      </c>
      <c r="E22" s="282"/>
      <c r="F22" s="283"/>
      <c r="G22" s="283"/>
      <c r="H22" s="283"/>
      <c r="I22" s="283"/>
      <c r="J22" s="283"/>
      <c r="K22" s="283"/>
      <c r="L22" s="284"/>
      <c r="M22" s="308">
        <f>'План НП'!C21</f>
        <v>0</v>
      </c>
      <c r="N22" s="308" t="str">
        <f>'План НП'!D21</f>
        <v>10</v>
      </c>
      <c r="O22" s="285">
        <f>'План НП'!U21</f>
        <v>120</v>
      </c>
      <c r="P22" s="273" t="str">
        <f>'Основні дані'!$B$1</f>
        <v>Е-М120</v>
      </c>
    </row>
    <row r="23" spans="1:16" s="157" customFormat="1" ht="15.75" x14ac:dyDescent="0.25">
      <c r="A23" s="281" t="str">
        <f>'План НП'!A22</f>
        <v>ПП3</v>
      </c>
      <c r="B23" s="305">
        <f>'План НП'!B22</f>
        <v>0</v>
      </c>
      <c r="C23" s="310">
        <f>'План НП'!F22</f>
        <v>0</v>
      </c>
      <c r="D23" s="310">
        <f>'План НП'!G22</f>
        <v>0</v>
      </c>
      <c r="E23" s="282"/>
      <c r="F23" s="283"/>
      <c r="G23" s="283"/>
      <c r="H23" s="283"/>
      <c r="I23" s="283"/>
      <c r="J23" s="283"/>
      <c r="K23" s="283"/>
      <c r="L23" s="284"/>
      <c r="M23" s="308">
        <f>'План НП'!C22</f>
        <v>0</v>
      </c>
      <c r="N23" s="308">
        <f>'План НП'!D22</f>
        <v>0</v>
      </c>
      <c r="O23" s="285">
        <f>'План НП'!U22</f>
        <v>0</v>
      </c>
      <c r="P23" s="273" t="str">
        <f>'Основні дані'!$B$1</f>
        <v>Е-М120</v>
      </c>
    </row>
    <row r="24" spans="1:16" s="157" customFormat="1" ht="15.75" x14ac:dyDescent="0.25">
      <c r="A24" s="281" t="str">
        <f>'План НП'!A23</f>
        <v>ПП4</v>
      </c>
      <c r="B24" s="305">
        <f>'План НП'!B23</f>
        <v>0</v>
      </c>
      <c r="C24" s="310">
        <f>'План НП'!F23</f>
        <v>0</v>
      </c>
      <c r="D24" s="310">
        <f>'План НП'!G23</f>
        <v>0</v>
      </c>
      <c r="E24" s="282"/>
      <c r="F24" s="283"/>
      <c r="G24" s="283"/>
      <c r="H24" s="283"/>
      <c r="I24" s="283"/>
      <c r="J24" s="283"/>
      <c r="K24" s="283"/>
      <c r="L24" s="284"/>
      <c r="M24" s="308">
        <f>'План НП'!C23</f>
        <v>0</v>
      </c>
      <c r="N24" s="308">
        <f>'План НП'!D23</f>
        <v>0</v>
      </c>
      <c r="O24" s="285">
        <f>'План НП'!U23</f>
        <v>0</v>
      </c>
      <c r="P24" s="273" t="str">
        <f>'Основні дані'!$B$1</f>
        <v>Е-М120</v>
      </c>
    </row>
    <row r="25" spans="1:16" s="157" customFormat="1" ht="15.75" x14ac:dyDescent="0.25">
      <c r="A25" s="281" t="str">
        <f>'План НП'!A24</f>
        <v>ПП5</v>
      </c>
      <c r="B25" s="305">
        <f>'План НП'!B24</f>
        <v>0</v>
      </c>
      <c r="C25" s="310">
        <f>'План НП'!F24</f>
        <v>0</v>
      </c>
      <c r="D25" s="310">
        <f>'План НП'!G24</f>
        <v>0</v>
      </c>
      <c r="E25" s="282"/>
      <c r="F25" s="283"/>
      <c r="G25" s="283"/>
      <c r="H25" s="283"/>
      <c r="I25" s="283"/>
      <c r="J25" s="283"/>
      <c r="K25" s="283"/>
      <c r="L25" s="284"/>
      <c r="M25" s="308">
        <f>'План НП'!C24</f>
        <v>0</v>
      </c>
      <c r="N25" s="308">
        <f>'План НП'!D24</f>
        <v>0</v>
      </c>
      <c r="O25" s="285">
        <f>'План НП'!U24</f>
        <v>0</v>
      </c>
      <c r="P25" s="273" t="str">
        <f>'Основні дані'!$B$1</f>
        <v>Е-М120</v>
      </c>
    </row>
    <row r="26" spans="1:16" s="157" customFormat="1" ht="15.75" x14ac:dyDescent="0.25">
      <c r="A26" s="281" t="str">
        <f>'План НП'!A25</f>
        <v>ПП6</v>
      </c>
      <c r="B26" s="305">
        <f>'План НП'!B25</f>
        <v>0</v>
      </c>
      <c r="C26" s="310">
        <f>'План НП'!F25</f>
        <v>0</v>
      </c>
      <c r="D26" s="310">
        <f>'План НП'!G25</f>
        <v>0</v>
      </c>
      <c r="E26" s="282"/>
      <c r="F26" s="283"/>
      <c r="G26" s="283"/>
      <c r="H26" s="283"/>
      <c r="I26" s="283"/>
      <c r="J26" s="283"/>
      <c r="K26" s="283"/>
      <c r="L26" s="284"/>
      <c r="M26" s="308">
        <f>'План НП'!C25</f>
        <v>0</v>
      </c>
      <c r="N26" s="308">
        <f>'План НП'!D25</f>
        <v>0</v>
      </c>
      <c r="O26" s="285">
        <f>'План НП'!U25</f>
        <v>0</v>
      </c>
      <c r="P26" s="273" t="str">
        <f>'Основні дані'!$B$1</f>
        <v>Е-М120</v>
      </c>
    </row>
    <row r="27" spans="1:16" s="157" customFormat="1" ht="15.75" x14ac:dyDescent="0.25">
      <c r="A27" s="281" t="str">
        <f>'План НП'!A26</f>
        <v>ПП7</v>
      </c>
      <c r="B27" s="305">
        <f>'План НП'!B26</f>
        <v>0</v>
      </c>
      <c r="C27" s="310">
        <f>'План НП'!F26</f>
        <v>0</v>
      </c>
      <c r="D27" s="310">
        <f>'План НП'!G26</f>
        <v>0</v>
      </c>
      <c r="E27" s="282"/>
      <c r="F27" s="283"/>
      <c r="G27" s="283"/>
      <c r="H27" s="283"/>
      <c r="I27" s="283"/>
      <c r="J27" s="283"/>
      <c r="K27" s="283"/>
      <c r="L27" s="284"/>
      <c r="M27" s="308">
        <f>'План НП'!C26</f>
        <v>0</v>
      </c>
      <c r="N27" s="308">
        <f>'План НП'!D26</f>
        <v>0</v>
      </c>
      <c r="O27" s="285">
        <f>'План НП'!U26</f>
        <v>0</v>
      </c>
      <c r="P27" s="273" t="str">
        <f>'Основні дані'!$B$1</f>
        <v>Е-М120</v>
      </c>
    </row>
    <row r="28" spans="1:16" s="157" customFormat="1" ht="15.75" x14ac:dyDescent="0.25">
      <c r="A28" s="281" t="str">
        <f>'План НП'!A27</f>
        <v>ПП8</v>
      </c>
      <c r="B28" s="305">
        <f>'План НП'!B27</f>
        <v>0</v>
      </c>
      <c r="C28" s="310">
        <f>'План НП'!F27</f>
        <v>0</v>
      </c>
      <c r="D28" s="310">
        <f>'План НП'!G27</f>
        <v>0</v>
      </c>
      <c r="E28" s="282"/>
      <c r="F28" s="283"/>
      <c r="G28" s="283"/>
      <c r="H28" s="283"/>
      <c r="I28" s="283"/>
      <c r="J28" s="283"/>
      <c r="K28" s="283"/>
      <c r="L28" s="284"/>
      <c r="M28" s="308">
        <f>'План НП'!C27</f>
        <v>0</v>
      </c>
      <c r="N28" s="308">
        <f>'План НП'!D27</f>
        <v>0</v>
      </c>
      <c r="O28" s="285">
        <f>'План НП'!U27</f>
        <v>0</v>
      </c>
      <c r="P28" s="273" t="str">
        <f>'Основні дані'!$B$1</f>
        <v>Е-М120</v>
      </c>
    </row>
    <row r="29" spans="1:16" s="157" customFormat="1" ht="15.75" x14ac:dyDescent="0.25">
      <c r="A29" s="281" t="str">
        <f>'План НП'!A28</f>
        <v>ПП9</v>
      </c>
      <c r="B29" s="305">
        <f>'План НП'!B28</f>
        <v>0</v>
      </c>
      <c r="C29" s="310">
        <f>'План НП'!F28</f>
        <v>0</v>
      </c>
      <c r="D29" s="310">
        <f>'План НП'!G28</f>
        <v>0</v>
      </c>
      <c r="E29" s="282"/>
      <c r="F29" s="283"/>
      <c r="G29" s="283"/>
      <c r="H29" s="283"/>
      <c r="I29" s="283"/>
      <c r="J29" s="283"/>
      <c r="K29" s="283"/>
      <c r="L29" s="284"/>
      <c r="M29" s="308">
        <f>'План НП'!C28</f>
        <v>0</v>
      </c>
      <c r="N29" s="308">
        <f>'План НП'!D28</f>
        <v>0</v>
      </c>
      <c r="O29" s="285">
        <f>'План НП'!U28</f>
        <v>0</v>
      </c>
      <c r="P29" s="273" t="str">
        <f>'Основні дані'!$B$1</f>
        <v>Е-М120</v>
      </c>
    </row>
    <row r="30" spans="1:16" s="156" customFormat="1" ht="18.75" x14ac:dyDescent="0.3">
      <c r="A30" s="281" t="str">
        <f>'План НП'!A29</f>
        <v>ПП10</v>
      </c>
      <c r="B30" s="305">
        <f>'План НП'!B29</f>
        <v>0</v>
      </c>
      <c r="C30" s="310">
        <f>'План НП'!F29</f>
        <v>0</v>
      </c>
      <c r="D30" s="310">
        <f>'План НП'!G29</f>
        <v>0</v>
      </c>
      <c r="E30" s="282"/>
      <c r="F30" s="283"/>
      <c r="G30" s="283"/>
      <c r="H30" s="283"/>
      <c r="I30" s="283"/>
      <c r="J30" s="283"/>
      <c r="K30" s="283"/>
      <c r="L30" s="284"/>
      <c r="M30" s="308">
        <f>'План НП'!C29</f>
        <v>0</v>
      </c>
      <c r="N30" s="308">
        <f>'План НП'!D29</f>
        <v>0</v>
      </c>
      <c r="O30" s="285">
        <f>'План НП'!U29</f>
        <v>0</v>
      </c>
      <c r="P30" s="273" t="str">
        <f>'Основні дані'!$B$1</f>
        <v>Е-М120</v>
      </c>
    </row>
    <row r="31" spans="1:16" s="156" customFormat="1" ht="18.75" x14ac:dyDescent="0.3">
      <c r="A31" s="507"/>
      <c r="B31" s="506" t="str">
        <f>'План НП'!B30</f>
        <v>Практика*</v>
      </c>
      <c r="C31" s="505">
        <f>'План НП'!F30</f>
        <v>15</v>
      </c>
      <c r="D31" s="505">
        <f>'План НП'!G30</f>
        <v>450</v>
      </c>
      <c r="E31" s="505"/>
      <c r="F31" s="505"/>
      <c r="G31" s="505"/>
      <c r="H31" s="505"/>
      <c r="I31" s="505"/>
      <c r="J31" s="505"/>
      <c r="K31" s="505"/>
      <c r="L31" s="505"/>
      <c r="M31" s="505">
        <f>'План НП'!C30</f>
        <v>0</v>
      </c>
      <c r="N31" s="505">
        <f>'План НП'!D30</f>
        <v>11</v>
      </c>
      <c r="O31" s="285">
        <f>'План НП'!U30</f>
        <v>120</v>
      </c>
      <c r="P31" s="273" t="str">
        <f>'Основні дані'!$B$1</f>
        <v>Е-М120</v>
      </c>
    </row>
    <row r="32" spans="1:16" ht="16.5" thickBot="1" x14ac:dyDescent="0.25">
      <c r="A32" s="508"/>
      <c r="B32" s="509" t="str">
        <f>'План НП'!B31</f>
        <v>Атестація*</v>
      </c>
      <c r="C32" s="510">
        <f>'План НП'!F31</f>
        <v>15</v>
      </c>
      <c r="D32" s="510">
        <f>'План НП'!G31</f>
        <v>450</v>
      </c>
      <c r="E32" s="510"/>
      <c r="F32" s="510"/>
      <c r="G32" s="510"/>
      <c r="H32" s="510"/>
      <c r="I32" s="510"/>
      <c r="J32" s="510"/>
      <c r="K32" s="510"/>
      <c r="L32" s="510"/>
      <c r="M32" s="510">
        <f>'План НП'!C31</f>
        <v>0</v>
      </c>
      <c r="N32" s="510">
        <f>'План НП'!D31</f>
        <v>11</v>
      </c>
      <c r="O32" s="511">
        <f>'План НП'!U31</f>
        <v>120</v>
      </c>
      <c r="P32" s="273" t="str">
        <f>'Основні дані'!$B$1</f>
        <v>Е-М120</v>
      </c>
    </row>
    <row r="33" spans="1:16" s="156" customFormat="1" ht="43.5" customHeight="1" thickBot="1" x14ac:dyDescent="0.35">
      <c r="A33" s="277" t="str">
        <f>'План НП'!A32</f>
        <v>3</v>
      </c>
      <c r="B33" s="277" t="str">
        <f>'План НП'!B32</f>
        <v>Дисципліни вільного вибору</v>
      </c>
      <c r="C33" s="309">
        <f>'План НП'!F32</f>
        <v>42</v>
      </c>
      <c r="D33" s="309">
        <f>'План НП'!G32</f>
        <v>1260</v>
      </c>
      <c r="E33" s="278"/>
      <c r="F33" s="279"/>
      <c r="G33" s="279"/>
      <c r="H33" s="279"/>
      <c r="I33" s="279"/>
      <c r="J33" s="279"/>
      <c r="K33" s="279"/>
      <c r="L33" s="280"/>
      <c r="M33" s="306">
        <f>'План НП'!C32</f>
        <v>0</v>
      </c>
      <c r="N33" s="307">
        <f>'План НП'!D32</f>
        <v>0</v>
      </c>
      <c r="O33" s="521" t="str">
        <f>IF(C33=0,0%,CONCATENATE(ROUND(C33*100/IF('Основні дані'!B22=1.9,120,IF('Основні дані'!B22=1.4,90)),1),"%"))</f>
        <v>46,7%</v>
      </c>
      <c r="P33" s="273" t="str">
        <f>'Основні дані'!$B$1</f>
        <v>Е-М120</v>
      </c>
    </row>
    <row r="34" spans="1:16" s="157" customFormat="1" ht="15.75" x14ac:dyDescent="0.25">
      <c r="A34" s="472" t="str">
        <f>'План НП'!A33</f>
        <v>3.1</v>
      </c>
      <c r="B34" s="473" t="str">
        <f>'План НП'!B33</f>
        <v>Дисципліни вільного вибору професійної підготовки за блоками</v>
      </c>
      <c r="C34" s="474">
        <f>'План НП'!F33</f>
        <v>33</v>
      </c>
      <c r="D34" s="474">
        <f>'План НП'!G33</f>
        <v>990</v>
      </c>
      <c r="E34" s="475"/>
      <c r="F34" s="476"/>
      <c r="G34" s="476"/>
      <c r="H34" s="476"/>
      <c r="I34" s="476"/>
      <c r="J34" s="476"/>
      <c r="K34" s="476"/>
      <c r="L34" s="477"/>
      <c r="M34" s="478">
        <f>'План НП'!C33</f>
        <v>0</v>
      </c>
      <c r="N34" s="478">
        <f>'План НП'!D33</f>
        <v>0</v>
      </c>
      <c r="O34" s="479">
        <f>'План НП'!U33</f>
        <v>0</v>
      </c>
      <c r="P34" s="273" t="str">
        <f>'Основні дані'!$B$1</f>
        <v>Е-М120</v>
      </c>
    </row>
    <row r="35" spans="1:16" s="157" customFormat="1" ht="15.75" x14ac:dyDescent="0.25">
      <c r="A35" s="480" t="str">
        <f>'План НП'!A34</f>
        <v>3.1.1</v>
      </c>
      <c r="B35" s="482" t="str">
        <f>'План НП'!B34</f>
        <v>Блок дисциплін 01 "Енергогенеруючі технології та установки"</v>
      </c>
      <c r="C35" s="483">
        <f>'План НП'!F34</f>
        <v>33</v>
      </c>
      <c r="D35" s="483">
        <f>'План НП'!G34</f>
        <v>990</v>
      </c>
      <c r="E35" s="484"/>
      <c r="F35" s="485"/>
      <c r="G35" s="485"/>
      <c r="H35" s="485"/>
      <c r="I35" s="485"/>
      <c r="J35" s="485"/>
      <c r="K35" s="485"/>
      <c r="L35" s="486"/>
      <c r="M35" s="487">
        <f>'План НП'!C34</f>
        <v>0</v>
      </c>
      <c r="N35" s="487">
        <f>'План НП'!D34</f>
        <v>0</v>
      </c>
      <c r="O35" s="481">
        <f>'План НП'!U34</f>
        <v>0</v>
      </c>
      <c r="P35" s="273" t="str">
        <f>'Основні дані'!$B$1</f>
        <v>Е-М120</v>
      </c>
    </row>
    <row r="36" spans="1:16" s="157" customFormat="1" ht="15.75" x14ac:dyDescent="0.25">
      <c r="A36" s="281" t="str">
        <f>'План НП'!A35</f>
        <v>ВБ1.1</v>
      </c>
      <c r="B36" s="305" t="str">
        <f>'План НП'!B35</f>
        <v>Автоматизація процесів в котлах і реакторах</v>
      </c>
      <c r="C36" s="310">
        <f>'План НП'!F35</f>
        <v>4</v>
      </c>
      <c r="D36" s="310">
        <f>'План НП'!G35</f>
        <v>120</v>
      </c>
      <c r="E36" s="282"/>
      <c r="F36" s="283"/>
      <c r="G36" s="283"/>
      <c r="H36" s="283"/>
      <c r="I36" s="283"/>
      <c r="J36" s="283"/>
      <c r="K36" s="283"/>
      <c r="L36" s="284"/>
      <c r="M36" s="308" t="str">
        <f>'План НП'!C35</f>
        <v>9</v>
      </c>
      <c r="N36" s="308">
        <f>'План НП'!D35</f>
        <v>0</v>
      </c>
      <c r="O36" s="285">
        <f>'План НП'!U35</f>
        <v>121</v>
      </c>
      <c r="P36" s="273" t="str">
        <f>'Основні дані'!$B$1</f>
        <v>Е-М120</v>
      </c>
    </row>
    <row r="37" spans="1:16" s="157" customFormat="1" ht="31.5" x14ac:dyDescent="0.25">
      <c r="A37" s="281" t="str">
        <f>'План НП'!A36</f>
        <v>ВБ1.2</v>
      </c>
      <c r="B37" s="305" t="str">
        <f>'План НП'!B36</f>
        <v>Захист довкілля на теплових електричних станціях і атомних електричних станціях</v>
      </c>
      <c r="C37" s="310">
        <f>'План НП'!F36</f>
        <v>4</v>
      </c>
      <c r="D37" s="310">
        <f>'План НП'!G36</f>
        <v>120</v>
      </c>
      <c r="E37" s="282"/>
      <c r="F37" s="283"/>
      <c r="G37" s="283"/>
      <c r="H37" s="283"/>
      <c r="I37" s="283"/>
      <c r="J37" s="283"/>
      <c r="K37" s="283"/>
      <c r="L37" s="284"/>
      <c r="M37" s="308" t="str">
        <f>'План НП'!C36</f>
        <v>9</v>
      </c>
      <c r="N37" s="308">
        <f>'План НП'!D36</f>
        <v>0</v>
      </c>
      <c r="O37" s="285">
        <f>'План НП'!U36</f>
        <v>121</v>
      </c>
      <c r="P37" s="273" t="str">
        <f>'Основні дані'!$B$1</f>
        <v>Е-М120</v>
      </c>
    </row>
    <row r="38" spans="1:16" s="157" customFormat="1" ht="15.75" x14ac:dyDescent="0.25">
      <c r="A38" s="281" t="str">
        <f>'План НП'!A37</f>
        <v>ВБ1.3</v>
      </c>
      <c r="B38" s="305" t="str">
        <f>'План НП'!B37</f>
        <v>Енерготехнологічні та утилізаційні котли</v>
      </c>
      <c r="C38" s="310">
        <f>'План НП'!F37</f>
        <v>5</v>
      </c>
      <c r="D38" s="310">
        <f>'План НП'!G37</f>
        <v>150</v>
      </c>
      <c r="E38" s="282"/>
      <c r="F38" s="283"/>
      <c r="G38" s="283"/>
      <c r="H38" s="283"/>
      <c r="I38" s="283"/>
      <c r="J38" s="283"/>
      <c r="K38" s="283"/>
      <c r="L38" s="284"/>
      <c r="M38" s="308" t="str">
        <f>'План НП'!C37</f>
        <v>9</v>
      </c>
      <c r="N38" s="308">
        <f>'План НП'!D37</f>
        <v>0</v>
      </c>
      <c r="O38" s="285">
        <f>'План НП'!U37</f>
        <v>121</v>
      </c>
      <c r="P38" s="273" t="str">
        <f>'Основні дані'!$B$1</f>
        <v>Е-М120</v>
      </c>
    </row>
    <row r="39" spans="1:16" s="157" customFormat="1" ht="15.75" x14ac:dyDescent="0.25">
      <c r="A39" s="281" t="str">
        <f>'План НП'!A38</f>
        <v>ВБ1.4</v>
      </c>
      <c r="B39" s="305" t="str">
        <f>'План НП'!B38</f>
        <v>Сучасний стан та перспективи розвитку котло- і реакторобудування</v>
      </c>
      <c r="C39" s="310">
        <f>'План НП'!F38</f>
        <v>3</v>
      </c>
      <c r="D39" s="310">
        <f>'План НП'!G38</f>
        <v>90</v>
      </c>
      <c r="E39" s="282"/>
      <c r="F39" s="283"/>
      <c r="G39" s="283"/>
      <c r="H39" s="283"/>
      <c r="I39" s="283"/>
      <c r="J39" s="283"/>
      <c r="K39" s="283"/>
      <c r="L39" s="284"/>
      <c r="M39" s="308">
        <f>'План НП'!C38</f>
        <v>0</v>
      </c>
      <c r="N39" s="308" t="str">
        <f>'План НП'!D38</f>
        <v>9</v>
      </c>
      <c r="O39" s="285">
        <f>'План НП'!U38</f>
        <v>121</v>
      </c>
      <c r="P39" s="273" t="str">
        <f>'Основні дані'!$B$1</f>
        <v>Е-М120</v>
      </c>
    </row>
    <row r="40" spans="1:16" s="157" customFormat="1" ht="15.75" x14ac:dyDescent="0.25">
      <c r="A40" s="281" t="str">
        <f>'План НП'!A39</f>
        <v>ВБ1.5</v>
      </c>
      <c r="B40" s="305" t="str">
        <f>'План НП'!B39</f>
        <v>Експлуатація котлів і реакторів</v>
      </c>
      <c r="C40" s="310">
        <f>'План НП'!F39</f>
        <v>4</v>
      </c>
      <c r="D40" s="310">
        <f>'План НП'!G39</f>
        <v>120</v>
      </c>
      <c r="E40" s="282"/>
      <c r="F40" s="283"/>
      <c r="G40" s="283"/>
      <c r="H40" s="283"/>
      <c r="I40" s="283"/>
      <c r="J40" s="283"/>
      <c r="K40" s="283"/>
      <c r="L40" s="284"/>
      <c r="M40" s="308" t="str">
        <f>'План НП'!C39</f>
        <v>10</v>
      </c>
      <c r="N40" s="308">
        <f>'План НП'!D39</f>
        <v>0</v>
      </c>
      <c r="O40" s="285">
        <f>'План НП'!U39</f>
        <v>121</v>
      </c>
      <c r="P40" s="273" t="str">
        <f>'Основні дані'!$B$1</f>
        <v>Е-М120</v>
      </c>
    </row>
    <row r="41" spans="1:16" s="157" customFormat="1" ht="15.75" x14ac:dyDescent="0.25">
      <c r="A41" s="281" t="str">
        <f>'План НП'!A40</f>
        <v>ВБ1.6</v>
      </c>
      <c r="B41" s="305" t="str">
        <f>'План НП'!B40</f>
        <v>Конструкційні особливості енергогенеруючих установок</v>
      </c>
      <c r="C41" s="310">
        <f>'План НП'!F40</f>
        <v>5</v>
      </c>
      <c r="D41" s="310">
        <f>'План НП'!G40</f>
        <v>150</v>
      </c>
      <c r="E41" s="282"/>
      <c r="F41" s="283"/>
      <c r="G41" s="283"/>
      <c r="H41" s="283"/>
      <c r="I41" s="283"/>
      <c r="J41" s="283"/>
      <c r="K41" s="283"/>
      <c r="L41" s="284"/>
      <c r="M41" s="308" t="str">
        <f>'План НП'!C40</f>
        <v>9</v>
      </c>
      <c r="N41" s="308">
        <f>'План НП'!D40</f>
        <v>0</v>
      </c>
      <c r="O41" s="285">
        <f>'План НП'!U40</f>
        <v>121</v>
      </c>
      <c r="P41" s="273" t="str">
        <f>'Основні дані'!$B$1</f>
        <v>Е-М120</v>
      </c>
    </row>
    <row r="42" spans="1:16" s="157" customFormat="1" ht="15.75" x14ac:dyDescent="0.25">
      <c r="A42" s="281" t="str">
        <f>'План НП'!A41</f>
        <v>ВБ1.7</v>
      </c>
      <c r="B42" s="305" t="str">
        <f>'План НП'!B41</f>
        <v>Енергозаощаджуючі технології в енергетиці</v>
      </c>
      <c r="C42" s="310">
        <f>'План НП'!F41</f>
        <v>4</v>
      </c>
      <c r="D42" s="310">
        <f>'План НП'!G41</f>
        <v>120</v>
      </c>
      <c r="E42" s="282"/>
      <c r="F42" s="283"/>
      <c r="G42" s="283"/>
      <c r="H42" s="283"/>
      <c r="I42" s="283"/>
      <c r="J42" s="283"/>
      <c r="K42" s="283"/>
      <c r="L42" s="284"/>
      <c r="M42" s="308" t="str">
        <f>'План НП'!C41</f>
        <v>10</v>
      </c>
      <c r="N42" s="308">
        <f>'План НП'!D41</f>
        <v>0</v>
      </c>
      <c r="O42" s="285">
        <f>'План НП'!U41</f>
        <v>121</v>
      </c>
      <c r="P42" s="273" t="str">
        <f>'Основні дані'!$B$1</f>
        <v>Е-М120</v>
      </c>
    </row>
    <row r="43" spans="1:16" s="157" customFormat="1" ht="15.75" x14ac:dyDescent="0.25">
      <c r="A43" s="281" t="str">
        <f>'План НП'!A42</f>
        <v>ВБ1.8</v>
      </c>
      <c r="B43" s="305" t="str">
        <f>'План НП'!B42</f>
        <v>Основи надійності енергогенеруючих  установок</v>
      </c>
      <c r="C43" s="310">
        <f>'План НП'!F42</f>
        <v>4</v>
      </c>
      <c r="D43" s="310">
        <f>'План НП'!G42</f>
        <v>120</v>
      </c>
      <c r="E43" s="282"/>
      <c r="F43" s="283"/>
      <c r="G43" s="283"/>
      <c r="H43" s="283"/>
      <c r="I43" s="283"/>
      <c r="J43" s="283"/>
      <c r="K43" s="283"/>
      <c r="L43" s="284"/>
      <c r="M43" s="308" t="str">
        <f>'План НП'!C42</f>
        <v>10</v>
      </c>
      <c r="N43" s="308">
        <f>'План НП'!D42</f>
        <v>0</v>
      </c>
      <c r="O43" s="285">
        <f>'План НП'!U42</f>
        <v>121</v>
      </c>
      <c r="P43" s="273" t="str">
        <f>'Основні дані'!$B$1</f>
        <v>Е-М120</v>
      </c>
    </row>
    <row r="44" spans="1:16" s="157" customFormat="1" ht="15.75" x14ac:dyDescent="0.25">
      <c r="A44" s="281" t="str">
        <f>'План НП'!A43</f>
        <v>ВБ1.9</v>
      </c>
      <c r="B44" s="305">
        <f>'План НП'!B43</f>
        <v>0</v>
      </c>
      <c r="C44" s="310">
        <f>'План НП'!F43</f>
        <v>0</v>
      </c>
      <c r="D44" s="310">
        <f>'План НП'!G43</f>
        <v>0</v>
      </c>
      <c r="E44" s="282"/>
      <c r="F44" s="283"/>
      <c r="G44" s="283"/>
      <c r="H44" s="283"/>
      <c r="I44" s="283"/>
      <c r="J44" s="283"/>
      <c r="K44" s="283"/>
      <c r="L44" s="284"/>
      <c r="M44" s="308">
        <f>'План НП'!C43</f>
        <v>0</v>
      </c>
      <c r="N44" s="308">
        <f>'План НП'!D43</f>
        <v>0</v>
      </c>
      <c r="O44" s="285">
        <f>'План НП'!U43</f>
        <v>0</v>
      </c>
      <c r="P44" s="273" t="str">
        <f>'Основні дані'!$B$1</f>
        <v>Е-М120</v>
      </c>
    </row>
    <row r="45" spans="1:16" s="157" customFormat="1" ht="15.75" x14ac:dyDescent="0.25">
      <c r="A45" s="281" t="str">
        <f>'План НП'!A44</f>
        <v>ВБ1.10</v>
      </c>
      <c r="B45" s="305">
        <f>'План НП'!B44</f>
        <v>0</v>
      </c>
      <c r="C45" s="310">
        <f>'План НП'!F44</f>
        <v>0</v>
      </c>
      <c r="D45" s="310">
        <f>'План НП'!G44</f>
        <v>0</v>
      </c>
      <c r="E45" s="282"/>
      <c r="F45" s="283"/>
      <c r="G45" s="283"/>
      <c r="H45" s="283"/>
      <c r="I45" s="283"/>
      <c r="J45" s="283"/>
      <c r="K45" s="283"/>
      <c r="L45" s="284"/>
      <c r="M45" s="308">
        <f>'План НП'!C44</f>
        <v>0</v>
      </c>
      <c r="N45" s="308">
        <f>'План НП'!D44</f>
        <v>0</v>
      </c>
      <c r="O45" s="285">
        <f>'План НП'!U44</f>
        <v>0</v>
      </c>
      <c r="P45" s="273" t="str">
        <f>'Основні дані'!$B$1</f>
        <v>Е-М120</v>
      </c>
    </row>
    <row r="46" spans="1:16" s="157" customFormat="1" ht="15.75" x14ac:dyDescent="0.25">
      <c r="A46" s="480" t="str">
        <f>'План НП'!A45</f>
        <v>3.1.2</v>
      </c>
      <c r="B46" s="482" t="str">
        <f>'План НП'!B45</f>
        <v>Блок дисциплін 02 "Парогенератори і реактори атомних електричних станцій"</v>
      </c>
      <c r="C46" s="483">
        <f>'План НП'!F45</f>
        <v>33</v>
      </c>
      <c r="D46" s="483">
        <f>'План НП'!G45</f>
        <v>990</v>
      </c>
      <c r="E46" s="484"/>
      <c r="F46" s="485"/>
      <c r="G46" s="485"/>
      <c r="H46" s="485"/>
      <c r="I46" s="485"/>
      <c r="J46" s="485"/>
      <c r="K46" s="485"/>
      <c r="L46" s="486"/>
      <c r="M46" s="487">
        <f>'План НП'!C45</f>
        <v>0</v>
      </c>
      <c r="N46" s="487">
        <f>'План НП'!D45</f>
        <v>0</v>
      </c>
      <c r="O46" s="481">
        <f>'План НП'!U45</f>
        <v>0</v>
      </c>
      <c r="P46" s="273" t="str">
        <f>'Основні дані'!$B$1</f>
        <v>Е-М120</v>
      </c>
    </row>
    <row r="47" spans="1:16" s="157" customFormat="1" ht="31.5" x14ac:dyDescent="0.25">
      <c r="A47" s="281" t="str">
        <f>'План НП'!A46</f>
        <v>ВБ2.1</v>
      </c>
      <c r="B47" s="305" t="str">
        <f>'План НП'!B46</f>
        <v xml:space="preserve">Автоматизація процесів в водо-водяних енергетичних реакторах  атомних електричних станцій </v>
      </c>
      <c r="C47" s="310">
        <f>'План НП'!F46</f>
        <v>3</v>
      </c>
      <c r="D47" s="310">
        <f>'План НП'!G46</f>
        <v>90</v>
      </c>
      <c r="E47" s="282"/>
      <c r="F47" s="283"/>
      <c r="G47" s="283"/>
      <c r="H47" s="283"/>
      <c r="I47" s="283"/>
      <c r="J47" s="283"/>
      <c r="K47" s="283"/>
      <c r="L47" s="284"/>
      <c r="M47" s="308" t="str">
        <f>'План НП'!C46</f>
        <v>9</v>
      </c>
      <c r="N47" s="308">
        <f>'План НП'!D46</f>
        <v>0</v>
      </c>
      <c r="O47" s="285">
        <f>'План НП'!U46</f>
        <v>121</v>
      </c>
      <c r="P47" s="273" t="str">
        <f>'Основні дані'!$B$1</f>
        <v>Е-М120</v>
      </c>
    </row>
    <row r="48" spans="1:16" s="157" customFormat="1" ht="15.75" x14ac:dyDescent="0.25">
      <c r="A48" s="281" t="str">
        <f>'План НП'!A47</f>
        <v>ВБ2.2</v>
      </c>
      <c r="B48" s="305" t="str">
        <f>'План НП'!B47</f>
        <v>Захист довкілля на атомних електричних станціях</v>
      </c>
      <c r="C48" s="310">
        <f>'План НП'!F47</f>
        <v>5</v>
      </c>
      <c r="D48" s="310">
        <f>'План НП'!G47</f>
        <v>150</v>
      </c>
      <c r="E48" s="282"/>
      <c r="F48" s="283"/>
      <c r="G48" s="283"/>
      <c r="H48" s="283"/>
      <c r="I48" s="283"/>
      <c r="J48" s="283"/>
      <c r="K48" s="283"/>
      <c r="L48" s="284"/>
      <c r="M48" s="308" t="str">
        <f>'План НП'!C47</f>
        <v>9</v>
      </c>
      <c r="N48" s="308">
        <f>'План НП'!D47</f>
        <v>0</v>
      </c>
      <c r="O48" s="285">
        <f>'План НП'!U47</f>
        <v>121</v>
      </c>
      <c r="P48" s="273" t="str">
        <f>'Основні дані'!$B$1</f>
        <v>Е-М120</v>
      </c>
    </row>
    <row r="49" spans="1:16" s="157" customFormat="1" ht="31.5" x14ac:dyDescent="0.25">
      <c r="A49" s="281" t="str">
        <f>'План НП'!A48</f>
        <v>ВБ2.3</v>
      </c>
      <c r="B49" s="305" t="str">
        <f>'План НП'!B48</f>
        <v xml:space="preserve">Теплогідравлічні процеси в парогенераторах  та ядерних енергетичних реакторах атомних електричних станцій </v>
      </c>
      <c r="C49" s="310">
        <f>'План НП'!F48</f>
        <v>4</v>
      </c>
      <c r="D49" s="310">
        <f>'План НП'!G48</f>
        <v>120</v>
      </c>
      <c r="E49" s="282"/>
      <c r="F49" s="283"/>
      <c r="G49" s="283"/>
      <c r="H49" s="283"/>
      <c r="I49" s="283"/>
      <c r="J49" s="283"/>
      <c r="K49" s="283"/>
      <c r="L49" s="284"/>
      <c r="M49" s="308" t="str">
        <f>'План НП'!C48</f>
        <v>9</v>
      </c>
      <c r="N49" s="308">
        <f>'План НП'!D48</f>
        <v>0</v>
      </c>
      <c r="O49" s="285">
        <f>'План НП'!U48</f>
        <v>121</v>
      </c>
      <c r="P49" s="273" t="str">
        <f>'Основні дані'!$B$1</f>
        <v>Е-М120</v>
      </c>
    </row>
    <row r="50" spans="1:16" s="157" customFormat="1" ht="31.5" x14ac:dyDescent="0.25">
      <c r="A50" s="281" t="str">
        <f>'План НП'!A49</f>
        <v>ВБ2.4</v>
      </c>
      <c r="B50" s="305" t="str">
        <f>'План НП'!B49</f>
        <v>Ядерні енергетичні реактори та теплові схеми атомних електричних станцій  з реакторами різних типів</v>
      </c>
      <c r="C50" s="310">
        <f>'План НП'!F49</f>
        <v>4</v>
      </c>
      <c r="D50" s="310">
        <f>'План НП'!G49</f>
        <v>120</v>
      </c>
      <c r="E50" s="282"/>
      <c r="F50" s="283"/>
      <c r="G50" s="283"/>
      <c r="H50" s="283"/>
      <c r="I50" s="283"/>
      <c r="J50" s="283"/>
      <c r="K50" s="283"/>
      <c r="L50" s="284"/>
      <c r="M50" s="308">
        <f>'План НП'!C49</f>
        <v>0</v>
      </c>
      <c r="N50" s="308" t="str">
        <f>'План НП'!D49</f>
        <v>9</v>
      </c>
      <c r="O50" s="285">
        <f>'План НП'!U49</f>
        <v>121</v>
      </c>
      <c r="P50" s="273" t="str">
        <f>'Основні дані'!$B$1</f>
        <v>Е-М120</v>
      </c>
    </row>
    <row r="51" spans="1:16" s="157" customFormat="1" ht="15.75" x14ac:dyDescent="0.25">
      <c r="A51" s="281" t="str">
        <f>'План НП'!A50</f>
        <v>ВБ2.5</v>
      </c>
      <c r="B51" s="305" t="str">
        <f>'План НП'!B50</f>
        <v>Конструкційні особливості ядерних установок</v>
      </c>
      <c r="C51" s="310">
        <f>'План НП'!F50</f>
        <v>4</v>
      </c>
      <c r="D51" s="310">
        <f>'План НП'!G50</f>
        <v>120</v>
      </c>
      <c r="E51" s="282"/>
      <c r="F51" s="283"/>
      <c r="G51" s="283"/>
      <c r="H51" s="283"/>
      <c r="I51" s="283"/>
      <c r="J51" s="283"/>
      <c r="K51" s="283"/>
      <c r="L51" s="284"/>
      <c r="M51" s="308" t="str">
        <f>'План НП'!C50</f>
        <v>9</v>
      </c>
      <c r="N51" s="308">
        <f>'План НП'!D50</f>
        <v>0</v>
      </c>
      <c r="O51" s="285">
        <f>'План НП'!U50</f>
        <v>121</v>
      </c>
      <c r="P51" s="273" t="str">
        <f>'Основні дані'!$B$1</f>
        <v>Е-М120</v>
      </c>
    </row>
    <row r="52" spans="1:16" s="157" customFormat="1" ht="31.5" x14ac:dyDescent="0.25">
      <c r="A52" s="281" t="str">
        <f>'План НП'!A51</f>
        <v>ВБ2.6</v>
      </c>
      <c r="B52" s="305" t="str">
        <f>'План НП'!B51</f>
        <v xml:space="preserve">Основи конструкційних розрахунків вузлів та елементів обладнання атомних електричних станцій та  реакторів </v>
      </c>
      <c r="C52" s="310">
        <f>'План НП'!F51</f>
        <v>4</v>
      </c>
      <c r="D52" s="310">
        <f>'План НП'!G51</f>
        <v>120</v>
      </c>
      <c r="E52" s="282"/>
      <c r="F52" s="283"/>
      <c r="G52" s="283"/>
      <c r="H52" s="283"/>
      <c r="I52" s="283"/>
      <c r="J52" s="283"/>
      <c r="K52" s="283"/>
      <c r="L52" s="284"/>
      <c r="M52" s="308" t="str">
        <f>'План НП'!C51</f>
        <v>10</v>
      </c>
      <c r="N52" s="308">
        <f>'План НП'!D51</f>
        <v>0</v>
      </c>
      <c r="O52" s="285">
        <f>'План НП'!U51</f>
        <v>121</v>
      </c>
      <c r="P52" s="273" t="str">
        <f>'Основні дані'!$B$1</f>
        <v>Е-М120</v>
      </c>
    </row>
    <row r="53" spans="1:16" s="157" customFormat="1" ht="15.75" x14ac:dyDescent="0.25">
      <c r="A53" s="281" t="str">
        <f>'План НП'!A52</f>
        <v>ВБ2.7</v>
      </c>
      <c r="B53" s="305" t="str">
        <f>'План НП'!B52</f>
        <v>Енергозаощаджуючі технології в атомній енергетиці</v>
      </c>
      <c r="C53" s="310">
        <f>'План НП'!F52</f>
        <v>5</v>
      </c>
      <c r="D53" s="310">
        <f>'План НП'!G52</f>
        <v>150</v>
      </c>
      <c r="E53" s="282"/>
      <c r="F53" s="283"/>
      <c r="G53" s="283"/>
      <c r="H53" s="283"/>
      <c r="I53" s="283"/>
      <c r="J53" s="283"/>
      <c r="K53" s="283"/>
      <c r="L53" s="284"/>
      <c r="M53" s="308" t="str">
        <f>'План НП'!C52</f>
        <v>10</v>
      </c>
      <c r="N53" s="308">
        <f>'План НП'!D52</f>
        <v>0</v>
      </c>
      <c r="O53" s="285">
        <f>'План НП'!U52</f>
        <v>121</v>
      </c>
      <c r="P53" s="273" t="str">
        <f>'Основні дані'!$B$1</f>
        <v>Е-М120</v>
      </c>
    </row>
    <row r="54" spans="1:16" s="157" customFormat="1" ht="15.75" x14ac:dyDescent="0.25">
      <c r="A54" s="281" t="str">
        <f>'План НП'!A53</f>
        <v>ВБ2.8</v>
      </c>
      <c r="B54" s="305" t="str">
        <f>'План НП'!B53</f>
        <v>Основи надійності ядерних  установок</v>
      </c>
      <c r="C54" s="310">
        <f>'План НП'!F53</f>
        <v>4</v>
      </c>
      <c r="D54" s="310">
        <f>'План НП'!G53</f>
        <v>120</v>
      </c>
      <c r="E54" s="282"/>
      <c r="F54" s="283"/>
      <c r="G54" s="283"/>
      <c r="H54" s="283"/>
      <c r="I54" s="283"/>
      <c r="J54" s="283"/>
      <c r="K54" s="283"/>
      <c r="L54" s="284"/>
      <c r="M54" s="308" t="str">
        <f>'План НП'!C53</f>
        <v>10</v>
      </c>
      <c r="N54" s="308">
        <f>'План НП'!D53</f>
        <v>0</v>
      </c>
      <c r="O54" s="285">
        <f>'План НП'!U53</f>
        <v>121</v>
      </c>
      <c r="P54" s="273" t="str">
        <f>'Основні дані'!$B$1</f>
        <v>Е-М120</v>
      </c>
    </row>
    <row r="55" spans="1:16" s="157" customFormat="1" ht="15.75" x14ac:dyDescent="0.25">
      <c r="A55" s="281" t="str">
        <f>'План НП'!A54</f>
        <v>ВБ2.9</v>
      </c>
      <c r="B55" s="305">
        <f>'План НП'!B54</f>
        <v>0</v>
      </c>
      <c r="C55" s="310">
        <f>'План НП'!F54</f>
        <v>0</v>
      </c>
      <c r="D55" s="310">
        <f>'План НП'!G54</f>
        <v>0</v>
      </c>
      <c r="E55" s="282"/>
      <c r="F55" s="283"/>
      <c r="G55" s="283"/>
      <c r="H55" s="283"/>
      <c r="I55" s="283"/>
      <c r="J55" s="283"/>
      <c r="K55" s="283"/>
      <c r="L55" s="284"/>
      <c r="M55" s="308">
        <f>'План НП'!C54</f>
        <v>0</v>
      </c>
      <c r="N55" s="308">
        <f>'План НП'!D54</f>
        <v>0</v>
      </c>
      <c r="O55" s="285">
        <f>'План НП'!U54</f>
        <v>0</v>
      </c>
      <c r="P55" s="273" t="str">
        <f>'Основні дані'!$B$1</f>
        <v>Е-М120</v>
      </c>
    </row>
    <row r="56" spans="1:16" s="157" customFormat="1" ht="15.75" x14ac:dyDescent="0.25">
      <c r="A56" s="281" t="str">
        <f>'План НП'!A55</f>
        <v>ВБ2.10</v>
      </c>
      <c r="B56" s="305">
        <f>'План НП'!B55</f>
        <v>0</v>
      </c>
      <c r="C56" s="310">
        <f>'План НП'!F55</f>
        <v>0</v>
      </c>
      <c r="D56" s="310">
        <f>'План НП'!G55</f>
        <v>0</v>
      </c>
      <c r="E56" s="282"/>
      <c r="F56" s="283"/>
      <c r="G56" s="283"/>
      <c r="H56" s="283"/>
      <c r="I56" s="283"/>
      <c r="J56" s="283"/>
      <c r="K56" s="283"/>
      <c r="L56" s="284"/>
      <c r="M56" s="308">
        <f>'План НП'!C55</f>
        <v>0</v>
      </c>
      <c r="N56" s="308">
        <f>'План НП'!D55</f>
        <v>0</v>
      </c>
      <c r="O56" s="285">
        <f>'План НП'!U55</f>
        <v>0</v>
      </c>
      <c r="P56" s="273" t="str">
        <f>'Основні дані'!$B$1</f>
        <v>Е-М120</v>
      </c>
    </row>
    <row r="57" spans="1:16" s="157" customFormat="1" ht="15.75" x14ac:dyDescent="0.25">
      <c r="A57" s="480" t="str">
        <f>'План НП'!A56</f>
        <v>3.1.3</v>
      </c>
      <c r="B57" s="482" t="str">
        <f>'План НП'!B56</f>
        <v>Блок дисциплін 03 "Теплові процеси в енергетичному обладнанні"</v>
      </c>
      <c r="C57" s="483">
        <f>'План НП'!F56</f>
        <v>33</v>
      </c>
      <c r="D57" s="483">
        <f>'План НП'!G56</f>
        <v>990</v>
      </c>
      <c r="E57" s="484"/>
      <c r="F57" s="485"/>
      <c r="G57" s="485"/>
      <c r="H57" s="485"/>
      <c r="I57" s="485"/>
      <c r="J57" s="485"/>
      <c r="K57" s="485"/>
      <c r="L57" s="486"/>
      <c r="M57" s="487">
        <f>'План НП'!C56</f>
        <v>0</v>
      </c>
      <c r="N57" s="487">
        <f>'План НП'!D56</f>
        <v>0</v>
      </c>
      <c r="O57" s="481">
        <f>'План НП'!U56</f>
        <v>0</v>
      </c>
      <c r="P57" s="273" t="str">
        <f>'Основні дані'!$B$1</f>
        <v>Е-М120</v>
      </c>
    </row>
    <row r="58" spans="1:16" s="157" customFormat="1" ht="15.75" x14ac:dyDescent="0.25">
      <c r="A58" s="281" t="str">
        <f>'План НП'!A57</f>
        <v>ВБ3.1</v>
      </c>
      <c r="B58" s="305" t="str">
        <f>'План НП'!B57</f>
        <v>Конструкційні особливості енергетичних установок</v>
      </c>
      <c r="C58" s="310">
        <f>'План НП'!F57</f>
        <v>3</v>
      </c>
      <c r="D58" s="310">
        <f>'План НП'!G57</f>
        <v>90</v>
      </c>
      <c r="E58" s="282"/>
      <c r="F58" s="283"/>
      <c r="G58" s="283"/>
      <c r="H58" s="283"/>
      <c r="I58" s="283"/>
      <c r="J58" s="283"/>
      <c r="K58" s="283"/>
      <c r="L58" s="284"/>
      <c r="M58" s="308" t="str">
        <f>'План НП'!C57</f>
        <v>9</v>
      </c>
      <c r="N58" s="308">
        <f>'План НП'!D57</f>
        <v>0</v>
      </c>
      <c r="O58" s="285">
        <f>'План НП'!U57</f>
        <v>122</v>
      </c>
      <c r="P58" s="273" t="str">
        <f>'Основні дані'!$B$1</f>
        <v>Е-М120</v>
      </c>
    </row>
    <row r="59" spans="1:16" s="157" customFormat="1" ht="15.75" x14ac:dyDescent="0.25">
      <c r="A59" s="281" t="str">
        <f>'План НП'!A58</f>
        <v>ВБ3.2</v>
      </c>
      <c r="B59" s="305" t="str">
        <f>'План НП'!B58</f>
        <v>Теорія пограничного шару</v>
      </c>
      <c r="C59" s="310">
        <f>'План НП'!F58</f>
        <v>5</v>
      </c>
      <c r="D59" s="310">
        <f>'План НП'!G58</f>
        <v>150</v>
      </c>
      <c r="E59" s="282"/>
      <c r="F59" s="283"/>
      <c r="G59" s="283"/>
      <c r="H59" s="283"/>
      <c r="I59" s="283"/>
      <c r="J59" s="283"/>
      <c r="K59" s="283"/>
      <c r="L59" s="284"/>
      <c r="M59" s="308">
        <f>'План НП'!C58</f>
        <v>0</v>
      </c>
      <c r="N59" s="308" t="str">
        <f>'План НП'!D58</f>
        <v>9</v>
      </c>
      <c r="O59" s="285">
        <f>'План НП'!U58</f>
        <v>122</v>
      </c>
      <c r="P59" s="273" t="str">
        <f>'Основні дані'!$B$1</f>
        <v>Е-М120</v>
      </c>
    </row>
    <row r="60" spans="1:16" s="157" customFormat="1" ht="15.75" x14ac:dyDescent="0.25">
      <c r="A60" s="281" t="str">
        <f>'План НП'!A59</f>
        <v>ВБ3.3</v>
      </c>
      <c r="B60" s="305" t="str">
        <f>'План НП'!B59</f>
        <v>Вентиляція і кондиціювання повітря</v>
      </c>
      <c r="C60" s="310">
        <f>'План НП'!F59</f>
        <v>4</v>
      </c>
      <c r="D60" s="310">
        <f>'План НП'!G59</f>
        <v>120</v>
      </c>
      <c r="E60" s="282"/>
      <c r="F60" s="283"/>
      <c r="G60" s="283"/>
      <c r="H60" s="283"/>
      <c r="I60" s="283"/>
      <c r="J60" s="283"/>
      <c r="K60" s="283"/>
      <c r="L60" s="284"/>
      <c r="M60" s="308" t="str">
        <f>'План НП'!C59</f>
        <v>9</v>
      </c>
      <c r="N60" s="308">
        <f>'План НП'!D59</f>
        <v>0</v>
      </c>
      <c r="O60" s="285">
        <f>'План НП'!U59</f>
        <v>122</v>
      </c>
      <c r="P60" s="273" t="str">
        <f>'Основні дані'!$B$1</f>
        <v>Е-М120</v>
      </c>
    </row>
    <row r="61" spans="1:16" s="157" customFormat="1" ht="15.75" x14ac:dyDescent="0.25">
      <c r="A61" s="281" t="str">
        <f>'План НП'!A60</f>
        <v>ВБ3.4</v>
      </c>
      <c r="B61" s="305" t="str">
        <f>'План НП'!B60</f>
        <v>Тепловий стан елементів енергетичного обладнання</v>
      </c>
      <c r="C61" s="310">
        <f>'План НП'!F60</f>
        <v>4</v>
      </c>
      <c r="D61" s="310">
        <f>'План НП'!G60</f>
        <v>120</v>
      </c>
      <c r="E61" s="282"/>
      <c r="F61" s="283"/>
      <c r="G61" s="283"/>
      <c r="H61" s="283"/>
      <c r="I61" s="283"/>
      <c r="J61" s="283"/>
      <c r="K61" s="283"/>
      <c r="L61" s="284"/>
      <c r="M61" s="308" t="str">
        <f>'План НП'!C60</f>
        <v>9</v>
      </c>
      <c r="N61" s="308">
        <f>'План НП'!D60</f>
        <v>0</v>
      </c>
      <c r="O61" s="285">
        <f>'План НП'!U60</f>
        <v>122</v>
      </c>
      <c r="P61" s="273" t="str">
        <f>'Основні дані'!$B$1</f>
        <v>Е-М120</v>
      </c>
    </row>
    <row r="62" spans="1:16" s="157" customFormat="1" ht="15.75" x14ac:dyDescent="0.25">
      <c r="A62" s="281" t="str">
        <f>'План НП'!A61</f>
        <v>ВБ3.5</v>
      </c>
      <c r="B62" s="305" t="str">
        <f>'План НП'!B61</f>
        <v>Газоперекачувальні станції та газові мережі</v>
      </c>
      <c r="C62" s="310">
        <f>'План НП'!F61</f>
        <v>4</v>
      </c>
      <c r="D62" s="310">
        <f>'План НП'!G61</f>
        <v>120</v>
      </c>
      <c r="E62" s="282"/>
      <c r="F62" s="283"/>
      <c r="G62" s="283"/>
      <c r="H62" s="283"/>
      <c r="I62" s="283"/>
      <c r="J62" s="283"/>
      <c r="K62" s="283"/>
      <c r="L62" s="284"/>
      <c r="M62" s="308" t="str">
        <f>'План НП'!C61</f>
        <v>9</v>
      </c>
      <c r="N62" s="308">
        <f>'План НП'!D61</f>
        <v>0</v>
      </c>
      <c r="O62" s="285">
        <f>'План НП'!U61</f>
        <v>122</v>
      </c>
      <c r="P62" s="273" t="str">
        <f>'Основні дані'!$B$1</f>
        <v>Е-М120</v>
      </c>
    </row>
    <row r="63" spans="1:16" s="157" customFormat="1" ht="15.75" x14ac:dyDescent="0.25">
      <c r="A63" s="281" t="str">
        <f>'План НП'!A62</f>
        <v>ВБ3.6</v>
      </c>
      <c r="B63" s="305" t="str">
        <f>'План НП'!B62</f>
        <v>Енергозаощаджуючі технології в енергетиці</v>
      </c>
      <c r="C63" s="310">
        <f>'План НП'!F62</f>
        <v>4</v>
      </c>
      <c r="D63" s="310">
        <f>'План НП'!G62</f>
        <v>120</v>
      </c>
      <c r="E63" s="282"/>
      <c r="F63" s="283"/>
      <c r="G63" s="283"/>
      <c r="H63" s="283"/>
      <c r="I63" s="283"/>
      <c r="J63" s="283"/>
      <c r="K63" s="283"/>
      <c r="L63" s="284"/>
      <c r="M63" s="308" t="str">
        <f>'План НП'!C62</f>
        <v>10</v>
      </c>
      <c r="N63" s="308">
        <f>'План НП'!D62</f>
        <v>0</v>
      </c>
      <c r="O63" s="285">
        <f>'План НП'!U62</f>
        <v>122</v>
      </c>
      <c r="P63" s="273" t="str">
        <f>'Основні дані'!$B$1</f>
        <v>Е-М120</v>
      </c>
    </row>
    <row r="64" spans="1:16" s="157" customFormat="1" ht="15.75" x14ac:dyDescent="0.25">
      <c r="A64" s="281" t="str">
        <f>'План НП'!A63</f>
        <v>ВБ3.7</v>
      </c>
      <c r="B64" s="305" t="str">
        <f>'План НП'!B63</f>
        <v>Основи надійності енергетичного устаткування</v>
      </c>
      <c r="C64" s="310">
        <f>'План НП'!F63</f>
        <v>5</v>
      </c>
      <c r="D64" s="310">
        <f>'План НП'!G63</f>
        <v>150</v>
      </c>
      <c r="E64" s="282"/>
      <c r="F64" s="283"/>
      <c r="G64" s="283"/>
      <c r="H64" s="283"/>
      <c r="I64" s="283"/>
      <c r="J64" s="283"/>
      <c r="K64" s="283"/>
      <c r="L64" s="284"/>
      <c r="M64" s="308" t="str">
        <f>'План НП'!C63</f>
        <v>10</v>
      </c>
      <c r="N64" s="308">
        <f>'План НП'!D63</f>
        <v>0</v>
      </c>
      <c r="O64" s="285">
        <f>'План НП'!U63</f>
        <v>122</v>
      </c>
      <c r="P64" s="273" t="str">
        <f>'Основні дані'!$B$1</f>
        <v>Е-М120</v>
      </c>
    </row>
    <row r="65" spans="1:16" s="157" customFormat="1" ht="15.75" x14ac:dyDescent="0.25">
      <c r="A65" s="281" t="str">
        <f>'План НП'!A64</f>
        <v>ВБ3.8</v>
      </c>
      <c r="B65" s="305" t="str">
        <f>'План НП'!B64</f>
        <v>Теплофізичні процеси у конденсаційних установках</v>
      </c>
      <c r="C65" s="310">
        <f>'План НП'!F64</f>
        <v>4</v>
      </c>
      <c r="D65" s="310">
        <f>'План НП'!G64</f>
        <v>120</v>
      </c>
      <c r="E65" s="282"/>
      <c r="F65" s="283"/>
      <c r="G65" s="283"/>
      <c r="H65" s="283"/>
      <c r="I65" s="283"/>
      <c r="J65" s="283"/>
      <c r="K65" s="283"/>
      <c r="L65" s="284"/>
      <c r="M65" s="308" t="str">
        <f>'План НП'!C64</f>
        <v>10</v>
      </c>
      <c r="N65" s="308">
        <f>'План НП'!D64</f>
        <v>0</v>
      </c>
      <c r="O65" s="285">
        <f>'План НП'!U64</f>
        <v>122</v>
      </c>
      <c r="P65" s="273" t="str">
        <f>'Основні дані'!$B$1</f>
        <v>Е-М120</v>
      </c>
    </row>
    <row r="66" spans="1:16" s="157" customFormat="1" ht="15.75" x14ac:dyDescent="0.25">
      <c r="A66" s="281" t="str">
        <f>'План НП'!A65</f>
        <v>ВБ3.9</v>
      </c>
      <c r="B66" s="305">
        <f>'План НП'!B65</f>
        <v>0</v>
      </c>
      <c r="C66" s="310">
        <f>'План НП'!F65</f>
        <v>0</v>
      </c>
      <c r="D66" s="310">
        <f>'План НП'!G65</f>
        <v>0</v>
      </c>
      <c r="E66" s="282"/>
      <c r="F66" s="283"/>
      <c r="G66" s="283"/>
      <c r="H66" s="283"/>
      <c r="I66" s="283"/>
      <c r="J66" s="283"/>
      <c r="K66" s="283"/>
      <c r="L66" s="284"/>
      <c r="M66" s="308">
        <f>'План НП'!C65</f>
        <v>0</v>
      </c>
      <c r="N66" s="308">
        <f>'План НП'!D65</f>
        <v>0</v>
      </c>
      <c r="O66" s="285">
        <f>'План НП'!U65</f>
        <v>0</v>
      </c>
      <c r="P66" s="273" t="str">
        <f>'Основні дані'!$B$1</f>
        <v>Е-М120</v>
      </c>
    </row>
    <row r="67" spans="1:16" s="157" customFormat="1" ht="15.75" x14ac:dyDescent="0.25">
      <c r="A67" s="281" t="str">
        <f>'План НП'!A66</f>
        <v>ВБ3.10</v>
      </c>
      <c r="B67" s="305">
        <f>'План НП'!B66</f>
        <v>0</v>
      </c>
      <c r="C67" s="310">
        <f>'План НП'!F66</f>
        <v>0</v>
      </c>
      <c r="D67" s="310">
        <f>'План НП'!G66</f>
        <v>0</v>
      </c>
      <c r="E67" s="282"/>
      <c r="F67" s="283"/>
      <c r="G67" s="283"/>
      <c r="H67" s="283"/>
      <c r="I67" s="283"/>
      <c r="J67" s="283"/>
      <c r="K67" s="283"/>
      <c r="L67" s="284"/>
      <c r="M67" s="308">
        <f>'План НП'!C66</f>
        <v>0</v>
      </c>
      <c r="N67" s="308">
        <f>'План НП'!D66</f>
        <v>0</v>
      </c>
      <c r="O67" s="285">
        <f>'План НП'!U66</f>
        <v>0</v>
      </c>
      <c r="P67" s="273" t="str">
        <f>'Основні дані'!$B$1</f>
        <v>Е-М120</v>
      </c>
    </row>
    <row r="68" spans="1:16" s="157" customFormat="1" ht="15.75" x14ac:dyDescent="0.25">
      <c r="A68" s="480" t="str">
        <f>'План НП'!A67</f>
        <v>3.1.4</v>
      </c>
      <c r="B68" s="482" t="str">
        <f>'План НП'!B67</f>
        <v>Блок дисциплін 04 "Турбомашини: проектування, монтаж, експлуатація, ремонт"</v>
      </c>
      <c r="C68" s="483">
        <f>'План НП'!F67</f>
        <v>34</v>
      </c>
      <c r="D68" s="483">
        <f>'План НП'!G67</f>
        <v>1020</v>
      </c>
      <c r="E68" s="484"/>
      <c r="F68" s="485"/>
      <c r="G68" s="485"/>
      <c r="H68" s="485"/>
      <c r="I68" s="485"/>
      <c r="J68" s="485"/>
      <c r="K68" s="485"/>
      <c r="L68" s="486"/>
      <c r="M68" s="487">
        <f>'План НП'!C67</f>
        <v>0</v>
      </c>
      <c r="N68" s="487">
        <f>'План НП'!D67</f>
        <v>0</v>
      </c>
      <c r="O68" s="481">
        <f>'План НП'!U67</f>
        <v>0</v>
      </c>
      <c r="P68" s="273" t="str">
        <f>'Основні дані'!$B$1</f>
        <v>Е-М120</v>
      </c>
    </row>
    <row r="69" spans="1:16" s="157" customFormat="1" ht="15.75" x14ac:dyDescent="0.25">
      <c r="A69" s="281" t="str">
        <f>'План НП'!A68</f>
        <v>ВБ4.1</v>
      </c>
      <c r="B69" s="305" t="str">
        <f>'План НП'!B68</f>
        <v>Конструкційні особливості енергетичних установок</v>
      </c>
      <c r="C69" s="310">
        <f>'План НП'!F68</f>
        <v>5</v>
      </c>
      <c r="D69" s="310">
        <f>'План НП'!G68</f>
        <v>150</v>
      </c>
      <c r="E69" s="282"/>
      <c r="F69" s="283"/>
      <c r="G69" s="283"/>
      <c r="H69" s="283"/>
      <c r="I69" s="283"/>
      <c r="J69" s="283"/>
      <c r="K69" s="283"/>
      <c r="L69" s="284"/>
      <c r="M69" s="308" t="str">
        <f>'План НП'!C68</f>
        <v>9</v>
      </c>
      <c r="N69" s="308">
        <f>'План НП'!D68</f>
        <v>0</v>
      </c>
      <c r="O69" s="285">
        <f>'План НП'!U68</f>
        <v>122</v>
      </c>
      <c r="P69" s="273" t="str">
        <f>'Основні дані'!$B$1</f>
        <v>Е-М120</v>
      </c>
    </row>
    <row r="70" spans="1:16" s="157" customFormat="1" ht="15.75" x14ac:dyDescent="0.25">
      <c r="A70" s="281" t="str">
        <f>'План НП'!A69</f>
        <v>ВБ4.2</v>
      </c>
      <c r="B70" s="305" t="str">
        <f>'План НП'!B69</f>
        <v>Експлуатація енергетичного устаткування</v>
      </c>
      <c r="C70" s="310">
        <f>'План НП'!F69</f>
        <v>3</v>
      </c>
      <c r="D70" s="310">
        <f>'План НП'!G69</f>
        <v>90</v>
      </c>
      <c r="E70" s="282"/>
      <c r="F70" s="283"/>
      <c r="G70" s="283"/>
      <c r="H70" s="283"/>
      <c r="I70" s="283"/>
      <c r="J70" s="283"/>
      <c r="K70" s="283"/>
      <c r="L70" s="284"/>
      <c r="M70" s="308">
        <f>'План НП'!C69</f>
        <v>0</v>
      </c>
      <c r="N70" s="308" t="str">
        <f>'План НП'!D69</f>
        <v>9</v>
      </c>
      <c r="O70" s="285">
        <f>'План НП'!U69</f>
        <v>122</v>
      </c>
      <c r="P70" s="273" t="str">
        <f>'Основні дані'!$B$1</f>
        <v>Е-М120</v>
      </c>
    </row>
    <row r="71" spans="1:16" s="157" customFormat="1" ht="15.75" x14ac:dyDescent="0.25">
      <c r="A71" s="281" t="str">
        <f>'План НП'!A70</f>
        <v>ВБ4.3</v>
      </c>
      <c r="B71" s="305" t="str">
        <f>'План НП'!B70</f>
        <v>Конструкції і технології виробництва газових турбін</v>
      </c>
      <c r="C71" s="310">
        <f>'План НП'!F70</f>
        <v>5</v>
      </c>
      <c r="D71" s="310">
        <f>'План НП'!G70</f>
        <v>150</v>
      </c>
      <c r="E71" s="282"/>
      <c r="F71" s="283"/>
      <c r="G71" s="283"/>
      <c r="H71" s="283"/>
      <c r="I71" s="283"/>
      <c r="J71" s="283"/>
      <c r="K71" s="283"/>
      <c r="L71" s="284"/>
      <c r="M71" s="308" t="str">
        <f>'План НП'!C70</f>
        <v>9</v>
      </c>
      <c r="N71" s="308">
        <f>'План НП'!D70</f>
        <v>0</v>
      </c>
      <c r="O71" s="285">
        <f>'План НП'!U70</f>
        <v>122</v>
      </c>
      <c r="P71" s="273" t="str">
        <f>'Основні дані'!$B$1</f>
        <v>Е-М120</v>
      </c>
    </row>
    <row r="72" spans="1:16" s="157" customFormat="1" ht="15.75" x14ac:dyDescent="0.25">
      <c r="A72" s="281" t="str">
        <f>'План НП'!A71</f>
        <v>ВБ4.4</v>
      </c>
      <c r="B72" s="305" t="str">
        <f>'План НП'!B71</f>
        <v>Теплообмінні апарати</v>
      </c>
      <c r="C72" s="310">
        <f>'План НП'!F71</f>
        <v>4</v>
      </c>
      <c r="D72" s="310">
        <f>'План НП'!G71</f>
        <v>120</v>
      </c>
      <c r="E72" s="282"/>
      <c r="F72" s="283"/>
      <c r="G72" s="283"/>
      <c r="H72" s="283"/>
      <c r="I72" s="283"/>
      <c r="J72" s="283"/>
      <c r="K72" s="283"/>
      <c r="L72" s="284"/>
      <c r="M72" s="308" t="str">
        <f>'План НП'!C71</f>
        <v>9</v>
      </c>
      <c r="N72" s="308">
        <f>'План НП'!D71</f>
        <v>0</v>
      </c>
      <c r="O72" s="285">
        <f>'План НП'!U71</f>
        <v>122</v>
      </c>
      <c r="P72" s="273" t="str">
        <f>'Основні дані'!$B$1</f>
        <v>Е-М120</v>
      </c>
    </row>
    <row r="73" spans="1:16" s="157" customFormat="1" ht="15.75" x14ac:dyDescent="0.25">
      <c r="A73" s="281" t="str">
        <f>'План НП'!A72</f>
        <v>ВБ4.5</v>
      </c>
      <c r="B73" s="305" t="str">
        <f>'План НП'!B72</f>
        <v>Газоперекачувальні станції та газові мережі</v>
      </c>
      <c r="C73" s="310">
        <f>'План НП'!F72</f>
        <v>4</v>
      </c>
      <c r="D73" s="310">
        <f>'План НП'!G72</f>
        <v>120</v>
      </c>
      <c r="E73" s="282"/>
      <c r="F73" s="283"/>
      <c r="G73" s="283"/>
      <c r="H73" s="283"/>
      <c r="I73" s="283"/>
      <c r="J73" s="283"/>
      <c r="K73" s="283"/>
      <c r="L73" s="284"/>
      <c r="M73" s="308" t="str">
        <f>'План НП'!C72</f>
        <v>9</v>
      </c>
      <c r="N73" s="308">
        <f>'План НП'!D72</f>
        <v>0</v>
      </c>
      <c r="O73" s="285">
        <f>'План НП'!U72</f>
        <v>122</v>
      </c>
      <c r="P73" s="273" t="str">
        <f>'Основні дані'!$B$1</f>
        <v>Е-М120</v>
      </c>
    </row>
    <row r="74" spans="1:16" s="157" customFormat="1" ht="15.75" x14ac:dyDescent="0.25">
      <c r="A74" s="281" t="str">
        <f>'План НП'!A73</f>
        <v>ВБ4.6</v>
      </c>
      <c r="B74" s="305" t="str">
        <f>'План НП'!B73</f>
        <v>Енергозаощаджуючі технології в енергетиці</v>
      </c>
      <c r="C74" s="310">
        <f>'План НП'!F73</f>
        <v>4</v>
      </c>
      <c r="D74" s="310">
        <f>'План НП'!G73</f>
        <v>120</v>
      </c>
      <c r="E74" s="282"/>
      <c r="F74" s="283"/>
      <c r="G74" s="283"/>
      <c r="H74" s="283"/>
      <c r="I74" s="283"/>
      <c r="J74" s="283"/>
      <c r="K74" s="283"/>
      <c r="L74" s="284"/>
      <c r="M74" s="308" t="str">
        <f>'План НП'!C73</f>
        <v>10</v>
      </c>
      <c r="N74" s="308">
        <f>'План НП'!D73</f>
        <v>0</v>
      </c>
      <c r="O74" s="285">
        <f>'План НП'!U73</f>
        <v>122</v>
      </c>
      <c r="P74" s="273" t="str">
        <f>'Основні дані'!$B$1</f>
        <v>Е-М120</v>
      </c>
    </row>
    <row r="75" spans="1:16" s="157" customFormat="1" ht="15.75" x14ac:dyDescent="0.25">
      <c r="A75" s="281" t="str">
        <f>'План НП'!A74</f>
        <v>ВБ4.7</v>
      </c>
      <c r="B75" s="305" t="str">
        <f>'План НП'!B74</f>
        <v>Основи надійності енергетичного устаткування</v>
      </c>
      <c r="C75" s="310">
        <f>'План НП'!F74</f>
        <v>4</v>
      </c>
      <c r="D75" s="310">
        <f>'План НП'!G74</f>
        <v>120</v>
      </c>
      <c r="E75" s="282"/>
      <c r="F75" s="283"/>
      <c r="G75" s="283"/>
      <c r="H75" s="283"/>
      <c r="I75" s="283"/>
      <c r="J75" s="283"/>
      <c r="K75" s="283"/>
      <c r="L75" s="284"/>
      <c r="M75" s="308" t="str">
        <f>'План НП'!C74</f>
        <v>10</v>
      </c>
      <c r="N75" s="308">
        <f>'План НП'!D74</f>
        <v>0</v>
      </c>
      <c r="O75" s="285">
        <f>'План НП'!U74</f>
        <v>122</v>
      </c>
      <c r="P75" s="273" t="str">
        <f>'Основні дані'!$B$1</f>
        <v>Е-М120</v>
      </c>
    </row>
    <row r="76" spans="1:16" s="157" customFormat="1" ht="15.75" x14ac:dyDescent="0.25">
      <c r="A76" s="281" t="str">
        <f>'План НП'!A75</f>
        <v>ВБ4.8</v>
      </c>
      <c r="B76" s="305" t="str">
        <f>'План НП'!B75</f>
        <v>Монтаж і ремонт теплоенергетичного устаткування</v>
      </c>
      <c r="C76" s="310">
        <f>'План НП'!F75</f>
        <v>5</v>
      </c>
      <c r="D76" s="310">
        <f>'План НП'!G75</f>
        <v>150</v>
      </c>
      <c r="E76" s="282"/>
      <c r="F76" s="283"/>
      <c r="G76" s="283"/>
      <c r="H76" s="283"/>
      <c r="I76" s="283"/>
      <c r="J76" s="283"/>
      <c r="K76" s="283"/>
      <c r="L76" s="284"/>
      <c r="M76" s="308" t="str">
        <f>'План НП'!C75</f>
        <v>10</v>
      </c>
      <c r="N76" s="308">
        <f>'План НП'!D75</f>
        <v>0</v>
      </c>
      <c r="O76" s="285">
        <f>'План НП'!U75</f>
        <v>122</v>
      </c>
      <c r="P76" s="273" t="str">
        <f>'Основні дані'!$B$1</f>
        <v>Е-М120</v>
      </c>
    </row>
    <row r="77" spans="1:16" s="157" customFormat="1" ht="15.75" x14ac:dyDescent="0.25">
      <c r="A77" s="281" t="str">
        <f>'План НП'!A76</f>
        <v>ВБ4.9</v>
      </c>
      <c r="B77" s="305">
        <f>'План НП'!B76</f>
        <v>0</v>
      </c>
      <c r="C77" s="310">
        <f>'План НП'!F76</f>
        <v>0</v>
      </c>
      <c r="D77" s="310">
        <f>'План НП'!G76</f>
        <v>0</v>
      </c>
      <c r="E77" s="282"/>
      <c r="F77" s="283"/>
      <c r="G77" s="283"/>
      <c r="H77" s="283"/>
      <c r="I77" s="283"/>
      <c r="J77" s="283"/>
      <c r="K77" s="283"/>
      <c r="L77" s="284"/>
      <c r="M77" s="308">
        <f>'План НП'!C76</f>
        <v>0</v>
      </c>
      <c r="N77" s="308">
        <f>'План НП'!D76</f>
        <v>0</v>
      </c>
      <c r="O77" s="285">
        <f>'План НП'!U76</f>
        <v>0</v>
      </c>
      <c r="P77" s="273" t="str">
        <f>'Основні дані'!$B$1</f>
        <v>Е-М120</v>
      </c>
    </row>
    <row r="78" spans="1:16" s="157" customFormat="1" ht="15.75" x14ac:dyDescent="0.25">
      <c r="A78" s="281" t="str">
        <f>'План НП'!A77</f>
        <v>ВБ4.10</v>
      </c>
      <c r="B78" s="305">
        <f>'План НП'!B77</f>
        <v>0</v>
      </c>
      <c r="C78" s="310">
        <f>'План НП'!F77</f>
        <v>0</v>
      </c>
      <c r="D78" s="310">
        <f>'План НП'!G77</f>
        <v>0</v>
      </c>
      <c r="E78" s="282"/>
      <c r="F78" s="283"/>
      <c r="G78" s="283"/>
      <c r="H78" s="283"/>
      <c r="I78" s="283"/>
      <c r="J78" s="283"/>
      <c r="K78" s="283"/>
      <c r="L78" s="284"/>
      <c r="M78" s="308">
        <f>'План НП'!C77</f>
        <v>0</v>
      </c>
      <c r="N78" s="308">
        <f>'План НП'!D77</f>
        <v>0</v>
      </c>
      <c r="O78" s="285">
        <f>'План НП'!U77</f>
        <v>0</v>
      </c>
      <c r="P78" s="273" t="str">
        <f>'Основні дані'!$B$1</f>
        <v>Е-М120</v>
      </c>
    </row>
    <row r="79" spans="1:16" s="157" customFormat="1" ht="15.75" x14ac:dyDescent="0.25">
      <c r="A79" s="480" t="str">
        <f>'План НП'!A78</f>
        <v>3.1.5</v>
      </c>
      <c r="B79" s="482" t="str">
        <f>'План НП'!B78</f>
        <v>Блок дисциплін 05 "Двигуни внутрішнього згоряння" **</v>
      </c>
      <c r="C79" s="483">
        <f>'План НП'!F78</f>
        <v>33</v>
      </c>
      <c r="D79" s="483">
        <f>'План НП'!G78</f>
        <v>990</v>
      </c>
      <c r="E79" s="484"/>
      <c r="F79" s="485"/>
      <c r="G79" s="485"/>
      <c r="H79" s="485"/>
      <c r="I79" s="485"/>
      <c r="J79" s="485"/>
      <c r="K79" s="485"/>
      <c r="L79" s="486"/>
      <c r="M79" s="487">
        <f>'План НП'!C78</f>
        <v>0</v>
      </c>
      <c r="N79" s="487">
        <f>'План НП'!D78</f>
        <v>0</v>
      </c>
      <c r="O79" s="481">
        <f>'План НП'!U78</f>
        <v>0</v>
      </c>
      <c r="P79" s="273" t="str">
        <f>'Основні дані'!$B$1</f>
        <v>Е-М120</v>
      </c>
    </row>
    <row r="80" spans="1:16" s="157" customFormat="1" ht="15.75" x14ac:dyDescent="0.25">
      <c r="A80" s="281" t="str">
        <f>'План НП'!A79</f>
        <v>ВБ5.1</v>
      </c>
      <c r="B80" s="305" t="str">
        <f>'План НП'!B79</f>
        <v>Основи надійності енергетичного устаткування</v>
      </c>
      <c r="C80" s="310">
        <f>'План НП'!F79</f>
        <v>4</v>
      </c>
      <c r="D80" s="310">
        <f>'План НП'!G79</f>
        <v>120</v>
      </c>
      <c r="E80" s="282"/>
      <c r="F80" s="283"/>
      <c r="G80" s="283"/>
      <c r="H80" s="283"/>
      <c r="I80" s="283"/>
      <c r="J80" s="283"/>
      <c r="K80" s="283"/>
      <c r="L80" s="284"/>
      <c r="M80" s="308" t="str">
        <f>'План НП'!C79</f>
        <v>9</v>
      </c>
      <c r="N80" s="308">
        <f>'План НП'!D79</f>
        <v>0</v>
      </c>
      <c r="O80" s="285">
        <f>'План НП'!U79</f>
        <v>124</v>
      </c>
      <c r="P80" s="273" t="str">
        <f>'Основні дані'!$B$1</f>
        <v>Е-М120</v>
      </c>
    </row>
    <row r="81" spans="1:16" s="157" customFormat="1" ht="15.75" x14ac:dyDescent="0.25">
      <c r="A81" s="281" t="str">
        <f>'План НП'!A80</f>
        <v>ВБ5.2</v>
      </c>
      <c r="B81" s="305" t="str">
        <f>'План НП'!B80</f>
        <v>Спеціальні розділи динаміки двигунів внутрішнього згоряння</v>
      </c>
      <c r="C81" s="310">
        <f>'План НП'!F80</f>
        <v>4</v>
      </c>
      <c r="D81" s="310">
        <f>'План НП'!G80</f>
        <v>120</v>
      </c>
      <c r="E81" s="282"/>
      <c r="F81" s="283"/>
      <c r="G81" s="283"/>
      <c r="H81" s="283"/>
      <c r="I81" s="283"/>
      <c r="J81" s="283"/>
      <c r="K81" s="283"/>
      <c r="L81" s="284"/>
      <c r="M81" s="308" t="str">
        <f>'План НП'!C80</f>
        <v>9</v>
      </c>
      <c r="N81" s="308">
        <f>'План НП'!D80</f>
        <v>0</v>
      </c>
      <c r="O81" s="285">
        <f>'План НП'!U80</f>
        <v>124</v>
      </c>
      <c r="P81" s="273" t="str">
        <f>'Основні дані'!$B$1</f>
        <v>Е-М120</v>
      </c>
    </row>
    <row r="82" spans="1:16" s="157" customFormat="1" ht="15.75" x14ac:dyDescent="0.25">
      <c r="A82" s="281" t="str">
        <f>'План НП'!A81</f>
        <v>ВБ5.3</v>
      </c>
      <c r="B82" s="305" t="str">
        <f>'План НП'!B81</f>
        <v>Прогресивні технології машинного виробництва</v>
      </c>
      <c r="C82" s="310">
        <f>'План НП'!F81</f>
        <v>3</v>
      </c>
      <c r="D82" s="310">
        <f>'План НП'!G81</f>
        <v>90</v>
      </c>
      <c r="E82" s="282"/>
      <c r="F82" s="283"/>
      <c r="G82" s="283"/>
      <c r="H82" s="283"/>
      <c r="I82" s="283"/>
      <c r="J82" s="283"/>
      <c r="K82" s="283"/>
      <c r="L82" s="284"/>
      <c r="M82" s="308" t="str">
        <f>'План НП'!C81</f>
        <v>9</v>
      </c>
      <c r="N82" s="308">
        <f>'План НП'!D81</f>
        <v>0</v>
      </c>
      <c r="O82" s="285">
        <f>'План НП'!U81</f>
        <v>124</v>
      </c>
      <c r="P82" s="273" t="str">
        <f>'Основні дані'!$B$1</f>
        <v>Е-М120</v>
      </c>
    </row>
    <row r="83" spans="1:16" s="157" customFormat="1" ht="15.75" x14ac:dyDescent="0.25">
      <c r="A83" s="281" t="str">
        <f>'План НП'!A82</f>
        <v>ВБ5.4</v>
      </c>
      <c r="B83" s="305" t="str">
        <f>'План НП'!B82</f>
        <v>Теплообмін в двигунах внутрішнього згоряння</v>
      </c>
      <c r="C83" s="310">
        <f>'План НП'!F82</f>
        <v>3</v>
      </c>
      <c r="D83" s="310">
        <f>'План НП'!G82</f>
        <v>90</v>
      </c>
      <c r="E83" s="282"/>
      <c r="F83" s="283"/>
      <c r="G83" s="283"/>
      <c r="H83" s="283"/>
      <c r="I83" s="283"/>
      <c r="J83" s="283"/>
      <c r="K83" s="283"/>
      <c r="L83" s="284"/>
      <c r="M83" s="308" t="str">
        <f>'План НП'!C82</f>
        <v>9</v>
      </c>
      <c r="N83" s="308">
        <f>'План НП'!D82</f>
        <v>0</v>
      </c>
      <c r="O83" s="285">
        <f>'План НП'!U82</f>
        <v>124</v>
      </c>
      <c r="P83" s="273" t="str">
        <f>'Основні дані'!$B$1</f>
        <v>Е-М120</v>
      </c>
    </row>
    <row r="84" spans="1:16" s="157" customFormat="1" ht="15.75" x14ac:dyDescent="0.25">
      <c r="A84" s="281" t="str">
        <f>'План НП'!A83</f>
        <v>ВБ5.5</v>
      </c>
      <c r="B84" s="305" t="str">
        <f>'План НП'!B83</f>
        <v>Системи керування та засоби діагностування силових агрегатів</v>
      </c>
      <c r="C84" s="310">
        <f>'План НП'!F83</f>
        <v>4</v>
      </c>
      <c r="D84" s="310">
        <f>'План НП'!G83</f>
        <v>120</v>
      </c>
      <c r="E84" s="282"/>
      <c r="F84" s="283"/>
      <c r="G84" s="283"/>
      <c r="H84" s="283"/>
      <c r="I84" s="283"/>
      <c r="J84" s="283"/>
      <c r="K84" s="283"/>
      <c r="L84" s="284"/>
      <c r="M84" s="308">
        <f>'План НП'!C83</f>
        <v>0</v>
      </c>
      <c r="N84" s="308" t="str">
        <f>'План НП'!D83</f>
        <v>9</v>
      </c>
      <c r="O84" s="285">
        <f>'План НП'!U83</f>
        <v>124</v>
      </c>
      <c r="P84" s="273" t="str">
        <f>'Основні дані'!$B$1</f>
        <v>Е-М120</v>
      </c>
    </row>
    <row r="85" spans="1:16" s="157" customFormat="1" ht="15.75" x14ac:dyDescent="0.25">
      <c r="A85" s="281" t="str">
        <f>'План НП'!A84</f>
        <v>ВБ5.6</v>
      </c>
      <c r="B85" s="305" t="str">
        <f>'План НП'!B84</f>
        <v>Енергозаощаджуючі технології в двигунобудуванні</v>
      </c>
      <c r="C85" s="310">
        <f>'План НП'!F84</f>
        <v>3</v>
      </c>
      <c r="D85" s="310">
        <f>'План НП'!G84</f>
        <v>90</v>
      </c>
      <c r="E85" s="282"/>
      <c r="F85" s="283"/>
      <c r="G85" s="283"/>
      <c r="H85" s="283"/>
      <c r="I85" s="283"/>
      <c r="J85" s="283"/>
      <c r="K85" s="283"/>
      <c r="L85" s="284"/>
      <c r="M85" s="308">
        <f>'План НП'!C84</f>
        <v>0</v>
      </c>
      <c r="N85" s="308" t="str">
        <f>'План НП'!D84</f>
        <v>9</v>
      </c>
      <c r="O85" s="285">
        <f>'План НП'!U84</f>
        <v>124</v>
      </c>
      <c r="P85" s="273" t="str">
        <f>'Основні дані'!$B$1</f>
        <v>Е-М120</v>
      </c>
    </row>
    <row r="86" spans="1:16" s="157" customFormat="1" ht="15.75" x14ac:dyDescent="0.25">
      <c r="A86" s="281" t="str">
        <f>'План НП'!A85</f>
        <v>ВБ5.7</v>
      </c>
      <c r="B86" s="305" t="str">
        <f>'План НП'!B85</f>
        <v>Перспективні конструкції двигунів внутрішнього згоряння</v>
      </c>
      <c r="C86" s="310">
        <f>'План НП'!F85</f>
        <v>5</v>
      </c>
      <c r="D86" s="310">
        <f>'План НП'!G85</f>
        <v>150</v>
      </c>
      <c r="E86" s="282"/>
      <c r="F86" s="283"/>
      <c r="G86" s="283"/>
      <c r="H86" s="283"/>
      <c r="I86" s="283"/>
      <c r="J86" s="283"/>
      <c r="K86" s="283"/>
      <c r="L86" s="284"/>
      <c r="M86" s="308" t="str">
        <f>'План НП'!C85</f>
        <v>10</v>
      </c>
      <c r="N86" s="308">
        <f>'План НП'!D85</f>
        <v>0</v>
      </c>
      <c r="O86" s="285">
        <f>'План НП'!U85</f>
        <v>124</v>
      </c>
      <c r="P86" s="273" t="str">
        <f>'Основні дані'!$B$1</f>
        <v>Е-М120</v>
      </c>
    </row>
    <row r="87" spans="1:16" s="157" customFormat="1" ht="31.5" x14ac:dyDescent="0.25">
      <c r="A87" s="281" t="str">
        <f>'План НП'!A86</f>
        <v>ВБ5.8</v>
      </c>
      <c r="B87" s="305" t="str">
        <f>'План НП'!B86</f>
        <v>Прогресивні системи та джерела живлення двигунів та гібридних силових установок</v>
      </c>
      <c r="C87" s="310">
        <f>'План НП'!F86</f>
        <v>4</v>
      </c>
      <c r="D87" s="310">
        <f>'План НП'!G86</f>
        <v>120</v>
      </c>
      <c r="E87" s="282"/>
      <c r="F87" s="283"/>
      <c r="G87" s="283"/>
      <c r="H87" s="283"/>
      <c r="I87" s="283"/>
      <c r="J87" s="283"/>
      <c r="K87" s="283"/>
      <c r="L87" s="284"/>
      <c r="M87" s="308" t="str">
        <f>'План НП'!C86</f>
        <v>10</v>
      </c>
      <c r="N87" s="308">
        <f>'План НП'!D86</f>
        <v>0</v>
      </c>
      <c r="O87" s="285">
        <f>'План НП'!U86</f>
        <v>124</v>
      </c>
      <c r="P87" s="273" t="str">
        <f>'Основні дані'!$B$1</f>
        <v>Е-М120</v>
      </c>
    </row>
    <row r="88" spans="1:16" s="157" customFormat="1" ht="15.75" x14ac:dyDescent="0.25">
      <c r="A88" s="281" t="str">
        <f>'План НП'!A87</f>
        <v>ВБ5.9</v>
      </c>
      <c r="B88" s="305" t="str">
        <f>'План НП'!B87</f>
        <v xml:space="preserve">Екологізація силових агрегатів </v>
      </c>
      <c r="C88" s="310">
        <f>'План НП'!F87</f>
        <v>3</v>
      </c>
      <c r="D88" s="310">
        <f>'План НП'!G87</f>
        <v>90</v>
      </c>
      <c r="E88" s="282"/>
      <c r="F88" s="283"/>
      <c r="G88" s="283"/>
      <c r="H88" s="283"/>
      <c r="I88" s="283"/>
      <c r="J88" s="283"/>
      <c r="K88" s="283"/>
      <c r="L88" s="284"/>
      <c r="M88" s="308" t="str">
        <f>'План НП'!C87</f>
        <v>10</v>
      </c>
      <c r="N88" s="308">
        <f>'План НП'!D87</f>
        <v>0</v>
      </c>
      <c r="O88" s="285">
        <f>'План НП'!U87</f>
        <v>124</v>
      </c>
      <c r="P88" s="273" t="str">
        <f>'Основні дані'!$B$1</f>
        <v>Е-М120</v>
      </c>
    </row>
    <row r="89" spans="1:16" s="157" customFormat="1" ht="15.75" x14ac:dyDescent="0.25">
      <c r="A89" s="281" t="str">
        <f>'План НП'!A88</f>
        <v>ВБ5.10</v>
      </c>
      <c r="B89" s="305">
        <f>'План НП'!B88</f>
        <v>0</v>
      </c>
      <c r="C89" s="310">
        <f>'План НП'!F88</f>
        <v>0</v>
      </c>
      <c r="D89" s="310">
        <f>'План НП'!G88</f>
        <v>0</v>
      </c>
      <c r="E89" s="282"/>
      <c r="F89" s="283"/>
      <c r="G89" s="283"/>
      <c r="H89" s="283"/>
      <c r="I89" s="283"/>
      <c r="J89" s="283"/>
      <c r="K89" s="283"/>
      <c r="L89" s="284"/>
      <c r="M89" s="308">
        <f>'План НП'!C88</f>
        <v>0</v>
      </c>
      <c r="N89" s="308">
        <f>'План НП'!D88</f>
        <v>0</v>
      </c>
      <c r="O89" s="285">
        <f>'План НП'!U88</f>
        <v>0</v>
      </c>
      <c r="P89" s="273" t="str">
        <f>'Основні дані'!$B$1</f>
        <v>Е-М120</v>
      </c>
    </row>
    <row r="90" spans="1:16" s="157" customFormat="1" ht="15.75" x14ac:dyDescent="0.25">
      <c r="A90" s="480" t="str">
        <f>'План НП'!A89</f>
        <v>3.1.6</v>
      </c>
      <c r="B90" s="482" t="str">
        <f>'План НП'!B89</f>
        <v>Блок дисциплін 06 "Інноваційна інженерія в двигунах внутрішнього згоряння" **</v>
      </c>
      <c r="C90" s="483">
        <f>'План НП'!F89</f>
        <v>33</v>
      </c>
      <c r="D90" s="483">
        <f>'План НП'!G89</f>
        <v>990</v>
      </c>
      <c r="E90" s="484"/>
      <c r="F90" s="485"/>
      <c r="G90" s="485"/>
      <c r="H90" s="485"/>
      <c r="I90" s="485"/>
      <c r="J90" s="485"/>
      <c r="K90" s="485"/>
      <c r="L90" s="486"/>
      <c r="M90" s="487">
        <f>'План НП'!C89</f>
        <v>0</v>
      </c>
      <c r="N90" s="487">
        <f>'План НП'!D89</f>
        <v>0</v>
      </c>
      <c r="O90" s="481">
        <f>'План НП'!U89</f>
        <v>0</v>
      </c>
      <c r="P90" s="273" t="str">
        <f>'Основні дані'!$B$1</f>
        <v>Е-М120</v>
      </c>
    </row>
    <row r="91" spans="1:16" s="157" customFormat="1" ht="15.75" x14ac:dyDescent="0.25">
      <c r="A91" s="281" t="str">
        <f>'План НП'!A90</f>
        <v>ВБ6.1</v>
      </c>
      <c r="B91" s="305" t="str">
        <f>'План НП'!B90</f>
        <v>Комплексне счислення</v>
      </c>
      <c r="C91" s="310">
        <f>'План НП'!F90</f>
        <v>5</v>
      </c>
      <c r="D91" s="310">
        <f>'План НП'!G90</f>
        <v>150</v>
      </c>
      <c r="E91" s="282"/>
      <c r="F91" s="283"/>
      <c r="G91" s="283"/>
      <c r="H91" s="283"/>
      <c r="I91" s="283"/>
      <c r="J91" s="283"/>
      <c r="K91" s="283"/>
      <c r="L91" s="284"/>
      <c r="M91" s="308">
        <f>'План НП'!C90</f>
        <v>0</v>
      </c>
      <c r="N91" s="308" t="str">
        <f>'План НП'!D90</f>
        <v>9</v>
      </c>
      <c r="O91" s="285">
        <f>'План НП'!U90</f>
        <v>124</v>
      </c>
      <c r="P91" s="273" t="str">
        <f>'Основні дані'!$B$1</f>
        <v>Е-М120</v>
      </c>
    </row>
    <row r="92" spans="1:16" s="157" customFormat="1" ht="31.5" x14ac:dyDescent="0.25">
      <c r="A92" s="281" t="str">
        <f>'План НП'!A91</f>
        <v>ВБ6.2</v>
      </c>
      <c r="B92" s="305" t="str">
        <f>'План НП'!B91</f>
        <v>Теорія вірогідності, математична статистика та надійність енергетичних установок</v>
      </c>
      <c r="C92" s="310">
        <f>'План НП'!F91</f>
        <v>4</v>
      </c>
      <c r="D92" s="310">
        <f>'План НП'!G91</f>
        <v>120</v>
      </c>
      <c r="E92" s="282"/>
      <c r="F92" s="283"/>
      <c r="G92" s="283"/>
      <c r="H92" s="283"/>
      <c r="I92" s="283"/>
      <c r="J92" s="283"/>
      <c r="K92" s="283"/>
      <c r="L92" s="284"/>
      <c r="M92" s="308" t="str">
        <f>'План НП'!C91</f>
        <v>9</v>
      </c>
      <c r="N92" s="308">
        <f>'План НП'!D91</f>
        <v>0</v>
      </c>
      <c r="O92" s="285">
        <f>'План НП'!U91</f>
        <v>124</v>
      </c>
      <c r="P92" s="273" t="str">
        <f>'Основні дані'!$B$1</f>
        <v>Е-М120</v>
      </c>
    </row>
    <row r="93" spans="1:16" s="157" customFormat="1" ht="15.75" x14ac:dyDescent="0.25">
      <c r="A93" s="281" t="str">
        <f>'План НП'!A92</f>
        <v>ВБ6.3</v>
      </c>
      <c r="B93" s="305" t="str">
        <f>'План НП'!B92</f>
        <v>Спеціальні розділи механіки: кінематика та динаміка механізмів</v>
      </c>
      <c r="C93" s="310">
        <f>'План НП'!F92</f>
        <v>3</v>
      </c>
      <c r="D93" s="310">
        <f>'План НП'!G92</f>
        <v>90</v>
      </c>
      <c r="E93" s="282"/>
      <c r="F93" s="283"/>
      <c r="G93" s="283"/>
      <c r="H93" s="283"/>
      <c r="I93" s="283"/>
      <c r="J93" s="283"/>
      <c r="K93" s="283"/>
      <c r="L93" s="284"/>
      <c r="M93" s="308" t="str">
        <f>'План НП'!C92</f>
        <v>9</v>
      </c>
      <c r="N93" s="308">
        <f>'План НП'!D92</f>
        <v>0</v>
      </c>
      <c r="O93" s="285">
        <f>'План НП'!U92</f>
        <v>124</v>
      </c>
      <c r="P93" s="273" t="str">
        <f>'Основні дані'!$B$1</f>
        <v>Е-М120</v>
      </c>
    </row>
    <row r="94" spans="1:16" s="157" customFormat="1" ht="15.75" x14ac:dyDescent="0.25">
      <c r="A94" s="281" t="str">
        <f>'План НП'!A93</f>
        <v>ВБ6.4</v>
      </c>
      <c r="B94" s="305" t="str">
        <f>'План НП'!B93</f>
        <v>Прогресивні технології машинного виробництва</v>
      </c>
      <c r="C94" s="310">
        <f>'План НП'!F93</f>
        <v>4</v>
      </c>
      <c r="D94" s="310">
        <f>'План НП'!G93</f>
        <v>120</v>
      </c>
      <c r="E94" s="282"/>
      <c r="F94" s="283"/>
      <c r="G94" s="283"/>
      <c r="H94" s="283"/>
      <c r="I94" s="283"/>
      <c r="J94" s="283"/>
      <c r="K94" s="283"/>
      <c r="L94" s="284"/>
      <c r="M94" s="308" t="str">
        <f>'План НП'!C93</f>
        <v>9</v>
      </c>
      <c r="N94" s="308">
        <f>'План НП'!D93</f>
        <v>0</v>
      </c>
      <c r="O94" s="285">
        <f>'План НП'!U93</f>
        <v>124</v>
      </c>
      <c r="P94" s="273" t="str">
        <f>'Основні дані'!$B$1</f>
        <v>Е-М120</v>
      </c>
    </row>
    <row r="95" spans="1:16" s="157" customFormat="1" ht="15.75" x14ac:dyDescent="0.25">
      <c r="A95" s="281" t="str">
        <f>'План НП'!A94</f>
        <v>ВБ6.5</v>
      </c>
      <c r="B95" s="305" t="str">
        <f>'План НП'!B94</f>
        <v>Спеціальні розділи фізики: теплообмін і теплопровідність в двигунобудуванні</v>
      </c>
      <c r="C95" s="310">
        <f>'План НП'!F94</f>
        <v>5</v>
      </c>
      <c r="D95" s="310">
        <f>'План НП'!G94</f>
        <v>150</v>
      </c>
      <c r="E95" s="282"/>
      <c r="F95" s="283"/>
      <c r="G95" s="283"/>
      <c r="H95" s="283"/>
      <c r="I95" s="283"/>
      <c r="J95" s="283"/>
      <c r="K95" s="283"/>
      <c r="L95" s="284"/>
      <c r="M95" s="308" t="str">
        <f>'План НП'!C94</f>
        <v>9</v>
      </c>
      <c r="N95" s="308">
        <f>'План НП'!D94</f>
        <v>0</v>
      </c>
      <c r="O95" s="285">
        <f>'План НП'!U94</f>
        <v>124</v>
      </c>
      <c r="P95" s="273" t="str">
        <f>'Основні дані'!$B$1</f>
        <v>Е-М120</v>
      </c>
    </row>
    <row r="96" spans="1:16" s="157" customFormat="1" ht="15.75" x14ac:dyDescent="0.25">
      <c r="A96" s="281" t="str">
        <f>'План НП'!A95</f>
        <v>ВБ6.6</v>
      </c>
      <c r="B96" s="305" t="str">
        <f>'План НП'!B95</f>
        <v>Системи керування енергетичних установок</v>
      </c>
      <c r="C96" s="310">
        <f>'План НП'!F95</f>
        <v>4</v>
      </c>
      <c r="D96" s="310">
        <f>'План НП'!G95</f>
        <v>120</v>
      </c>
      <c r="E96" s="282"/>
      <c r="F96" s="283"/>
      <c r="G96" s="283"/>
      <c r="H96" s="283"/>
      <c r="I96" s="283"/>
      <c r="J96" s="283"/>
      <c r="K96" s="283"/>
      <c r="L96" s="284"/>
      <c r="M96" s="308">
        <f>'План НП'!C95</f>
        <v>0</v>
      </c>
      <c r="N96" s="308" t="str">
        <f>'План НП'!D95</f>
        <v>9</v>
      </c>
      <c r="O96" s="285">
        <f>'План НП'!U95</f>
        <v>124</v>
      </c>
      <c r="P96" s="273" t="str">
        <f>'Основні дані'!$B$1</f>
        <v>Е-М120</v>
      </c>
    </row>
    <row r="97" spans="1:16" s="157" customFormat="1" ht="15.75" x14ac:dyDescent="0.25">
      <c r="A97" s="281" t="str">
        <f>'План НП'!A96</f>
        <v>ВБ6.7</v>
      </c>
      <c r="B97" s="305" t="str">
        <f>'План НП'!B96</f>
        <v>Моделювання станів і процесів енергетичних установок</v>
      </c>
      <c r="C97" s="310">
        <f>'План НП'!F96</f>
        <v>4</v>
      </c>
      <c r="D97" s="310">
        <f>'План НП'!G96</f>
        <v>120</v>
      </c>
      <c r="E97" s="282"/>
      <c r="F97" s="283"/>
      <c r="G97" s="283"/>
      <c r="H97" s="283"/>
      <c r="I97" s="283"/>
      <c r="J97" s="283"/>
      <c r="K97" s="283"/>
      <c r="L97" s="284"/>
      <c r="M97" s="308" t="str">
        <f>'План НП'!C96</f>
        <v>10</v>
      </c>
      <c r="N97" s="308">
        <f>'План НП'!D96</f>
        <v>0</v>
      </c>
      <c r="O97" s="285">
        <f>'План НП'!U96</f>
        <v>124</v>
      </c>
      <c r="P97" s="273" t="str">
        <f>'Основні дані'!$B$1</f>
        <v>Е-М120</v>
      </c>
    </row>
    <row r="98" spans="1:16" s="157" customFormat="1" ht="15.75" x14ac:dyDescent="0.25">
      <c r="A98" s="281" t="str">
        <f>'План НП'!A97</f>
        <v>ВБ6.8</v>
      </c>
      <c r="B98" s="305" t="str">
        <f>'План НП'!B97</f>
        <v>Конструкційні особливості енергетичних установок</v>
      </c>
      <c r="C98" s="310">
        <f>'План НП'!F97</f>
        <v>4</v>
      </c>
      <c r="D98" s="310">
        <f>'План НП'!G97</f>
        <v>120</v>
      </c>
      <c r="E98" s="282"/>
      <c r="F98" s="283"/>
      <c r="G98" s="283"/>
      <c r="H98" s="283"/>
      <c r="I98" s="283"/>
      <c r="J98" s="283"/>
      <c r="K98" s="283"/>
      <c r="L98" s="284"/>
      <c r="M98" s="308" t="str">
        <f>'План НП'!C97</f>
        <v>10</v>
      </c>
      <c r="N98" s="308">
        <f>'План НП'!D97</f>
        <v>0</v>
      </c>
      <c r="O98" s="285">
        <f>'План НП'!U97</f>
        <v>124</v>
      </c>
      <c r="P98" s="273" t="str">
        <f>'Основні дані'!$B$1</f>
        <v>Е-М120</v>
      </c>
    </row>
    <row r="99" spans="1:16" s="157" customFormat="1" ht="15.75" x14ac:dyDescent="0.25">
      <c r="A99" s="281" t="str">
        <f>'План НП'!A98</f>
        <v>ВБ6.9</v>
      </c>
      <c r="B99" s="305">
        <f>'План НП'!B98</f>
        <v>0</v>
      </c>
      <c r="C99" s="310">
        <f>'План НП'!F98</f>
        <v>0</v>
      </c>
      <c r="D99" s="310">
        <f>'План НП'!G98</f>
        <v>0</v>
      </c>
      <c r="E99" s="282"/>
      <c r="F99" s="283"/>
      <c r="G99" s="283"/>
      <c r="H99" s="283"/>
      <c r="I99" s="283"/>
      <c r="J99" s="283"/>
      <c r="K99" s="283"/>
      <c r="L99" s="284"/>
      <c r="M99" s="308">
        <f>'План НП'!C98</f>
        <v>0</v>
      </c>
      <c r="N99" s="308">
        <f>'План НП'!D98</f>
        <v>0</v>
      </c>
      <c r="O99" s="285">
        <f>'План НП'!U98</f>
        <v>0</v>
      </c>
      <c r="P99" s="273" t="str">
        <f>'Основні дані'!$B$1</f>
        <v>Е-М120</v>
      </c>
    </row>
    <row r="100" spans="1:16" s="157" customFormat="1" ht="15.75" x14ac:dyDescent="0.25">
      <c r="A100" s="281" t="str">
        <f>'План НП'!A99</f>
        <v>ВБ6.10</v>
      </c>
      <c r="B100" s="305">
        <f>'План НП'!B99</f>
        <v>0</v>
      </c>
      <c r="C100" s="310">
        <f>'План НП'!F99</f>
        <v>0</v>
      </c>
      <c r="D100" s="310">
        <f>'План НП'!G99</f>
        <v>0</v>
      </c>
      <c r="E100" s="282"/>
      <c r="F100" s="283"/>
      <c r="G100" s="283"/>
      <c r="H100" s="283"/>
      <c r="I100" s="283"/>
      <c r="J100" s="283"/>
      <c r="K100" s="283"/>
      <c r="L100" s="284"/>
      <c r="M100" s="308">
        <f>'План НП'!C99</f>
        <v>0</v>
      </c>
      <c r="N100" s="308">
        <f>'План НП'!D99</f>
        <v>0</v>
      </c>
      <c r="O100" s="285">
        <f>'План НП'!U99</f>
        <v>0</v>
      </c>
      <c r="P100" s="273" t="str">
        <f>'Основні дані'!$B$1</f>
        <v>Е-М120</v>
      </c>
    </row>
    <row r="101" spans="1:16" s="157" customFormat="1" ht="15.75" x14ac:dyDescent="0.25">
      <c r="A101" s="480" t="str">
        <f>'План НП'!A100</f>
        <v>3.1.7</v>
      </c>
      <c r="B101" s="482" t="str">
        <f>'План НП'!B100</f>
        <v>Блок дисциплін 07 "Кріогенна та холодильна техніка"</v>
      </c>
      <c r="C101" s="483">
        <f>'План НП'!F100</f>
        <v>33</v>
      </c>
      <c r="D101" s="483">
        <f>'План НП'!G100</f>
        <v>990</v>
      </c>
      <c r="E101" s="484"/>
      <c r="F101" s="485"/>
      <c r="G101" s="485"/>
      <c r="H101" s="485"/>
      <c r="I101" s="485"/>
      <c r="J101" s="485"/>
      <c r="K101" s="485"/>
      <c r="L101" s="486"/>
      <c r="M101" s="487">
        <f>'План НП'!C100</f>
        <v>0</v>
      </c>
      <c r="N101" s="487">
        <f>'План НП'!D100</f>
        <v>0</v>
      </c>
      <c r="O101" s="481">
        <f>'План НП'!U100</f>
        <v>0</v>
      </c>
      <c r="P101" s="273" t="str">
        <f>'Основні дані'!$B$1</f>
        <v>Е-М120</v>
      </c>
    </row>
    <row r="102" spans="1:16" s="157" customFormat="1" ht="15.75" x14ac:dyDescent="0.25">
      <c r="A102" s="281" t="str">
        <f>'План НП'!A101</f>
        <v>ВБ7.1</v>
      </c>
      <c r="B102" s="305" t="str">
        <f>'План НП'!B101</f>
        <v>Конструкційні особливості низькотемпературних установок</v>
      </c>
      <c r="C102" s="310">
        <f>'План НП'!F101</f>
        <v>5</v>
      </c>
      <c r="D102" s="310">
        <f>'План НП'!G101</f>
        <v>150</v>
      </c>
      <c r="E102" s="282"/>
      <c r="F102" s="283"/>
      <c r="G102" s="283"/>
      <c r="H102" s="283"/>
      <c r="I102" s="283"/>
      <c r="J102" s="283"/>
      <c r="K102" s="283"/>
      <c r="L102" s="284"/>
      <c r="M102" s="308" t="str">
        <f>'План НП'!C101</f>
        <v>9</v>
      </c>
      <c r="N102" s="308">
        <f>'План НП'!D101</f>
        <v>0</v>
      </c>
      <c r="O102" s="285">
        <f>'План НП'!U101</f>
        <v>134</v>
      </c>
      <c r="P102" s="273" t="str">
        <f>'Основні дані'!$B$1</f>
        <v>Е-М120</v>
      </c>
    </row>
    <row r="103" spans="1:16" s="157" customFormat="1" ht="15.75" x14ac:dyDescent="0.25">
      <c r="A103" s="281" t="str">
        <f>'План НП'!A102</f>
        <v>ВБ7.2</v>
      </c>
      <c r="B103" s="305" t="str">
        <f>'План НП'!B102</f>
        <v>Низькотемпературний магнетизм</v>
      </c>
      <c r="C103" s="310">
        <f>'План НП'!F102</f>
        <v>5</v>
      </c>
      <c r="D103" s="310">
        <f>'План НП'!G102</f>
        <v>150</v>
      </c>
      <c r="E103" s="282"/>
      <c r="F103" s="283"/>
      <c r="G103" s="283"/>
      <c r="H103" s="283"/>
      <c r="I103" s="283"/>
      <c r="J103" s="283"/>
      <c r="K103" s="283"/>
      <c r="L103" s="284"/>
      <c r="M103" s="308">
        <f>'План НП'!C102</f>
        <v>10</v>
      </c>
      <c r="N103" s="308">
        <f>'План НП'!D102</f>
        <v>0</v>
      </c>
      <c r="O103" s="285">
        <f>'План НП'!U102</f>
        <v>134</v>
      </c>
      <c r="P103" s="273" t="str">
        <f>'Основні дані'!$B$1</f>
        <v>Е-М120</v>
      </c>
    </row>
    <row r="104" spans="1:16" s="157" customFormat="1" ht="15.75" x14ac:dyDescent="0.25">
      <c r="A104" s="281" t="str">
        <f>'План НП'!A103</f>
        <v>ВБ7.3</v>
      </c>
      <c r="B104" s="305" t="str">
        <f>'План НП'!B103</f>
        <v>Розрахунок та проектування холодильного обладнання</v>
      </c>
      <c r="C104" s="310">
        <f>'План НП'!F103</f>
        <v>3</v>
      </c>
      <c r="D104" s="310">
        <f>'План НП'!G103</f>
        <v>90</v>
      </c>
      <c r="E104" s="282"/>
      <c r="F104" s="283"/>
      <c r="G104" s="283"/>
      <c r="H104" s="283"/>
      <c r="I104" s="283"/>
      <c r="J104" s="283"/>
      <c r="K104" s="283"/>
      <c r="L104" s="284"/>
      <c r="M104" s="308" t="str">
        <f>'План НП'!C103</f>
        <v>9</v>
      </c>
      <c r="N104" s="308">
        <f>'План НП'!D103</f>
        <v>0</v>
      </c>
      <c r="O104" s="285">
        <f>'План НП'!U103</f>
        <v>134</v>
      </c>
      <c r="P104" s="273" t="str">
        <f>'Основні дані'!$B$1</f>
        <v>Е-М120</v>
      </c>
    </row>
    <row r="105" spans="1:16" s="157" customFormat="1" ht="15.75" x14ac:dyDescent="0.25">
      <c r="A105" s="281" t="str">
        <f>'План НП'!A104</f>
        <v>ВБ7.4</v>
      </c>
      <c r="B105" s="305" t="str">
        <f>'План НП'!B104</f>
        <v>Проектування систем кондиціонування та життєзабеспечення</v>
      </c>
      <c r="C105" s="310">
        <f>'План НП'!F104</f>
        <v>4</v>
      </c>
      <c r="D105" s="310">
        <f>'План НП'!G104</f>
        <v>120</v>
      </c>
      <c r="E105" s="282"/>
      <c r="F105" s="283"/>
      <c r="G105" s="283"/>
      <c r="H105" s="283"/>
      <c r="I105" s="283"/>
      <c r="J105" s="283"/>
      <c r="K105" s="283"/>
      <c r="L105" s="284"/>
      <c r="M105" s="308">
        <f>'План НП'!C104</f>
        <v>0</v>
      </c>
      <c r="N105" s="308">
        <f>'План НП'!D104</f>
        <v>9</v>
      </c>
      <c r="O105" s="285">
        <f>'План НП'!U104</f>
        <v>134</v>
      </c>
      <c r="P105" s="273" t="str">
        <f>'Основні дані'!$B$1</f>
        <v>Е-М120</v>
      </c>
    </row>
    <row r="106" spans="1:16" s="157" customFormat="1" ht="15.75" x14ac:dyDescent="0.25">
      <c r="A106" s="281" t="str">
        <f>'План НП'!A105</f>
        <v>ВБ7.5</v>
      </c>
      <c r="B106" s="305" t="str">
        <f>'План НП'!B105</f>
        <v>Надпровідникові кріогенні системи</v>
      </c>
      <c r="C106" s="310">
        <f>'План НП'!F105</f>
        <v>4</v>
      </c>
      <c r="D106" s="310">
        <f>'План НП'!G105</f>
        <v>120</v>
      </c>
      <c r="E106" s="282"/>
      <c r="F106" s="283"/>
      <c r="G106" s="283"/>
      <c r="H106" s="283"/>
      <c r="I106" s="283"/>
      <c r="J106" s="283"/>
      <c r="K106" s="283"/>
      <c r="L106" s="284"/>
      <c r="M106" s="308">
        <f>'План НП'!C105</f>
        <v>9</v>
      </c>
      <c r="N106" s="308">
        <f>'План НП'!D105</f>
        <v>0</v>
      </c>
      <c r="O106" s="285">
        <f>'План НП'!U105</f>
        <v>134</v>
      </c>
      <c r="P106" s="273" t="str">
        <f>'Основні дані'!$B$1</f>
        <v>Е-М120</v>
      </c>
    </row>
    <row r="107" spans="1:16" s="157" customFormat="1" ht="15.75" x14ac:dyDescent="0.25">
      <c r="A107" s="281" t="str">
        <f>'План НП'!A106</f>
        <v>ВБ7.6</v>
      </c>
      <c r="B107" s="305" t="str">
        <f>'План НП'!B106</f>
        <v>Енергозаощаджуючі технології в низькотемпературній техніці</v>
      </c>
      <c r="C107" s="310">
        <f>'План НП'!F106</f>
        <v>4</v>
      </c>
      <c r="D107" s="310">
        <f>'План НП'!G106</f>
        <v>120</v>
      </c>
      <c r="E107" s="282"/>
      <c r="F107" s="283"/>
      <c r="G107" s="283"/>
      <c r="H107" s="283"/>
      <c r="I107" s="283"/>
      <c r="J107" s="283"/>
      <c r="K107" s="283"/>
      <c r="L107" s="284"/>
      <c r="M107" s="308" t="str">
        <f>'План НП'!C106</f>
        <v>10</v>
      </c>
      <c r="N107" s="308">
        <f>'План НП'!D106</f>
        <v>0</v>
      </c>
      <c r="O107" s="285">
        <f>'План НП'!U106</f>
        <v>134</v>
      </c>
      <c r="P107" s="273" t="str">
        <f>'Основні дані'!$B$1</f>
        <v>Е-М120</v>
      </c>
    </row>
    <row r="108" spans="1:16" s="157" customFormat="1" ht="15.75" x14ac:dyDescent="0.25">
      <c r="A108" s="281" t="str">
        <f>'План НП'!A107</f>
        <v>ВБ7.7</v>
      </c>
      <c r="B108" s="305" t="str">
        <f>'План НП'!B107</f>
        <v>Основи надійності низькотемпературного устаткування</v>
      </c>
      <c r="C108" s="310">
        <f>'План НП'!F107</f>
        <v>4</v>
      </c>
      <c r="D108" s="310">
        <f>'План НП'!G107</f>
        <v>120</v>
      </c>
      <c r="E108" s="282"/>
      <c r="F108" s="283"/>
      <c r="G108" s="283"/>
      <c r="H108" s="283"/>
      <c r="I108" s="283"/>
      <c r="J108" s="283"/>
      <c r="K108" s="283"/>
      <c r="L108" s="284"/>
      <c r="M108" s="308" t="str">
        <f>'План НП'!C107</f>
        <v>10</v>
      </c>
      <c r="N108" s="308">
        <f>'План НП'!D107</f>
        <v>0</v>
      </c>
      <c r="O108" s="285">
        <f>'План НП'!U107</f>
        <v>134</v>
      </c>
      <c r="P108" s="273" t="str">
        <f>'Основні дані'!$B$1</f>
        <v>Е-М120</v>
      </c>
    </row>
    <row r="109" spans="1:16" s="157" customFormat="1" ht="15.75" x14ac:dyDescent="0.25">
      <c r="A109" s="281" t="str">
        <f>'План НП'!A108</f>
        <v>ВБ7.8</v>
      </c>
      <c r="B109" s="305" t="str">
        <f>'План НП'!B108</f>
        <v>Кріобіологічні технології та обладнання</v>
      </c>
      <c r="C109" s="310">
        <f>'План НП'!F108</f>
        <v>4</v>
      </c>
      <c r="D109" s="310">
        <f>'План НП'!G108</f>
        <v>120</v>
      </c>
      <c r="E109" s="282"/>
      <c r="F109" s="283"/>
      <c r="G109" s="283"/>
      <c r="H109" s="283"/>
      <c r="I109" s="283"/>
      <c r="J109" s="283"/>
      <c r="K109" s="283"/>
      <c r="L109" s="284"/>
      <c r="M109" s="308">
        <f>'План НП'!C108</f>
        <v>10</v>
      </c>
      <c r="N109" s="308">
        <f>'План НП'!D108</f>
        <v>0</v>
      </c>
      <c r="O109" s="285">
        <f>'План НП'!U108</f>
        <v>134</v>
      </c>
      <c r="P109" s="273" t="str">
        <f>'Основні дані'!$B$1</f>
        <v>Е-М120</v>
      </c>
    </row>
    <row r="110" spans="1:16" s="157" customFormat="1" ht="15.75" x14ac:dyDescent="0.25">
      <c r="A110" s="281" t="str">
        <f>'План НП'!A109</f>
        <v>ВБ7.9</v>
      </c>
      <c r="B110" s="305">
        <f>'План НП'!B109</f>
        <v>0</v>
      </c>
      <c r="C110" s="310">
        <f>'План НП'!F109</f>
        <v>0</v>
      </c>
      <c r="D110" s="310">
        <f>'План НП'!G109</f>
        <v>0</v>
      </c>
      <c r="E110" s="282"/>
      <c r="F110" s="283"/>
      <c r="G110" s="283"/>
      <c r="H110" s="283"/>
      <c r="I110" s="283"/>
      <c r="J110" s="283"/>
      <c r="K110" s="283"/>
      <c r="L110" s="284"/>
      <c r="M110" s="308">
        <f>'План НП'!C109</f>
        <v>0</v>
      </c>
      <c r="N110" s="308">
        <f>'План НП'!D109</f>
        <v>0</v>
      </c>
      <c r="O110" s="285">
        <f>'План НП'!U109</f>
        <v>0</v>
      </c>
      <c r="P110" s="273" t="str">
        <f>'Основні дані'!$B$1</f>
        <v>Е-М120</v>
      </c>
    </row>
    <row r="111" spans="1:16" s="157" customFormat="1" ht="15.75" x14ac:dyDescent="0.25">
      <c r="A111" s="281" t="str">
        <f>'План НП'!A110</f>
        <v>ВБ7.10</v>
      </c>
      <c r="B111" s="305">
        <f>'План НП'!B110</f>
        <v>0</v>
      </c>
      <c r="C111" s="310">
        <f>'План НП'!F110</f>
        <v>0</v>
      </c>
      <c r="D111" s="310">
        <f>'План НП'!G110</f>
        <v>0</v>
      </c>
      <c r="E111" s="282"/>
      <c r="F111" s="283"/>
      <c r="G111" s="283"/>
      <c r="H111" s="283"/>
      <c r="I111" s="283"/>
      <c r="J111" s="283"/>
      <c r="K111" s="283"/>
      <c r="L111" s="284"/>
      <c r="M111" s="308">
        <f>'План НП'!C110</f>
        <v>0</v>
      </c>
      <c r="N111" s="308">
        <f>'План НП'!D110</f>
        <v>0</v>
      </c>
      <c r="O111" s="285">
        <f>'План НП'!U110</f>
        <v>0</v>
      </c>
      <c r="P111" s="273" t="str">
        <f>'Основні дані'!$B$1</f>
        <v>Е-М120</v>
      </c>
    </row>
    <row r="112" spans="1:16" s="157" customFormat="1" ht="15.75" x14ac:dyDescent="0.25">
      <c r="A112" s="480" t="str">
        <f>'План НП'!A111</f>
        <v>3.1.8</v>
      </c>
      <c r="B112" s="482" t="str">
        <f>'План НП'!B111</f>
        <v>Блок дисциплін 08 "Назва блоку"</v>
      </c>
      <c r="C112" s="483" t="str">
        <f>'План НП'!F111</f>
        <v>ОШИБКА</v>
      </c>
      <c r="D112" s="483" t="str">
        <f>'План НП'!G111</f>
        <v>ОШИБКА</v>
      </c>
      <c r="E112" s="484"/>
      <c r="F112" s="485"/>
      <c r="G112" s="485"/>
      <c r="H112" s="485"/>
      <c r="I112" s="485"/>
      <c r="J112" s="485"/>
      <c r="K112" s="485"/>
      <c r="L112" s="486"/>
      <c r="M112" s="487">
        <f>'План НП'!C111</f>
        <v>0</v>
      </c>
      <c r="N112" s="487">
        <f>'План НП'!D111</f>
        <v>0</v>
      </c>
      <c r="O112" s="481">
        <f>'План НП'!U111</f>
        <v>0</v>
      </c>
      <c r="P112" s="273" t="str">
        <f>'Основні дані'!$B$1</f>
        <v>Е-М120</v>
      </c>
    </row>
    <row r="113" spans="1:16" s="157" customFormat="1" ht="15.75" x14ac:dyDescent="0.25">
      <c r="A113" s="281" t="str">
        <f>'План НП'!A112</f>
        <v>ВБ8.1</v>
      </c>
      <c r="B113" s="305">
        <f>'План НП'!B112</f>
        <v>0</v>
      </c>
      <c r="C113" s="310">
        <f>'План НП'!F112</f>
        <v>0</v>
      </c>
      <c r="D113" s="310">
        <f>'План НП'!G112</f>
        <v>0</v>
      </c>
      <c r="E113" s="282"/>
      <c r="F113" s="283"/>
      <c r="G113" s="283"/>
      <c r="H113" s="283"/>
      <c r="I113" s="283"/>
      <c r="J113" s="283"/>
      <c r="K113" s="283"/>
      <c r="L113" s="284"/>
      <c r="M113" s="308">
        <f>'План НП'!C112</f>
        <v>0</v>
      </c>
      <c r="N113" s="308">
        <f>'План НП'!D112</f>
        <v>0</v>
      </c>
      <c r="O113" s="285">
        <f>'План НП'!U112</f>
        <v>0</v>
      </c>
      <c r="P113" s="273" t="str">
        <f>'Основні дані'!$B$1</f>
        <v>Е-М120</v>
      </c>
    </row>
    <row r="114" spans="1:16" s="157" customFormat="1" ht="15.75" x14ac:dyDescent="0.25">
      <c r="A114" s="281" t="str">
        <f>'План НП'!A113</f>
        <v>ВБ8.2</v>
      </c>
      <c r="B114" s="305">
        <f>'План НП'!B113</f>
        <v>0</v>
      </c>
      <c r="C114" s="310">
        <f>'План НП'!F113</f>
        <v>0</v>
      </c>
      <c r="D114" s="310">
        <f>'План НП'!G113</f>
        <v>0</v>
      </c>
      <c r="E114" s="282"/>
      <c r="F114" s="283"/>
      <c r="G114" s="283"/>
      <c r="H114" s="283"/>
      <c r="I114" s="283"/>
      <c r="J114" s="283"/>
      <c r="K114" s="283"/>
      <c r="L114" s="284"/>
      <c r="M114" s="308">
        <f>'План НП'!C113</f>
        <v>0</v>
      </c>
      <c r="N114" s="308">
        <f>'План НП'!D113</f>
        <v>0</v>
      </c>
      <c r="O114" s="285">
        <f>'План НП'!U113</f>
        <v>0</v>
      </c>
      <c r="P114" s="273" t="str">
        <f>'Основні дані'!$B$1</f>
        <v>Е-М120</v>
      </c>
    </row>
    <row r="115" spans="1:16" s="157" customFormat="1" ht="15.75" x14ac:dyDescent="0.25">
      <c r="A115" s="281" t="str">
        <f>'План НП'!A114</f>
        <v>ВБ8.3</v>
      </c>
      <c r="B115" s="305">
        <f>'План НП'!B114</f>
        <v>0</v>
      </c>
      <c r="C115" s="310">
        <f>'План НП'!F114</f>
        <v>0</v>
      </c>
      <c r="D115" s="310">
        <f>'План НП'!G114</f>
        <v>0</v>
      </c>
      <c r="E115" s="282"/>
      <c r="F115" s="283"/>
      <c r="G115" s="283"/>
      <c r="H115" s="283"/>
      <c r="I115" s="283"/>
      <c r="J115" s="283"/>
      <c r="K115" s="283"/>
      <c r="L115" s="284"/>
      <c r="M115" s="308">
        <f>'План НП'!C114</f>
        <v>0</v>
      </c>
      <c r="N115" s="308">
        <f>'План НП'!D114</f>
        <v>0</v>
      </c>
      <c r="O115" s="285">
        <f>'План НП'!U114</f>
        <v>0</v>
      </c>
      <c r="P115" s="273" t="str">
        <f>'Основні дані'!$B$1</f>
        <v>Е-М120</v>
      </c>
    </row>
    <row r="116" spans="1:16" s="157" customFormat="1" ht="15.75" x14ac:dyDescent="0.25">
      <c r="A116" s="281" t="str">
        <f>'План НП'!A115</f>
        <v>ВБ8.4</v>
      </c>
      <c r="B116" s="305">
        <f>'План НП'!B115</f>
        <v>0</v>
      </c>
      <c r="C116" s="310">
        <f>'План НП'!F115</f>
        <v>0</v>
      </c>
      <c r="D116" s="310">
        <f>'План НП'!G115</f>
        <v>0</v>
      </c>
      <c r="E116" s="282"/>
      <c r="F116" s="283"/>
      <c r="G116" s="283"/>
      <c r="H116" s="283"/>
      <c r="I116" s="283"/>
      <c r="J116" s="283"/>
      <c r="K116" s="283"/>
      <c r="L116" s="284"/>
      <c r="M116" s="308">
        <f>'План НП'!C115</f>
        <v>0</v>
      </c>
      <c r="N116" s="308">
        <f>'План НП'!D115</f>
        <v>0</v>
      </c>
      <c r="O116" s="285">
        <f>'План НП'!U115</f>
        <v>0</v>
      </c>
      <c r="P116" s="273" t="str">
        <f>'Основні дані'!$B$1</f>
        <v>Е-М120</v>
      </c>
    </row>
    <row r="117" spans="1:16" s="157" customFormat="1" ht="15.75" x14ac:dyDescent="0.25">
      <c r="A117" s="281" t="str">
        <f>'План НП'!A116</f>
        <v>ВБ8.5</v>
      </c>
      <c r="B117" s="305">
        <f>'План НП'!B116</f>
        <v>0</v>
      </c>
      <c r="C117" s="310">
        <f>'План НП'!F116</f>
        <v>0</v>
      </c>
      <c r="D117" s="310">
        <f>'План НП'!G116</f>
        <v>0</v>
      </c>
      <c r="E117" s="282"/>
      <c r="F117" s="283"/>
      <c r="G117" s="283"/>
      <c r="H117" s="283"/>
      <c r="I117" s="283"/>
      <c r="J117" s="283"/>
      <c r="K117" s="283"/>
      <c r="L117" s="284"/>
      <c r="M117" s="308">
        <f>'План НП'!C116</f>
        <v>0</v>
      </c>
      <c r="N117" s="308">
        <f>'План НП'!D116</f>
        <v>0</v>
      </c>
      <c r="O117" s="285">
        <f>'План НП'!U116</f>
        <v>0</v>
      </c>
      <c r="P117" s="273" t="str">
        <f>'Основні дані'!$B$1</f>
        <v>Е-М120</v>
      </c>
    </row>
    <row r="118" spans="1:16" s="157" customFormat="1" ht="15.75" x14ac:dyDescent="0.25">
      <c r="A118" s="281" t="str">
        <f>'План НП'!A117</f>
        <v>ВБ8.6</v>
      </c>
      <c r="B118" s="305">
        <f>'План НП'!B117</f>
        <v>0</v>
      </c>
      <c r="C118" s="310">
        <f>'План НП'!F117</f>
        <v>0</v>
      </c>
      <c r="D118" s="310">
        <f>'План НП'!G117</f>
        <v>0</v>
      </c>
      <c r="E118" s="282"/>
      <c r="F118" s="283"/>
      <c r="G118" s="283"/>
      <c r="H118" s="283"/>
      <c r="I118" s="283"/>
      <c r="J118" s="283"/>
      <c r="K118" s="283"/>
      <c r="L118" s="284"/>
      <c r="M118" s="308">
        <f>'План НП'!C117</f>
        <v>0</v>
      </c>
      <c r="N118" s="308">
        <f>'План НП'!D117</f>
        <v>0</v>
      </c>
      <c r="O118" s="285">
        <f>'План НП'!U117</f>
        <v>0</v>
      </c>
      <c r="P118" s="273" t="str">
        <f>'Основні дані'!$B$1</f>
        <v>Е-М120</v>
      </c>
    </row>
    <row r="119" spans="1:16" s="157" customFormat="1" ht="15.75" x14ac:dyDescent="0.25">
      <c r="A119" s="281" t="str">
        <f>'План НП'!A118</f>
        <v>ВБ8.7</v>
      </c>
      <c r="B119" s="305">
        <f>'План НП'!B118</f>
        <v>0</v>
      </c>
      <c r="C119" s="310">
        <f>'План НП'!F118</f>
        <v>0</v>
      </c>
      <c r="D119" s="310">
        <f>'План НП'!G118</f>
        <v>0</v>
      </c>
      <c r="E119" s="282"/>
      <c r="F119" s="283"/>
      <c r="G119" s="283"/>
      <c r="H119" s="283"/>
      <c r="I119" s="283"/>
      <c r="J119" s="283"/>
      <c r="K119" s="283"/>
      <c r="L119" s="284"/>
      <c r="M119" s="308">
        <f>'План НП'!C118</f>
        <v>0</v>
      </c>
      <c r="N119" s="308">
        <f>'План НП'!D118</f>
        <v>0</v>
      </c>
      <c r="O119" s="285">
        <f>'План НП'!U118</f>
        <v>0</v>
      </c>
      <c r="P119" s="273" t="str">
        <f>'Основні дані'!$B$1</f>
        <v>Е-М120</v>
      </c>
    </row>
    <row r="120" spans="1:16" s="157" customFormat="1" ht="15.75" x14ac:dyDescent="0.25">
      <c r="A120" s="281" t="str">
        <f>'План НП'!A119</f>
        <v>ВБ8.8</v>
      </c>
      <c r="B120" s="305">
        <f>'План НП'!B119</f>
        <v>0</v>
      </c>
      <c r="C120" s="310">
        <f>'План НП'!F119</f>
        <v>0</v>
      </c>
      <c r="D120" s="310">
        <f>'План НП'!G119</f>
        <v>0</v>
      </c>
      <c r="E120" s="282"/>
      <c r="F120" s="283"/>
      <c r="G120" s="283"/>
      <c r="H120" s="283"/>
      <c r="I120" s="283"/>
      <c r="J120" s="283"/>
      <c r="K120" s="283"/>
      <c r="L120" s="284"/>
      <c r="M120" s="308">
        <f>'План НП'!C119</f>
        <v>0</v>
      </c>
      <c r="N120" s="308">
        <f>'План НП'!D119</f>
        <v>0</v>
      </c>
      <c r="O120" s="285">
        <f>'План НП'!U119</f>
        <v>0</v>
      </c>
      <c r="P120" s="273" t="str">
        <f>'Основні дані'!$B$1</f>
        <v>Е-М120</v>
      </c>
    </row>
    <row r="121" spans="1:16" s="157" customFormat="1" ht="15.75" x14ac:dyDescent="0.25">
      <c r="A121" s="281" t="str">
        <f>'План НП'!A120</f>
        <v>ВБ8.9</v>
      </c>
      <c r="B121" s="305">
        <f>'План НП'!B120</f>
        <v>0</v>
      </c>
      <c r="C121" s="310">
        <f>'План НП'!F120</f>
        <v>0</v>
      </c>
      <c r="D121" s="310">
        <f>'План НП'!G120</f>
        <v>0</v>
      </c>
      <c r="E121" s="282"/>
      <c r="F121" s="283"/>
      <c r="G121" s="283"/>
      <c r="H121" s="283"/>
      <c r="I121" s="283"/>
      <c r="J121" s="283"/>
      <c r="K121" s="283"/>
      <c r="L121" s="284"/>
      <c r="M121" s="308">
        <f>'План НП'!C120</f>
        <v>0</v>
      </c>
      <c r="N121" s="308">
        <f>'План НП'!D120</f>
        <v>0</v>
      </c>
      <c r="O121" s="285">
        <f>'План НП'!U120</f>
        <v>0</v>
      </c>
      <c r="P121" s="273" t="str">
        <f>'Основні дані'!$B$1</f>
        <v>Е-М120</v>
      </c>
    </row>
    <row r="122" spans="1:16" s="157" customFormat="1" ht="15.75" x14ac:dyDescent="0.25">
      <c r="A122" s="281" t="str">
        <f>'План НП'!A121</f>
        <v>ВБ8.10</v>
      </c>
      <c r="B122" s="305">
        <f>'План НП'!B121</f>
        <v>0</v>
      </c>
      <c r="C122" s="310">
        <f>'План НП'!F121</f>
        <v>0</v>
      </c>
      <c r="D122" s="310">
        <f>'План НП'!G121</f>
        <v>0</v>
      </c>
      <c r="E122" s="282"/>
      <c r="F122" s="283"/>
      <c r="G122" s="283"/>
      <c r="H122" s="283"/>
      <c r="I122" s="283"/>
      <c r="J122" s="283"/>
      <c r="K122" s="283"/>
      <c r="L122" s="284"/>
      <c r="M122" s="308">
        <f>'План НП'!C121</f>
        <v>0</v>
      </c>
      <c r="N122" s="308">
        <f>'План НП'!D121</f>
        <v>0</v>
      </c>
      <c r="O122" s="285">
        <f>'План НП'!U121</f>
        <v>0</v>
      </c>
      <c r="P122" s="273" t="str">
        <f>'Основні дані'!$B$1</f>
        <v>Е-М120</v>
      </c>
    </row>
    <row r="123" spans="1:16" s="157" customFormat="1" ht="15.75" x14ac:dyDescent="0.25">
      <c r="A123" s="480" t="str">
        <f>'План НП'!A122</f>
        <v>3.1.9</v>
      </c>
      <c r="B123" s="482" t="str">
        <f>'План НП'!B122</f>
        <v>Блок дисциплін 09 "Назва блоку"</v>
      </c>
      <c r="C123" s="483" t="str">
        <f>'План НП'!F122</f>
        <v>ОШИБКА</v>
      </c>
      <c r="D123" s="483" t="str">
        <f>'План НП'!G122</f>
        <v>ОШИБКА</v>
      </c>
      <c r="E123" s="484"/>
      <c r="F123" s="485"/>
      <c r="G123" s="485"/>
      <c r="H123" s="485"/>
      <c r="I123" s="485"/>
      <c r="J123" s="485"/>
      <c r="K123" s="485"/>
      <c r="L123" s="486"/>
      <c r="M123" s="487">
        <f>'План НП'!C122</f>
        <v>0</v>
      </c>
      <c r="N123" s="487">
        <f>'План НП'!D122</f>
        <v>0</v>
      </c>
      <c r="O123" s="481">
        <f>'План НП'!U122</f>
        <v>0</v>
      </c>
      <c r="P123" s="273" t="str">
        <f>'Основні дані'!$B$1</f>
        <v>Е-М120</v>
      </c>
    </row>
    <row r="124" spans="1:16" s="157" customFormat="1" ht="15.75" x14ac:dyDescent="0.25">
      <c r="A124" s="281" t="str">
        <f>'План НП'!A123</f>
        <v>ВБ9.1</v>
      </c>
      <c r="B124" s="305">
        <f>'План НП'!B123</f>
        <v>0</v>
      </c>
      <c r="C124" s="310">
        <f>'План НП'!F123</f>
        <v>0</v>
      </c>
      <c r="D124" s="310">
        <f>'План НП'!G123</f>
        <v>0</v>
      </c>
      <c r="E124" s="282"/>
      <c r="F124" s="283"/>
      <c r="G124" s="283"/>
      <c r="H124" s="283"/>
      <c r="I124" s="283"/>
      <c r="J124" s="283"/>
      <c r="K124" s="283"/>
      <c r="L124" s="284"/>
      <c r="M124" s="308">
        <f>'План НП'!C123</f>
        <v>0</v>
      </c>
      <c r="N124" s="308">
        <f>'План НП'!D123</f>
        <v>0</v>
      </c>
      <c r="O124" s="285">
        <f>'План НП'!U123</f>
        <v>0</v>
      </c>
      <c r="P124" s="273" t="str">
        <f>'Основні дані'!$B$1</f>
        <v>Е-М120</v>
      </c>
    </row>
    <row r="125" spans="1:16" s="157" customFormat="1" ht="15.75" x14ac:dyDescent="0.25">
      <c r="A125" s="281" t="str">
        <f>'План НП'!A124</f>
        <v>ВБ9.2</v>
      </c>
      <c r="B125" s="305">
        <f>'План НП'!B124</f>
        <v>0</v>
      </c>
      <c r="C125" s="310">
        <f>'План НП'!F124</f>
        <v>0</v>
      </c>
      <c r="D125" s="310">
        <f>'План НП'!G124</f>
        <v>0</v>
      </c>
      <c r="E125" s="282"/>
      <c r="F125" s="283"/>
      <c r="G125" s="283"/>
      <c r="H125" s="283"/>
      <c r="I125" s="283"/>
      <c r="J125" s="283"/>
      <c r="K125" s="283"/>
      <c r="L125" s="284"/>
      <c r="M125" s="308">
        <f>'План НП'!C124</f>
        <v>0</v>
      </c>
      <c r="N125" s="308">
        <f>'План НП'!D124</f>
        <v>0</v>
      </c>
      <c r="O125" s="285">
        <f>'План НП'!U124</f>
        <v>0</v>
      </c>
      <c r="P125" s="273" t="str">
        <f>'Основні дані'!$B$1</f>
        <v>Е-М120</v>
      </c>
    </row>
    <row r="126" spans="1:16" s="157" customFormat="1" ht="15.75" x14ac:dyDescent="0.25">
      <c r="A126" s="281" t="str">
        <f>'План НП'!A125</f>
        <v>ВБ9.3</v>
      </c>
      <c r="B126" s="305">
        <f>'План НП'!B125</f>
        <v>0</v>
      </c>
      <c r="C126" s="310">
        <f>'План НП'!F125</f>
        <v>0</v>
      </c>
      <c r="D126" s="310">
        <f>'План НП'!G125</f>
        <v>0</v>
      </c>
      <c r="E126" s="282"/>
      <c r="F126" s="283"/>
      <c r="G126" s="283"/>
      <c r="H126" s="283"/>
      <c r="I126" s="283"/>
      <c r="J126" s="283"/>
      <c r="K126" s="283"/>
      <c r="L126" s="284"/>
      <c r="M126" s="308">
        <f>'План НП'!C125</f>
        <v>0</v>
      </c>
      <c r="N126" s="308">
        <f>'План НП'!D125</f>
        <v>0</v>
      </c>
      <c r="O126" s="285">
        <f>'План НП'!U125</f>
        <v>0</v>
      </c>
      <c r="P126" s="273" t="str">
        <f>'Основні дані'!$B$1</f>
        <v>Е-М120</v>
      </c>
    </row>
    <row r="127" spans="1:16" s="157" customFormat="1" ht="15.75" x14ac:dyDescent="0.25">
      <c r="A127" s="281" t="str">
        <f>'План НП'!A126</f>
        <v>ВБ9.4</v>
      </c>
      <c r="B127" s="305">
        <f>'План НП'!B126</f>
        <v>0</v>
      </c>
      <c r="C127" s="310">
        <f>'План НП'!F126</f>
        <v>0</v>
      </c>
      <c r="D127" s="310">
        <f>'План НП'!G126</f>
        <v>0</v>
      </c>
      <c r="E127" s="282"/>
      <c r="F127" s="283"/>
      <c r="G127" s="283"/>
      <c r="H127" s="283"/>
      <c r="I127" s="283"/>
      <c r="J127" s="283"/>
      <c r="K127" s="283"/>
      <c r="L127" s="284"/>
      <c r="M127" s="308">
        <f>'План НП'!C126</f>
        <v>0</v>
      </c>
      <c r="N127" s="308">
        <f>'План НП'!D126</f>
        <v>0</v>
      </c>
      <c r="O127" s="285">
        <f>'План НП'!U126</f>
        <v>0</v>
      </c>
      <c r="P127" s="273" t="str">
        <f>'Основні дані'!$B$1</f>
        <v>Е-М120</v>
      </c>
    </row>
    <row r="128" spans="1:16" s="157" customFormat="1" ht="15.75" x14ac:dyDescent="0.25">
      <c r="A128" s="281" t="str">
        <f>'План НП'!A127</f>
        <v>ВБ9.5</v>
      </c>
      <c r="B128" s="305">
        <f>'План НП'!B127</f>
        <v>0</v>
      </c>
      <c r="C128" s="310">
        <f>'План НП'!F127</f>
        <v>0</v>
      </c>
      <c r="D128" s="310">
        <f>'План НП'!G127</f>
        <v>0</v>
      </c>
      <c r="E128" s="282"/>
      <c r="F128" s="283"/>
      <c r="G128" s="283"/>
      <c r="H128" s="283"/>
      <c r="I128" s="283"/>
      <c r="J128" s="283"/>
      <c r="K128" s="283"/>
      <c r="L128" s="284"/>
      <c r="M128" s="308">
        <f>'План НП'!C127</f>
        <v>0</v>
      </c>
      <c r="N128" s="308">
        <f>'План НП'!D127</f>
        <v>0</v>
      </c>
      <c r="O128" s="285">
        <f>'План НП'!U127</f>
        <v>0</v>
      </c>
      <c r="P128" s="273" t="str">
        <f>'Основні дані'!$B$1</f>
        <v>Е-М120</v>
      </c>
    </row>
    <row r="129" spans="1:16" s="157" customFormat="1" ht="15.75" x14ac:dyDescent="0.25">
      <c r="A129" s="281" t="str">
        <f>'План НП'!A128</f>
        <v>ВБ9.6</v>
      </c>
      <c r="B129" s="305">
        <f>'План НП'!B128</f>
        <v>0</v>
      </c>
      <c r="C129" s="310">
        <f>'План НП'!F128</f>
        <v>0</v>
      </c>
      <c r="D129" s="310">
        <f>'План НП'!G128</f>
        <v>0</v>
      </c>
      <c r="E129" s="282"/>
      <c r="F129" s="283"/>
      <c r="G129" s="283"/>
      <c r="H129" s="283"/>
      <c r="I129" s="283"/>
      <c r="J129" s="283"/>
      <c r="K129" s="283"/>
      <c r="L129" s="284"/>
      <c r="M129" s="308">
        <f>'План НП'!C128</f>
        <v>0</v>
      </c>
      <c r="N129" s="308">
        <f>'План НП'!D128</f>
        <v>0</v>
      </c>
      <c r="O129" s="285">
        <f>'План НП'!U128</f>
        <v>0</v>
      </c>
      <c r="P129" s="273" t="str">
        <f>'Основні дані'!$B$1</f>
        <v>Е-М120</v>
      </c>
    </row>
    <row r="130" spans="1:16" s="157" customFormat="1" ht="15.75" x14ac:dyDescent="0.25">
      <c r="A130" s="281" t="str">
        <f>'План НП'!A129</f>
        <v>ВБ9.7</v>
      </c>
      <c r="B130" s="305">
        <f>'План НП'!B129</f>
        <v>0</v>
      </c>
      <c r="C130" s="310">
        <f>'План НП'!F129</f>
        <v>0</v>
      </c>
      <c r="D130" s="310">
        <f>'План НП'!G129</f>
        <v>0</v>
      </c>
      <c r="E130" s="282"/>
      <c r="F130" s="283"/>
      <c r="G130" s="283"/>
      <c r="H130" s="283"/>
      <c r="I130" s="283"/>
      <c r="J130" s="283"/>
      <c r="K130" s="283"/>
      <c r="L130" s="284"/>
      <c r="M130" s="308">
        <f>'План НП'!C129</f>
        <v>0</v>
      </c>
      <c r="N130" s="308">
        <f>'План НП'!D129</f>
        <v>0</v>
      </c>
      <c r="O130" s="285">
        <f>'План НП'!U129</f>
        <v>0</v>
      </c>
      <c r="P130" s="273" t="str">
        <f>'Основні дані'!$B$1</f>
        <v>Е-М120</v>
      </c>
    </row>
    <row r="131" spans="1:16" s="157" customFormat="1" ht="15.75" x14ac:dyDescent="0.25">
      <c r="A131" s="281" t="str">
        <f>'План НП'!A130</f>
        <v>ВБ9.8</v>
      </c>
      <c r="B131" s="305">
        <f>'План НП'!B130</f>
        <v>0</v>
      </c>
      <c r="C131" s="310">
        <f>'План НП'!F130</f>
        <v>0</v>
      </c>
      <c r="D131" s="310">
        <f>'План НП'!G130</f>
        <v>0</v>
      </c>
      <c r="E131" s="282"/>
      <c r="F131" s="283"/>
      <c r="G131" s="283"/>
      <c r="H131" s="283"/>
      <c r="I131" s="283"/>
      <c r="J131" s="283"/>
      <c r="K131" s="283"/>
      <c r="L131" s="284"/>
      <c r="M131" s="308">
        <f>'План НП'!C130</f>
        <v>0</v>
      </c>
      <c r="N131" s="308">
        <f>'План НП'!D130</f>
        <v>0</v>
      </c>
      <c r="O131" s="285">
        <f>'План НП'!U130</f>
        <v>0</v>
      </c>
      <c r="P131" s="273" t="str">
        <f>'Основні дані'!$B$1</f>
        <v>Е-М120</v>
      </c>
    </row>
    <row r="132" spans="1:16" s="157" customFormat="1" ht="15.75" x14ac:dyDescent="0.25">
      <c r="A132" s="281" t="str">
        <f>'План НП'!A131</f>
        <v>ВБ9.9</v>
      </c>
      <c r="B132" s="305">
        <f>'План НП'!B131</f>
        <v>0</v>
      </c>
      <c r="C132" s="310">
        <f>'План НП'!F131</f>
        <v>0</v>
      </c>
      <c r="D132" s="310">
        <f>'План НП'!G131</f>
        <v>0</v>
      </c>
      <c r="E132" s="282"/>
      <c r="F132" s="283"/>
      <c r="G132" s="283"/>
      <c r="H132" s="283"/>
      <c r="I132" s="283"/>
      <c r="J132" s="283"/>
      <c r="K132" s="283"/>
      <c r="L132" s="284"/>
      <c r="M132" s="308">
        <f>'План НП'!C131</f>
        <v>0</v>
      </c>
      <c r="N132" s="308">
        <f>'План НП'!D131</f>
        <v>0</v>
      </c>
      <c r="O132" s="285">
        <f>'План НП'!U131</f>
        <v>0</v>
      </c>
      <c r="P132" s="273" t="str">
        <f>'Основні дані'!$B$1</f>
        <v>Е-М120</v>
      </c>
    </row>
    <row r="133" spans="1:16" s="157" customFormat="1" ht="15.75" x14ac:dyDescent="0.25">
      <c r="A133" s="281" t="str">
        <f>'План НП'!A132</f>
        <v>ВБ9.10</v>
      </c>
      <c r="B133" s="305">
        <f>'План НП'!B132</f>
        <v>0</v>
      </c>
      <c r="C133" s="310">
        <f>'План НП'!F132</f>
        <v>0</v>
      </c>
      <c r="D133" s="310">
        <f>'План НП'!G132</f>
        <v>0</v>
      </c>
      <c r="E133" s="282"/>
      <c r="F133" s="283"/>
      <c r="G133" s="283"/>
      <c r="H133" s="283"/>
      <c r="I133" s="283"/>
      <c r="J133" s="283"/>
      <c r="K133" s="283"/>
      <c r="L133" s="284"/>
      <c r="M133" s="308">
        <f>'План НП'!C132</f>
        <v>0</v>
      </c>
      <c r="N133" s="308">
        <f>'План НП'!D132</f>
        <v>0</v>
      </c>
      <c r="O133" s="285">
        <f>'План НП'!U132</f>
        <v>0</v>
      </c>
      <c r="P133" s="273" t="str">
        <f>'Основні дані'!$B$1</f>
        <v>Е-М120</v>
      </c>
    </row>
    <row r="134" spans="1:16" s="157" customFormat="1" ht="15.75" x14ac:dyDescent="0.25">
      <c r="A134" s="480" t="str">
        <f>'План НП'!A133</f>
        <v>3.1.10</v>
      </c>
      <c r="B134" s="482" t="str">
        <f>'План НП'!B133</f>
        <v>Блок дисциплін 10 "Назва блоку"</v>
      </c>
      <c r="C134" s="483" t="str">
        <f>'План НП'!F133</f>
        <v>ОШИБКА</v>
      </c>
      <c r="D134" s="483" t="str">
        <f>'План НП'!G133</f>
        <v>ОШИБКА</v>
      </c>
      <c r="E134" s="484"/>
      <c r="F134" s="485"/>
      <c r="G134" s="485"/>
      <c r="H134" s="485"/>
      <c r="I134" s="485"/>
      <c r="J134" s="485"/>
      <c r="K134" s="485"/>
      <c r="L134" s="486"/>
      <c r="M134" s="487">
        <f>'План НП'!C133</f>
        <v>0</v>
      </c>
      <c r="N134" s="487">
        <f>'План НП'!D133</f>
        <v>0</v>
      </c>
      <c r="O134" s="481">
        <f>'План НП'!U133</f>
        <v>0</v>
      </c>
      <c r="P134" s="273" t="str">
        <f>'Основні дані'!$B$1</f>
        <v>Е-М120</v>
      </c>
    </row>
    <row r="135" spans="1:16" s="157" customFormat="1" ht="15.75" x14ac:dyDescent="0.25">
      <c r="A135" s="281" t="str">
        <f>'План НП'!A134</f>
        <v>ВБ10.1</v>
      </c>
      <c r="B135" s="305">
        <f>'План НП'!B134</f>
        <v>0</v>
      </c>
      <c r="C135" s="310">
        <f>'План НП'!F134</f>
        <v>0</v>
      </c>
      <c r="D135" s="310">
        <f>'План НП'!G134</f>
        <v>0</v>
      </c>
      <c r="E135" s="282"/>
      <c r="F135" s="283"/>
      <c r="G135" s="283"/>
      <c r="H135" s="283"/>
      <c r="I135" s="283"/>
      <c r="J135" s="283"/>
      <c r="K135" s="283"/>
      <c r="L135" s="284"/>
      <c r="M135" s="308">
        <f>'План НП'!C134</f>
        <v>0</v>
      </c>
      <c r="N135" s="308">
        <f>'План НП'!D134</f>
        <v>0</v>
      </c>
      <c r="O135" s="285">
        <f>'План НП'!U134</f>
        <v>0</v>
      </c>
      <c r="P135" s="273" t="str">
        <f>'Основні дані'!$B$1</f>
        <v>Е-М120</v>
      </c>
    </row>
    <row r="136" spans="1:16" s="157" customFormat="1" ht="15.75" x14ac:dyDescent="0.25">
      <c r="A136" s="281" t="str">
        <f>'План НП'!A135</f>
        <v>ВБ10.2</v>
      </c>
      <c r="B136" s="305">
        <f>'План НП'!B135</f>
        <v>0</v>
      </c>
      <c r="C136" s="310">
        <f>'План НП'!F135</f>
        <v>0</v>
      </c>
      <c r="D136" s="310">
        <f>'План НП'!G135</f>
        <v>0</v>
      </c>
      <c r="E136" s="282"/>
      <c r="F136" s="283"/>
      <c r="G136" s="283"/>
      <c r="H136" s="283"/>
      <c r="I136" s="283"/>
      <c r="J136" s="283"/>
      <c r="K136" s="283"/>
      <c r="L136" s="284"/>
      <c r="M136" s="308">
        <f>'План НП'!C135</f>
        <v>0</v>
      </c>
      <c r="N136" s="308">
        <f>'План НП'!D135</f>
        <v>0</v>
      </c>
      <c r="O136" s="285">
        <f>'План НП'!U135</f>
        <v>0</v>
      </c>
      <c r="P136" s="273" t="str">
        <f>'Основні дані'!$B$1</f>
        <v>Е-М120</v>
      </c>
    </row>
    <row r="137" spans="1:16" s="157" customFormat="1" ht="15.75" x14ac:dyDescent="0.25">
      <c r="A137" s="281" t="str">
        <f>'План НП'!A136</f>
        <v>ВБ10.3</v>
      </c>
      <c r="B137" s="305">
        <f>'План НП'!B136</f>
        <v>0</v>
      </c>
      <c r="C137" s="310">
        <f>'План НП'!F136</f>
        <v>0</v>
      </c>
      <c r="D137" s="310">
        <f>'План НП'!G136</f>
        <v>0</v>
      </c>
      <c r="E137" s="282"/>
      <c r="F137" s="283"/>
      <c r="G137" s="283"/>
      <c r="H137" s="283"/>
      <c r="I137" s="283"/>
      <c r="J137" s="283"/>
      <c r="K137" s="283"/>
      <c r="L137" s="284"/>
      <c r="M137" s="308">
        <f>'План НП'!C136</f>
        <v>0</v>
      </c>
      <c r="N137" s="308">
        <f>'План НП'!D136</f>
        <v>0</v>
      </c>
      <c r="O137" s="285">
        <f>'План НП'!U136</f>
        <v>0</v>
      </c>
      <c r="P137" s="273" t="str">
        <f>'Основні дані'!$B$1</f>
        <v>Е-М120</v>
      </c>
    </row>
    <row r="138" spans="1:16" s="157" customFormat="1" ht="15.75" x14ac:dyDescent="0.25">
      <c r="A138" s="281" t="str">
        <f>'План НП'!A137</f>
        <v>ВБ10.4</v>
      </c>
      <c r="B138" s="305">
        <f>'План НП'!B137</f>
        <v>0</v>
      </c>
      <c r="C138" s="310">
        <f>'План НП'!F137</f>
        <v>0</v>
      </c>
      <c r="D138" s="310">
        <f>'План НП'!G137</f>
        <v>0</v>
      </c>
      <c r="E138" s="282"/>
      <c r="F138" s="283"/>
      <c r="G138" s="283"/>
      <c r="H138" s="283"/>
      <c r="I138" s="283"/>
      <c r="J138" s="283"/>
      <c r="K138" s="283"/>
      <c r="L138" s="284"/>
      <c r="M138" s="308">
        <f>'План НП'!C137</f>
        <v>0</v>
      </c>
      <c r="N138" s="308">
        <f>'План НП'!D137</f>
        <v>0</v>
      </c>
      <c r="O138" s="285">
        <f>'План НП'!U137</f>
        <v>0</v>
      </c>
      <c r="P138" s="273" t="str">
        <f>'Основні дані'!$B$1</f>
        <v>Е-М120</v>
      </c>
    </row>
    <row r="139" spans="1:16" s="157" customFormat="1" ht="15.75" x14ac:dyDescent="0.25">
      <c r="A139" s="281" t="str">
        <f>'План НП'!A138</f>
        <v>ВБ10.5</v>
      </c>
      <c r="B139" s="305">
        <f>'План НП'!B138</f>
        <v>0</v>
      </c>
      <c r="C139" s="310">
        <f>'План НП'!F138</f>
        <v>0</v>
      </c>
      <c r="D139" s="310">
        <f>'План НП'!G138</f>
        <v>0</v>
      </c>
      <c r="E139" s="282"/>
      <c r="F139" s="283"/>
      <c r="G139" s="283"/>
      <c r="H139" s="283"/>
      <c r="I139" s="283"/>
      <c r="J139" s="283"/>
      <c r="K139" s="283"/>
      <c r="L139" s="284"/>
      <c r="M139" s="308">
        <f>'План НП'!C138</f>
        <v>0</v>
      </c>
      <c r="N139" s="308">
        <f>'План НП'!D138</f>
        <v>0</v>
      </c>
      <c r="O139" s="285">
        <f>'План НП'!U138</f>
        <v>0</v>
      </c>
      <c r="P139" s="273" t="str">
        <f>'Основні дані'!$B$1</f>
        <v>Е-М120</v>
      </c>
    </row>
    <row r="140" spans="1:16" s="157" customFormat="1" ht="15.75" x14ac:dyDescent="0.25">
      <c r="A140" s="281" t="str">
        <f>'План НП'!A139</f>
        <v>ВБ10.6</v>
      </c>
      <c r="B140" s="305">
        <f>'План НП'!B139</f>
        <v>0</v>
      </c>
      <c r="C140" s="310">
        <f>'План НП'!F139</f>
        <v>0</v>
      </c>
      <c r="D140" s="310">
        <f>'План НП'!G139</f>
        <v>0</v>
      </c>
      <c r="E140" s="282"/>
      <c r="F140" s="283"/>
      <c r="G140" s="283"/>
      <c r="H140" s="283"/>
      <c r="I140" s="283"/>
      <c r="J140" s="283"/>
      <c r="K140" s="283"/>
      <c r="L140" s="284"/>
      <c r="M140" s="308">
        <f>'План НП'!C139</f>
        <v>0</v>
      </c>
      <c r="N140" s="308">
        <f>'План НП'!D139</f>
        <v>0</v>
      </c>
      <c r="O140" s="285">
        <f>'План НП'!U139</f>
        <v>0</v>
      </c>
      <c r="P140" s="273" t="str">
        <f>'Основні дані'!$B$1</f>
        <v>Е-М120</v>
      </c>
    </row>
    <row r="141" spans="1:16" s="157" customFormat="1" ht="15.75" x14ac:dyDescent="0.25">
      <c r="A141" s="281" t="str">
        <f>'План НП'!A140</f>
        <v>ВБ10.7</v>
      </c>
      <c r="B141" s="305">
        <f>'План НП'!B140</f>
        <v>0</v>
      </c>
      <c r="C141" s="310">
        <f>'План НП'!F140</f>
        <v>0</v>
      </c>
      <c r="D141" s="310">
        <f>'План НП'!G140</f>
        <v>0</v>
      </c>
      <c r="E141" s="282"/>
      <c r="F141" s="283"/>
      <c r="G141" s="283"/>
      <c r="H141" s="283"/>
      <c r="I141" s="283"/>
      <c r="J141" s="283"/>
      <c r="K141" s="283"/>
      <c r="L141" s="284"/>
      <c r="M141" s="308">
        <f>'План НП'!C140</f>
        <v>0</v>
      </c>
      <c r="N141" s="308">
        <f>'План НП'!D140</f>
        <v>0</v>
      </c>
      <c r="O141" s="285">
        <f>'План НП'!U140</f>
        <v>0</v>
      </c>
      <c r="P141" s="273" t="str">
        <f>'Основні дані'!$B$1</f>
        <v>Е-М120</v>
      </c>
    </row>
    <row r="142" spans="1:16" s="157" customFormat="1" ht="15.75" x14ac:dyDescent="0.25">
      <c r="A142" s="281" t="str">
        <f>'План НП'!A141</f>
        <v>ВБ10.8</v>
      </c>
      <c r="B142" s="305">
        <f>'План НП'!B141</f>
        <v>0</v>
      </c>
      <c r="C142" s="310">
        <f>'План НП'!F141</f>
        <v>0</v>
      </c>
      <c r="D142" s="310">
        <f>'План НП'!G141</f>
        <v>0</v>
      </c>
      <c r="E142" s="282"/>
      <c r="F142" s="283"/>
      <c r="G142" s="283"/>
      <c r="H142" s="283"/>
      <c r="I142" s="283"/>
      <c r="J142" s="283"/>
      <c r="K142" s="283"/>
      <c r="L142" s="284"/>
      <c r="M142" s="308">
        <f>'План НП'!C141</f>
        <v>0</v>
      </c>
      <c r="N142" s="308">
        <f>'План НП'!D141</f>
        <v>0</v>
      </c>
      <c r="O142" s="285">
        <f>'План НП'!U141</f>
        <v>0</v>
      </c>
      <c r="P142" s="273" t="str">
        <f>'Основні дані'!$B$1</f>
        <v>Е-М120</v>
      </c>
    </row>
    <row r="143" spans="1:16" s="157" customFormat="1" ht="15.75" x14ac:dyDescent="0.25">
      <c r="A143" s="281" t="str">
        <f>'План НП'!A142</f>
        <v>ВБ10.9</v>
      </c>
      <c r="B143" s="305">
        <f>'План НП'!B142</f>
        <v>0</v>
      </c>
      <c r="C143" s="310">
        <f>'План НП'!F142</f>
        <v>0</v>
      </c>
      <c r="D143" s="310">
        <f>'План НП'!G142</f>
        <v>0</v>
      </c>
      <c r="E143" s="282"/>
      <c r="F143" s="283"/>
      <c r="G143" s="283"/>
      <c r="H143" s="283"/>
      <c r="I143" s="283"/>
      <c r="J143" s="283"/>
      <c r="K143" s="283"/>
      <c r="L143" s="284"/>
      <c r="M143" s="308">
        <f>'План НП'!C142</f>
        <v>0</v>
      </c>
      <c r="N143" s="308">
        <f>'План НП'!D142</f>
        <v>0</v>
      </c>
      <c r="O143" s="285">
        <f>'План НП'!U142</f>
        <v>0</v>
      </c>
      <c r="P143" s="273" t="str">
        <f>'Основні дані'!$B$1</f>
        <v>Е-М120</v>
      </c>
    </row>
    <row r="144" spans="1:16" s="157" customFormat="1" ht="30" x14ac:dyDescent="0.25">
      <c r="A144" s="281" t="str">
        <f>'План НП'!A143</f>
        <v>ВБ10.10</v>
      </c>
      <c r="B144" s="305">
        <f>'План НП'!B143</f>
        <v>0</v>
      </c>
      <c r="C144" s="310">
        <f>'План НП'!F143</f>
        <v>0</v>
      </c>
      <c r="D144" s="310">
        <f>'План НП'!G143</f>
        <v>0</v>
      </c>
      <c r="E144" s="282"/>
      <c r="F144" s="283"/>
      <c r="G144" s="283"/>
      <c r="H144" s="283"/>
      <c r="I144" s="283"/>
      <c r="J144" s="283"/>
      <c r="K144" s="283"/>
      <c r="L144" s="284"/>
      <c r="M144" s="308">
        <f>'План НП'!C143</f>
        <v>0</v>
      </c>
      <c r="N144" s="308">
        <f>'План НП'!D143</f>
        <v>0</v>
      </c>
      <c r="O144" s="285">
        <f>'План НП'!U143</f>
        <v>0</v>
      </c>
      <c r="P144" s="273" t="str">
        <f>'Основні дані'!$B$1</f>
        <v>Е-М120</v>
      </c>
    </row>
    <row r="145" spans="1:16" s="157" customFormat="1" ht="15.75" x14ac:dyDescent="0.25">
      <c r="A145" s="480" t="str">
        <f>'План НП'!A144</f>
        <v>3.1.11</v>
      </c>
      <c r="B145" s="482" t="str">
        <f>'План НП'!B144</f>
        <v>Блок дисциплін 11 "Назва блоку"</v>
      </c>
      <c r="C145" s="483" t="str">
        <f>'План НП'!F144</f>
        <v>ОШИБКА</v>
      </c>
      <c r="D145" s="483" t="str">
        <f>'План НП'!G144</f>
        <v>ОШИБКА</v>
      </c>
      <c r="E145" s="484"/>
      <c r="F145" s="485"/>
      <c r="G145" s="485"/>
      <c r="H145" s="485"/>
      <c r="I145" s="485"/>
      <c r="J145" s="485"/>
      <c r="K145" s="485"/>
      <c r="L145" s="486"/>
      <c r="M145" s="487">
        <f>'План НП'!C144</f>
        <v>0</v>
      </c>
      <c r="N145" s="487">
        <f>'План НП'!D144</f>
        <v>0</v>
      </c>
      <c r="O145" s="481">
        <f>'План НП'!U144</f>
        <v>0</v>
      </c>
      <c r="P145" s="273" t="str">
        <f>'Основні дані'!$B$1</f>
        <v>Е-М120</v>
      </c>
    </row>
    <row r="146" spans="1:16" s="157" customFormat="1" ht="15.75" x14ac:dyDescent="0.25">
      <c r="A146" s="281" t="str">
        <f>'План НП'!A145</f>
        <v>ВБ11.1</v>
      </c>
      <c r="B146" s="305">
        <f>'План НП'!B145</f>
        <v>0</v>
      </c>
      <c r="C146" s="310">
        <f>'План НП'!F145</f>
        <v>0</v>
      </c>
      <c r="D146" s="310">
        <f>'План НП'!G145</f>
        <v>0</v>
      </c>
      <c r="E146" s="282"/>
      <c r="F146" s="283"/>
      <c r="G146" s="283"/>
      <c r="H146" s="283"/>
      <c r="I146" s="283"/>
      <c r="J146" s="283"/>
      <c r="K146" s="283"/>
      <c r="L146" s="284"/>
      <c r="M146" s="308">
        <f>'План НП'!C145</f>
        <v>0</v>
      </c>
      <c r="N146" s="308">
        <f>'План НП'!D145</f>
        <v>0</v>
      </c>
      <c r="O146" s="285">
        <f>'План НП'!U145</f>
        <v>0</v>
      </c>
      <c r="P146" s="273" t="str">
        <f>'Основні дані'!$B$1</f>
        <v>Е-М120</v>
      </c>
    </row>
    <row r="147" spans="1:16" s="157" customFormat="1" ht="15.75" x14ac:dyDescent="0.25">
      <c r="A147" s="281" t="str">
        <f>'План НП'!A146</f>
        <v>ВБ11.2</v>
      </c>
      <c r="B147" s="305">
        <f>'План НП'!B146</f>
        <v>0</v>
      </c>
      <c r="C147" s="310">
        <f>'План НП'!F146</f>
        <v>0</v>
      </c>
      <c r="D147" s="310">
        <f>'План НП'!G146</f>
        <v>0</v>
      </c>
      <c r="E147" s="282"/>
      <c r="F147" s="283"/>
      <c r="G147" s="283"/>
      <c r="H147" s="283"/>
      <c r="I147" s="283"/>
      <c r="J147" s="283"/>
      <c r="K147" s="283"/>
      <c r="L147" s="284"/>
      <c r="M147" s="308">
        <f>'План НП'!C146</f>
        <v>0</v>
      </c>
      <c r="N147" s="308">
        <f>'План НП'!D146</f>
        <v>0</v>
      </c>
      <c r="O147" s="285">
        <f>'План НП'!U146</f>
        <v>0</v>
      </c>
      <c r="P147" s="273" t="str">
        <f>'Основні дані'!$B$1</f>
        <v>Е-М120</v>
      </c>
    </row>
    <row r="148" spans="1:16" s="157" customFormat="1" ht="15.75" x14ac:dyDescent="0.25">
      <c r="A148" s="281" t="str">
        <f>'План НП'!A147</f>
        <v>ВБ11.3</v>
      </c>
      <c r="B148" s="305">
        <f>'План НП'!B147</f>
        <v>0</v>
      </c>
      <c r="C148" s="310">
        <f>'План НП'!F147</f>
        <v>0</v>
      </c>
      <c r="D148" s="310">
        <f>'План НП'!G147</f>
        <v>0</v>
      </c>
      <c r="E148" s="282"/>
      <c r="F148" s="283"/>
      <c r="G148" s="283"/>
      <c r="H148" s="283"/>
      <c r="I148" s="283"/>
      <c r="J148" s="283"/>
      <c r="K148" s="283"/>
      <c r="L148" s="284"/>
      <c r="M148" s="308">
        <f>'План НП'!C147</f>
        <v>0</v>
      </c>
      <c r="N148" s="308">
        <f>'План НП'!D147</f>
        <v>0</v>
      </c>
      <c r="O148" s="285">
        <f>'План НП'!U147</f>
        <v>0</v>
      </c>
      <c r="P148" s="273" t="str">
        <f>'Основні дані'!$B$1</f>
        <v>Е-М120</v>
      </c>
    </row>
    <row r="149" spans="1:16" s="157" customFormat="1" ht="15.75" x14ac:dyDescent="0.25">
      <c r="A149" s="281" t="str">
        <f>'План НП'!A148</f>
        <v>ВБ11.4</v>
      </c>
      <c r="B149" s="305">
        <f>'План НП'!B148</f>
        <v>0</v>
      </c>
      <c r="C149" s="310">
        <f>'План НП'!F148</f>
        <v>0</v>
      </c>
      <c r="D149" s="310">
        <f>'План НП'!G148</f>
        <v>0</v>
      </c>
      <c r="E149" s="282"/>
      <c r="F149" s="283"/>
      <c r="G149" s="283"/>
      <c r="H149" s="283"/>
      <c r="I149" s="283"/>
      <c r="J149" s="283"/>
      <c r="K149" s="283"/>
      <c r="L149" s="284"/>
      <c r="M149" s="308">
        <f>'План НП'!C148</f>
        <v>0</v>
      </c>
      <c r="N149" s="308">
        <f>'План НП'!D148</f>
        <v>0</v>
      </c>
      <c r="O149" s="285">
        <f>'План НП'!U148</f>
        <v>0</v>
      </c>
      <c r="P149" s="273" t="str">
        <f>'Основні дані'!$B$1</f>
        <v>Е-М120</v>
      </c>
    </row>
    <row r="150" spans="1:16" s="157" customFormat="1" ht="15.75" x14ac:dyDescent="0.25">
      <c r="A150" s="281" t="str">
        <f>'План НП'!A149</f>
        <v>ВБ11.5</v>
      </c>
      <c r="B150" s="305">
        <f>'План НП'!B149</f>
        <v>0</v>
      </c>
      <c r="C150" s="310">
        <f>'План НП'!F149</f>
        <v>0</v>
      </c>
      <c r="D150" s="310">
        <f>'План НП'!G149</f>
        <v>0</v>
      </c>
      <c r="E150" s="282"/>
      <c r="F150" s="283"/>
      <c r="G150" s="283"/>
      <c r="H150" s="283"/>
      <c r="I150" s="283"/>
      <c r="J150" s="283"/>
      <c r="K150" s="283"/>
      <c r="L150" s="284"/>
      <c r="M150" s="308">
        <f>'План НП'!C149</f>
        <v>0</v>
      </c>
      <c r="N150" s="308">
        <f>'План НП'!D149</f>
        <v>0</v>
      </c>
      <c r="O150" s="285">
        <f>'План НП'!U149</f>
        <v>0</v>
      </c>
      <c r="P150" s="273" t="str">
        <f>'Основні дані'!$B$1</f>
        <v>Е-М120</v>
      </c>
    </row>
    <row r="151" spans="1:16" s="157" customFormat="1" ht="15.75" x14ac:dyDescent="0.25">
      <c r="A151" s="281" t="str">
        <f>'План НП'!A150</f>
        <v>ВБ11.6</v>
      </c>
      <c r="B151" s="305">
        <f>'План НП'!B150</f>
        <v>0</v>
      </c>
      <c r="C151" s="310">
        <f>'План НП'!F150</f>
        <v>0</v>
      </c>
      <c r="D151" s="310">
        <f>'План НП'!G150</f>
        <v>0</v>
      </c>
      <c r="E151" s="282"/>
      <c r="F151" s="283"/>
      <c r="G151" s="283"/>
      <c r="H151" s="283"/>
      <c r="I151" s="283"/>
      <c r="J151" s="283"/>
      <c r="K151" s="283"/>
      <c r="L151" s="284"/>
      <c r="M151" s="308">
        <f>'План НП'!C150</f>
        <v>0</v>
      </c>
      <c r="N151" s="308">
        <f>'План НП'!D150</f>
        <v>0</v>
      </c>
      <c r="O151" s="285">
        <f>'План НП'!U150</f>
        <v>0</v>
      </c>
      <c r="P151" s="273" t="str">
        <f>'Основні дані'!$B$1</f>
        <v>Е-М120</v>
      </c>
    </row>
    <row r="152" spans="1:16" s="157" customFormat="1" ht="15.75" x14ac:dyDescent="0.25">
      <c r="A152" s="281" t="str">
        <f>'План НП'!A151</f>
        <v>ВБ11.7</v>
      </c>
      <c r="B152" s="305">
        <f>'План НП'!B151</f>
        <v>0</v>
      </c>
      <c r="C152" s="310">
        <f>'План НП'!F151</f>
        <v>0</v>
      </c>
      <c r="D152" s="310">
        <f>'План НП'!G151</f>
        <v>0</v>
      </c>
      <c r="E152" s="282"/>
      <c r="F152" s="283"/>
      <c r="G152" s="283"/>
      <c r="H152" s="283"/>
      <c r="I152" s="283"/>
      <c r="J152" s="283"/>
      <c r="K152" s="283"/>
      <c r="L152" s="284"/>
      <c r="M152" s="308">
        <f>'План НП'!C151</f>
        <v>0</v>
      </c>
      <c r="N152" s="308">
        <f>'План НП'!D151</f>
        <v>0</v>
      </c>
      <c r="O152" s="285">
        <f>'План НП'!U151</f>
        <v>0</v>
      </c>
      <c r="P152" s="273" t="str">
        <f>'Основні дані'!$B$1</f>
        <v>Е-М120</v>
      </c>
    </row>
    <row r="153" spans="1:16" s="157" customFormat="1" ht="15.75" x14ac:dyDescent="0.25">
      <c r="A153" s="281" t="str">
        <f>'План НП'!A152</f>
        <v>ВБ11.8</v>
      </c>
      <c r="B153" s="305">
        <f>'План НП'!B152</f>
        <v>0</v>
      </c>
      <c r="C153" s="310">
        <f>'План НП'!F152</f>
        <v>0</v>
      </c>
      <c r="D153" s="310">
        <f>'План НП'!G152</f>
        <v>0</v>
      </c>
      <c r="E153" s="282"/>
      <c r="F153" s="283"/>
      <c r="G153" s="283"/>
      <c r="H153" s="283"/>
      <c r="I153" s="283"/>
      <c r="J153" s="283"/>
      <c r="K153" s="283"/>
      <c r="L153" s="284"/>
      <c r="M153" s="308">
        <f>'План НП'!C152</f>
        <v>0</v>
      </c>
      <c r="N153" s="308">
        <f>'План НП'!D152</f>
        <v>0</v>
      </c>
      <c r="O153" s="285">
        <f>'План НП'!U152</f>
        <v>0</v>
      </c>
      <c r="P153" s="273" t="str">
        <f>'Основні дані'!$B$1</f>
        <v>Е-М120</v>
      </c>
    </row>
    <row r="154" spans="1:16" s="157" customFormat="1" ht="15.75" x14ac:dyDescent="0.25">
      <c r="A154" s="281" t="str">
        <f>'План НП'!A153</f>
        <v>ВБ11.9</v>
      </c>
      <c r="B154" s="305">
        <f>'План НП'!B153</f>
        <v>0</v>
      </c>
      <c r="C154" s="310">
        <f>'План НП'!F153</f>
        <v>0</v>
      </c>
      <c r="D154" s="310">
        <f>'План НП'!G153</f>
        <v>0</v>
      </c>
      <c r="E154" s="282"/>
      <c r="F154" s="283"/>
      <c r="G154" s="283"/>
      <c r="H154" s="283"/>
      <c r="I154" s="283"/>
      <c r="J154" s="283"/>
      <c r="K154" s="283"/>
      <c r="L154" s="284"/>
      <c r="M154" s="308">
        <f>'План НП'!C153</f>
        <v>0</v>
      </c>
      <c r="N154" s="308">
        <f>'План НП'!D153</f>
        <v>0</v>
      </c>
      <c r="O154" s="285">
        <f>'План НП'!U153</f>
        <v>0</v>
      </c>
      <c r="P154" s="273" t="str">
        <f>'Основні дані'!$B$1</f>
        <v>Е-М120</v>
      </c>
    </row>
    <row r="155" spans="1:16" s="157" customFormat="1" ht="30" x14ac:dyDescent="0.25">
      <c r="A155" s="281" t="str">
        <f>'План НП'!A154</f>
        <v>ВБ11.10</v>
      </c>
      <c r="B155" s="305">
        <f>'План НП'!B154</f>
        <v>0</v>
      </c>
      <c r="C155" s="310">
        <f>'План НП'!F154</f>
        <v>0</v>
      </c>
      <c r="D155" s="310">
        <f>'План НП'!G154</f>
        <v>0</v>
      </c>
      <c r="E155" s="282"/>
      <c r="F155" s="283"/>
      <c r="G155" s="283"/>
      <c r="H155" s="283"/>
      <c r="I155" s="283"/>
      <c r="J155" s="283"/>
      <c r="K155" s="283"/>
      <c r="L155" s="284"/>
      <c r="M155" s="308">
        <f>'План НП'!C154</f>
        <v>0</v>
      </c>
      <c r="N155" s="308">
        <f>'План НП'!D154</f>
        <v>0</v>
      </c>
      <c r="O155" s="285">
        <f>'План НП'!U154</f>
        <v>0</v>
      </c>
      <c r="P155" s="273" t="str">
        <f>'Основні дані'!$B$1</f>
        <v>Е-М120</v>
      </c>
    </row>
    <row r="156" spans="1:16" s="157" customFormat="1" ht="15.75" x14ac:dyDescent="0.25">
      <c r="A156" s="480" t="str">
        <f>'План НП'!A155</f>
        <v>3.1.12</v>
      </c>
      <c r="B156" s="482" t="str">
        <f>'План НП'!B155</f>
        <v>Блок дисциплін 12 "Назва блоку"</v>
      </c>
      <c r="C156" s="483" t="str">
        <f>'План НП'!F155</f>
        <v>ОШИБКА</v>
      </c>
      <c r="D156" s="483" t="str">
        <f>'План НП'!G155</f>
        <v>ОШИБКА</v>
      </c>
      <c r="E156" s="484"/>
      <c r="F156" s="485"/>
      <c r="G156" s="485"/>
      <c r="H156" s="485"/>
      <c r="I156" s="485"/>
      <c r="J156" s="485"/>
      <c r="K156" s="485"/>
      <c r="L156" s="486"/>
      <c r="M156" s="487">
        <f>'План НП'!C155</f>
        <v>0</v>
      </c>
      <c r="N156" s="487">
        <f>'План НП'!D155</f>
        <v>0</v>
      </c>
      <c r="O156" s="481">
        <f>'План НП'!U155</f>
        <v>0</v>
      </c>
      <c r="P156" s="273" t="str">
        <f>'Основні дані'!$B$1</f>
        <v>Е-М120</v>
      </c>
    </row>
    <row r="157" spans="1:16" s="157" customFormat="1" ht="15.75" x14ac:dyDescent="0.25">
      <c r="A157" s="281" t="str">
        <f>'План НП'!A156</f>
        <v>ВБ12.1</v>
      </c>
      <c r="B157" s="305">
        <f>'План НП'!B156</f>
        <v>0</v>
      </c>
      <c r="C157" s="310">
        <f>'План НП'!F156</f>
        <v>0</v>
      </c>
      <c r="D157" s="310">
        <f>'План НП'!G156</f>
        <v>0</v>
      </c>
      <c r="E157" s="282"/>
      <c r="F157" s="283"/>
      <c r="G157" s="283"/>
      <c r="H157" s="283"/>
      <c r="I157" s="283"/>
      <c r="J157" s="283"/>
      <c r="K157" s="283"/>
      <c r="L157" s="284"/>
      <c r="M157" s="308">
        <f>'План НП'!C156</f>
        <v>0</v>
      </c>
      <c r="N157" s="308">
        <f>'План НП'!D156</f>
        <v>0</v>
      </c>
      <c r="O157" s="285">
        <f>'План НП'!U156</f>
        <v>0</v>
      </c>
      <c r="P157" s="273" t="str">
        <f>'Основні дані'!$B$1</f>
        <v>Е-М120</v>
      </c>
    </row>
    <row r="158" spans="1:16" s="157" customFormat="1" ht="15.75" x14ac:dyDescent="0.25">
      <c r="A158" s="281" t="str">
        <f>'План НП'!A157</f>
        <v>ВБ12.2</v>
      </c>
      <c r="B158" s="305">
        <f>'План НП'!B157</f>
        <v>0</v>
      </c>
      <c r="C158" s="310">
        <f>'План НП'!F157</f>
        <v>0</v>
      </c>
      <c r="D158" s="310">
        <f>'План НП'!G157</f>
        <v>0</v>
      </c>
      <c r="E158" s="282"/>
      <c r="F158" s="283"/>
      <c r="G158" s="283"/>
      <c r="H158" s="283"/>
      <c r="I158" s="283"/>
      <c r="J158" s="283"/>
      <c r="K158" s="283"/>
      <c r="L158" s="284"/>
      <c r="M158" s="308">
        <f>'План НП'!C157</f>
        <v>0</v>
      </c>
      <c r="N158" s="308">
        <f>'План НП'!D157</f>
        <v>0</v>
      </c>
      <c r="O158" s="285">
        <f>'План НП'!U157</f>
        <v>0</v>
      </c>
      <c r="P158" s="273" t="str">
        <f>'Основні дані'!$B$1</f>
        <v>Е-М120</v>
      </c>
    </row>
    <row r="159" spans="1:16" s="157" customFormat="1" ht="15.75" x14ac:dyDescent="0.25">
      <c r="A159" s="281" t="str">
        <f>'План НП'!A158</f>
        <v>ВБ12.3</v>
      </c>
      <c r="B159" s="305">
        <f>'План НП'!B158</f>
        <v>0</v>
      </c>
      <c r="C159" s="310">
        <f>'План НП'!F158</f>
        <v>0</v>
      </c>
      <c r="D159" s="310">
        <f>'План НП'!G158</f>
        <v>0</v>
      </c>
      <c r="E159" s="282"/>
      <c r="F159" s="283"/>
      <c r="G159" s="283"/>
      <c r="H159" s="283"/>
      <c r="I159" s="283"/>
      <c r="J159" s="283"/>
      <c r="K159" s="283"/>
      <c r="L159" s="284"/>
      <c r="M159" s="308">
        <f>'План НП'!C158</f>
        <v>0</v>
      </c>
      <c r="N159" s="308">
        <f>'План НП'!D158</f>
        <v>0</v>
      </c>
      <c r="O159" s="285">
        <f>'План НП'!U158</f>
        <v>0</v>
      </c>
      <c r="P159" s="273" t="str">
        <f>'Основні дані'!$B$1</f>
        <v>Е-М120</v>
      </c>
    </row>
    <row r="160" spans="1:16" s="157" customFormat="1" ht="15.75" x14ac:dyDescent="0.25">
      <c r="A160" s="281" t="str">
        <f>'План НП'!A159</f>
        <v>ВБ12.4</v>
      </c>
      <c r="B160" s="305">
        <f>'План НП'!B159</f>
        <v>0</v>
      </c>
      <c r="C160" s="310">
        <f>'План НП'!F159</f>
        <v>0</v>
      </c>
      <c r="D160" s="310">
        <f>'План НП'!G159</f>
        <v>0</v>
      </c>
      <c r="E160" s="282"/>
      <c r="F160" s="283"/>
      <c r="G160" s="283"/>
      <c r="H160" s="283"/>
      <c r="I160" s="283"/>
      <c r="J160" s="283"/>
      <c r="K160" s="283"/>
      <c r="L160" s="284"/>
      <c r="M160" s="308">
        <f>'План НП'!C159</f>
        <v>0</v>
      </c>
      <c r="N160" s="308">
        <f>'План НП'!D159</f>
        <v>0</v>
      </c>
      <c r="O160" s="285">
        <f>'План НП'!U159</f>
        <v>0</v>
      </c>
      <c r="P160" s="273" t="str">
        <f>'Основні дані'!$B$1</f>
        <v>Е-М120</v>
      </c>
    </row>
    <row r="161" spans="1:16" s="157" customFormat="1" ht="15.75" x14ac:dyDescent="0.25">
      <c r="A161" s="281" t="str">
        <f>'План НП'!A160</f>
        <v>ВБ12.5</v>
      </c>
      <c r="B161" s="305">
        <f>'План НП'!B160</f>
        <v>0</v>
      </c>
      <c r="C161" s="310">
        <f>'План НП'!F160</f>
        <v>0</v>
      </c>
      <c r="D161" s="310">
        <f>'План НП'!G160</f>
        <v>0</v>
      </c>
      <c r="E161" s="282"/>
      <c r="F161" s="283"/>
      <c r="G161" s="283"/>
      <c r="H161" s="283"/>
      <c r="I161" s="283"/>
      <c r="J161" s="283"/>
      <c r="K161" s="283"/>
      <c r="L161" s="284"/>
      <c r="M161" s="308">
        <f>'План НП'!C160</f>
        <v>0</v>
      </c>
      <c r="N161" s="308">
        <f>'План НП'!D160</f>
        <v>0</v>
      </c>
      <c r="O161" s="285">
        <f>'План НП'!U160</f>
        <v>0</v>
      </c>
      <c r="P161" s="273" t="str">
        <f>'Основні дані'!$B$1</f>
        <v>Е-М120</v>
      </c>
    </row>
    <row r="162" spans="1:16" s="157" customFormat="1" ht="15.75" x14ac:dyDescent="0.25">
      <c r="A162" s="281" t="str">
        <f>'План НП'!A161</f>
        <v>ВБ12.6</v>
      </c>
      <c r="B162" s="305">
        <f>'План НП'!B161</f>
        <v>0</v>
      </c>
      <c r="C162" s="310">
        <f>'План НП'!F161</f>
        <v>0</v>
      </c>
      <c r="D162" s="310">
        <f>'План НП'!G161</f>
        <v>0</v>
      </c>
      <c r="E162" s="282"/>
      <c r="F162" s="283"/>
      <c r="G162" s="283"/>
      <c r="H162" s="283"/>
      <c r="I162" s="283"/>
      <c r="J162" s="283"/>
      <c r="K162" s="283"/>
      <c r="L162" s="284"/>
      <c r="M162" s="308">
        <f>'План НП'!C161</f>
        <v>0</v>
      </c>
      <c r="N162" s="308">
        <f>'План НП'!D161</f>
        <v>0</v>
      </c>
      <c r="O162" s="285">
        <f>'План НП'!U161</f>
        <v>0</v>
      </c>
      <c r="P162" s="273" t="str">
        <f>'Основні дані'!$B$1</f>
        <v>Е-М120</v>
      </c>
    </row>
    <row r="163" spans="1:16" s="157" customFormat="1" ht="15.75" x14ac:dyDescent="0.25">
      <c r="A163" s="281" t="str">
        <f>'План НП'!A162</f>
        <v>ВБ12.7</v>
      </c>
      <c r="B163" s="305">
        <f>'План НП'!B162</f>
        <v>0</v>
      </c>
      <c r="C163" s="310">
        <f>'План НП'!F162</f>
        <v>0</v>
      </c>
      <c r="D163" s="310">
        <f>'План НП'!G162</f>
        <v>0</v>
      </c>
      <c r="E163" s="282"/>
      <c r="F163" s="283"/>
      <c r="G163" s="283"/>
      <c r="H163" s="283"/>
      <c r="I163" s="283"/>
      <c r="J163" s="283"/>
      <c r="K163" s="283"/>
      <c r="L163" s="284"/>
      <c r="M163" s="308">
        <f>'План НП'!C162</f>
        <v>0</v>
      </c>
      <c r="N163" s="308">
        <f>'План НП'!D162</f>
        <v>0</v>
      </c>
      <c r="O163" s="285">
        <f>'План НП'!U162</f>
        <v>0</v>
      </c>
      <c r="P163" s="273" t="str">
        <f>'Основні дані'!$B$1</f>
        <v>Е-М120</v>
      </c>
    </row>
    <row r="164" spans="1:16" s="157" customFormat="1" ht="15.75" x14ac:dyDescent="0.25">
      <c r="A164" s="281" t="str">
        <f>'План НП'!A163</f>
        <v>ВБ12.8</v>
      </c>
      <c r="B164" s="305">
        <f>'План НП'!B163</f>
        <v>0</v>
      </c>
      <c r="C164" s="310">
        <f>'План НП'!F163</f>
        <v>0</v>
      </c>
      <c r="D164" s="310">
        <f>'План НП'!G163</f>
        <v>0</v>
      </c>
      <c r="E164" s="282"/>
      <c r="F164" s="283"/>
      <c r="G164" s="283"/>
      <c r="H164" s="283"/>
      <c r="I164" s="283"/>
      <c r="J164" s="283"/>
      <c r="K164" s="283"/>
      <c r="L164" s="284"/>
      <c r="M164" s="308">
        <f>'План НП'!C163</f>
        <v>0</v>
      </c>
      <c r="N164" s="308">
        <f>'План НП'!D163</f>
        <v>0</v>
      </c>
      <c r="O164" s="285">
        <f>'План НП'!U163</f>
        <v>0</v>
      </c>
      <c r="P164" s="273" t="str">
        <f>'Основні дані'!$B$1</f>
        <v>Е-М120</v>
      </c>
    </row>
    <row r="165" spans="1:16" s="157" customFormat="1" ht="15.75" x14ac:dyDescent="0.25">
      <c r="A165" s="281" t="str">
        <f>'План НП'!A164</f>
        <v>ВБ12.9</v>
      </c>
      <c r="B165" s="305">
        <f>'План НП'!B164</f>
        <v>0</v>
      </c>
      <c r="C165" s="310">
        <f>'План НП'!F164</f>
        <v>0</v>
      </c>
      <c r="D165" s="310">
        <f>'План НП'!G164</f>
        <v>0</v>
      </c>
      <c r="E165" s="282"/>
      <c r="F165" s="283"/>
      <c r="G165" s="283"/>
      <c r="H165" s="283"/>
      <c r="I165" s="283"/>
      <c r="J165" s="283"/>
      <c r="K165" s="283"/>
      <c r="L165" s="284"/>
      <c r="M165" s="308">
        <f>'План НП'!C164</f>
        <v>0</v>
      </c>
      <c r="N165" s="308">
        <f>'План НП'!D164</f>
        <v>0</v>
      </c>
      <c r="O165" s="285">
        <f>'План НП'!U164</f>
        <v>0</v>
      </c>
      <c r="P165" s="273" t="str">
        <f>'Основні дані'!$B$1</f>
        <v>Е-М120</v>
      </c>
    </row>
    <row r="166" spans="1:16" s="157" customFormat="1" ht="30" x14ac:dyDescent="0.25">
      <c r="A166" s="281" t="str">
        <f>'План НП'!A165</f>
        <v>ВБ12.10</v>
      </c>
      <c r="B166" s="305">
        <f>'План НП'!B165</f>
        <v>0</v>
      </c>
      <c r="C166" s="310">
        <f>'План НП'!F165</f>
        <v>0</v>
      </c>
      <c r="D166" s="310">
        <f>'План НП'!G165</f>
        <v>0</v>
      </c>
      <c r="E166" s="282"/>
      <c r="F166" s="283"/>
      <c r="G166" s="283"/>
      <c r="H166" s="283"/>
      <c r="I166" s="283"/>
      <c r="J166" s="283"/>
      <c r="K166" s="283"/>
      <c r="L166" s="284"/>
      <c r="M166" s="308">
        <f>'План НП'!C165</f>
        <v>0</v>
      </c>
      <c r="N166" s="308">
        <f>'План НП'!D165</f>
        <v>0</v>
      </c>
      <c r="O166" s="285">
        <f>'План НП'!U165</f>
        <v>0</v>
      </c>
      <c r="P166" s="273" t="str">
        <f>'Основні дані'!$B$1</f>
        <v>Е-М120</v>
      </c>
    </row>
    <row r="167" spans="1:16" s="157" customFormat="1" ht="15.75" x14ac:dyDescent="0.25">
      <c r="A167" s="480" t="str">
        <f>'План НП'!A166</f>
        <v>3.1.13</v>
      </c>
      <c r="B167" s="482" t="str">
        <f>'План НП'!B166</f>
        <v>Блок дисциплін 13 "Назва блоку"</v>
      </c>
      <c r="C167" s="483" t="str">
        <f>'План НП'!F166</f>
        <v>ОШИБКА</v>
      </c>
      <c r="D167" s="483" t="str">
        <f>'План НП'!G166</f>
        <v>ОШИБКА</v>
      </c>
      <c r="E167" s="484"/>
      <c r="F167" s="485"/>
      <c r="G167" s="485"/>
      <c r="H167" s="485"/>
      <c r="I167" s="485"/>
      <c r="J167" s="485"/>
      <c r="K167" s="485"/>
      <c r="L167" s="486"/>
      <c r="M167" s="487">
        <f>'План НП'!C166</f>
        <v>0</v>
      </c>
      <c r="N167" s="487">
        <f>'План НП'!D166</f>
        <v>0</v>
      </c>
      <c r="O167" s="481">
        <f>'План НП'!U166</f>
        <v>0</v>
      </c>
      <c r="P167" s="273" t="str">
        <f>'Основні дані'!$B$1</f>
        <v>Е-М120</v>
      </c>
    </row>
    <row r="168" spans="1:16" s="157" customFormat="1" ht="15.75" x14ac:dyDescent="0.25">
      <c r="A168" s="281" t="str">
        <f>'План НП'!A167</f>
        <v>ВБ13.1</v>
      </c>
      <c r="B168" s="305">
        <f>'План НП'!B167</f>
        <v>0</v>
      </c>
      <c r="C168" s="310">
        <f>'План НП'!F167</f>
        <v>0</v>
      </c>
      <c r="D168" s="310">
        <f>'План НП'!G167</f>
        <v>0</v>
      </c>
      <c r="E168" s="282"/>
      <c r="F168" s="283"/>
      <c r="G168" s="283"/>
      <c r="H168" s="283"/>
      <c r="I168" s="283"/>
      <c r="J168" s="283"/>
      <c r="K168" s="283"/>
      <c r="L168" s="284"/>
      <c r="M168" s="308">
        <f>'План НП'!C167</f>
        <v>0</v>
      </c>
      <c r="N168" s="308">
        <f>'План НП'!D167</f>
        <v>0</v>
      </c>
      <c r="O168" s="285">
        <f>'План НП'!U167</f>
        <v>0</v>
      </c>
      <c r="P168" s="273" t="str">
        <f>'Основні дані'!$B$1</f>
        <v>Е-М120</v>
      </c>
    </row>
    <row r="169" spans="1:16" s="157" customFormat="1" ht="15.75" x14ac:dyDescent="0.25">
      <c r="A169" s="281" t="str">
        <f>'План НП'!A168</f>
        <v>ВБ13.2</v>
      </c>
      <c r="B169" s="305">
        <f>'План НП'!B168</f>
        <v>0</v>
      </c>
      <c r="C169" s="310">
        <f>'План НП'!F168</f>
        <v>0</v>
      </c>
      <c r="D169" s="310">
        <f>'План НП'!G168</f>
        <v>0</v>
      </c>
      <c r="E169" s="282"/>
      <c r="F169" s="283"/>
      <c r="G169" s="283"/>
      <c r="H169" s="283"/>
      <c r="I169" s="283"/>
      <c r="J169" s="283"/>
      <c r="K169" s="283"/>
      <c r="L169" s="284"/>
      <c r="M169" s="308">
        <f>'План НП'!C168</f>
        <v>0</v>
      </c>
      <c r="N169" s="308">
        <f>'План НП'!D168</f>
        <v>0</v>
      </c>
      <c r="O169" s="285">
        <f>'План НП'!U168</f>
        <v>0</v>
      </c>
      <c r="P169" s="273" t="str">
        <f>'Основні дані'!$B$1</f>
        <v>Е-М120</v>
      </c>
    </row>
    <row r="170" spans="1:16" s="157" customFormat="1" ht="15.75" x14ac:dyDescent="0.25">
      <c r="A170" s="281" t="str">
        <f>'План НП'!A169</f>
        <v>ВБ13.3</v>
      </c>
      <c r="B170" s="305">
        <f>'План НП'!B169</f>
        <v>0</v>
      </c>
      <c r="C170" s="310">
        <f>'План НП'!F169</f>
        <v>0</v>
      </c>
      <c r="D170" s="310">
        <f>'План НП'!G169</f>
        <v>0</v>
      </c>
      <c r="E170" s="282"/>
      <c r="F170" s="283"/>
      <c r="G170" s="283"/>
      <c r="H170" s="283"/>
      <c r="I170" s="283"/>
      <c r="J170" s="283"/>
      <c r="K170" s="283"/>
      <c r="L170" s="284"/>
      <c r="M170" s="308">
        <f>'План НП'!C169</f>
        <v>0</v>
      </c>
      <c r="N170" s="308">
        <f>'План НП'!D169</f>
        <v>0</v>
      </c>
      <c r="O170" s="285">
        <f>'План НП'!U169</f>
        <v>0</v>
      </c>
      <c r="P170" s="273" t="str">
        <f>'Основні дані'!$B$1</f>
        <v>Е-М120</v>
      </c>
    </row>
    <row r="171" spans="1:16" s="157" customFormat="1" ht="15.75" x14ac:dyDescent="0.25">
      <c r="A171" s="281" t="str">
        <f>'План НП'!A170</f>
        <v>ВБ13.4</v>
      </c>
      <c r="B171" s="305">
        <f>'План НП'!B170</f>
        <v>0</v>
      </c>
      <c r="C171" s="310">
        <f>'План НП'!F170</f>
        <v>0</v>
      </c>
      <c r="D171" s="310">
        <f>'План НП'!G170</f>
        <v>0</v>
      </c>
      <c r="E171" s="282"/>
      <c r="F171" s="283"/>
      <c r="G171" s="283"/>
      <c r="H171" s="283"/>
      <c r="I171" s="283"/>
      <c r="J171" s="283"/>
      <c r="K171" s="283"/>
      <c r="L171" s="284"/>
      <c r="M171" s="308">
        <f>'План НП'!C170</f>
        <v>0</v>
      </c>
      <c r="N171" s="308">
        <f>'План НП'!D170</f>
        <v>0</v>
      </c>
      <c r="O171" s="285">
        <f>'План НП'!U170</f>
        <v>0</v>
      </c>
      <c r="P171" s="273" t="str">
        <f>'Основні дані'!$B$1</f>
        <v>Е-М120</v>
      </c>
    </row>
    <row r="172" spans="1:16" s="157" customFormat="1" ht="15.75" x14ac:dyDescent="0.25">
      <c r="A172" s="281" t="str">
        <f>'План НП'!A171</f>
        <v>ВБ13.5</v>
      </c>
      <c r="B172" s="305">
        <f>'План НП'!B171</f>
        <v>0</v>
      </c>
      <c r="C172" s="310">
        <f>'План НП'!F171</f>
        <v>0</v>
      </c>
      <c r="D172" s="310">
        <f>'План НП'!G171</f>
        <v>0</v>
      </c>
      <c r="E172" s="282"/>
      <c r="F172" s="283"/>
      <c r="G172" s="283"/>
      <c r="H172" s="283"/>
      <c r="I172" s="283"/>
      <c r="J172" s="283"/>
      <c r="K172" s="283"/>
      <c r="L172" s="284"/>
      <c r="M172" s="308">
        <f>'План НП'!C171</f>
        <v>0</v>
      </c>
      <c r="N172" s="308">
        <f>'План НП'!D171</f>
        <v>0</v>
      </c>
      <c r="O172" s="285">
        <f>'План НП'!U171</f>
        <v>0</v>
      </c>
      <c r="P172" s="273" t="str">
        <f>'Основні дані'!$B$1</f>
        <v>Е-М120</v>
      </c>
    </row>
    <row r="173" spans="1:16" s="157" customFormat="1" ht="15.75" x14ac:dyDescent="0.25">
      <c r="A173" s="281" t="str">
        <f>'План НП'!A172</f>
        <v>ВБ13.6</v>
      </c>
      <c r="B173" s="305">
        <f>'План НП'!B172</f>
        <v>0</v>
      </c>
      <c r="C173" s="310">
        <f>'План НП'!F172</f>
        <v>0</v>
      </c>
      <c r="D173" s="310">
        <f>'План НП'!G172</f>
        <v>0</v>
      </c>
      <c r="E173" s="282"/>
      <c r="F173" s="283"/>
      <c r="G173" s="283"/>
      <c r="H173" s="283"/>
      <c r="I173" s="283"/>
      <c r="J173" s="283"/>
      <c r="K173" s="283"/>
      <c r="L173" s="284"/>
      <c r="M173" s="308">
        <f>'План НП'!C172</f>
        <v>0</v>
      </c>
      <c r="N173" s="308">
        <f>'План НП'!D172</f>
        <v>0</v>
      </c>
      <c r="O173" s="285">
        <f>'План НП'!U172</f>
        <v>0</v>
      </c>
      <c r="P173" s="273" t="str">
        <f>'Основні дані'!$B$1</f>
        <v>Е-М120</v>
      </c>
    </row>
    <row r="174" spans="1:16" s="157" customFormat="1" ht="15.75" x14ac:dyDescent="0.25">
      <c r="A174" s="281" t="str">
        <f>'План НП'!A173</f>
        <v>ВБ13.7</v>
      </c>
      <c r="B174" s="305">
        <f>'План НП'!B173</f>
        <v>0</v>
      </c>
      <c r="C174" s="310">
        <f>'План НП'!F173</f>
        <v>0</v>
      </c>
      <c r="D174" s="310">
        <f>'План НП'!G173</f>
        <v>0</v>
      </c>
      <c r="E174" s="282"/>
      <c r="F174" s="283"/>
      <c r="G174" s="283"/>
      <c r="H174" s="283"/>
      <c r="I174" s="283"/>
      <c r="J174" s="283"/>
      <c r="K174" s="283"/>
      <c r="L174" s="284"/>
      <c r="M174" s="308">
        <f>'План НП'!C173</f>
        <v>0</v>
      </c>
      <c r="N174" s="308">
        <f>'План НП'!D173</f>
        <v>0</v>
      </c>
      <c r="O174" s="285">
        <f>'План НП'!U173</f>
        <v>0</v>
      </c>
      <c r="P174" s="273" t="str">
        <f>'Основні дані'!$B$1</f>
        <v>Е-М120</v>
      </c>
    </row>
    <row r="175" spans="1:16" s="157" customFormat="1" ht="15.75" x14ac:dyDescent="0.25">
      <c r="A175" s="281" t="str">
        <f>'План НП'!A174</f>
        <v>ВБ13.8</v>
      </c>
      <c r="B175" s="305">
        <f>'План НП'!B174</f>
        <v>0</v>
      </c>
      <c r="C175" s="310">
        <f>'План НП'!F174</f>
        <v>0</v>
      </c>
      <c r="D175" s="310">
        <f>'План НП'!G174</f>
        <v>0</v>
      </c>
      <c r="E175" s="282"/>
      <c r="F175" s="283"/>
      <c r="G175" s="283"/>
      <c r="H175" s="283"/>
      <c r="I175" s="283"/>
      <c r="J175" s="283"/>
      <c r="K175" s="283"/>
      <c r="L175" s="284"/>
      <c r="M175" s="308">
        <f>'План НП'!C174</f>
        <v>0</v>
      </c>
      <c r="N175" s="308">
        <f>'План НП'!D174</f>
        <v>0</v>
      </c>
      <c r="O175" s="285">
        <f>'План НП'!U174</f>
        <v>0</v>
      </c>
      <c r="P175" s="273" t="str">
        <f>'Основні дані'!$B$1</f>
        <v>Е-М120</v>
      </c>
    </row>
    <row r="176" spans="1:16" s="157" customFormat="1" ht="15.75" x14ac:dyDescent="0.25">
      <c r="A176" s="281" t="str">
        <f>'План НП'!A175</f>
        <v>ВБ13.9</v>
      </c>
      <c r="B176" s="305">
        <f>'План НП'!B175</f>
        <v>0</v>
      </c>
      <c r="C176" s="310">
        <f>'План НП'!F175</f>
        <v>0</v>
      </c>
      <c r="D176" s="310">
        <f>'План НП'!G175</f>
        <v>0</v>
      </c>
      <c r="E176" s="282"/>
      <c r="F176" s="283"/>
      <c r="G176" s="283"/>
      <c r="H176" s="283"/>
      <c r="I176" s="283"/>
      <c r="J176" s="283"/>
      <c r="K176" s="283"/>
      <c r="L176" s="284"/>
      <c r="M176" s="308">
        <f>'План НП'!C175</f>
        <v>0</v>
      </c>
      <c r="N176" s="308">
        <f>'План НП'!D175</f>
        <v>0</v>
      </c>
      <c r="O176" s="285">
        <f>'План НП'!U175</f>
        <v>0</v>
      </c>
      <c r="P176" s="273" t="str">
        <f>'Основні дані'!$B$1</f>
        <v>Е-М120</v>
      </c>
    </row>
    <row r="177" spans="1:16" s="157" customFormat="1" ht="30" x14ac:dyDescent="0.25">
      <c r="A177" s="281" t="str">
        <f>'План НП'!A176</f>
        <v>ВБ13.10</v>
      </c>
      <c r="B177" s="305">
        <f>'План НП'!B176</f>
        <v>0</v>
      </c>
      <c r="C177" s="310">
        <f>'План НП'!F176</f>
        <v>0</v>
      </c>
      <c r="D177" s="310">
        <f>'План НП'!G176</f>
        <v>0</v>
      </c>
      <c r="E177" s="282"/>
      <c r="F177" s="283"/>
      <c r="G177" s="283"/>
      <c r="H177" s="283"/>
      <c r="I177" s="283"/>
      <c r="J177" s="283"/>
      <c r="K177" s="283"/>
      <c r="L177" s="284"/>
      <c r="M177" s="308">
        <f>'План НП'!C176</f>
        <v>0</v>
      </c>
      <c r="N177" s="308">
        <f>'План НП'!D176</f>
        <v>0</v>
      </c>
      <c r="O177" s="285">
        <f>'План НП'!U176</f>
        <v>0</v>
      </c>
      <c r="P177" s="273" t="str">
        <f>'Основні дані'!$B$1</f>
        <v>Е-М120</v>
      </c>
    </row>
    <row r="178" spans="1:16" s="157" customFormat="1" ht="15.75" x14ac:dyDescent="0.25">
      <c r="A178" s="480" t="str">
        <f>'План НП'!A177</f>
        <v>3.1.14</v>
      </c>
      <c r="B178" s="482" t="str">
        <f>'План НП'!B177</f>
        <v>Блок дисциплін 14 "Назва блоку"</v>
      </c>
      <c r="C178" s="483" t="str">
        <f>'План НП'!F177</f>
        <v>ОШИБКА</v>
      </c>
      <c r="D178" s="483" t="str">
        <f>'План НП'!G177</f>
        <v>ОШИБКА</v>
      </c>
      <c r="E178" s="484"/>
      <c r="F178" s="485"/>
      <c r="G178" s="485"/>
      <c r="H178" s="485"/>
      <c r="I178" s="485"/>
      <c r="J178" s="485"/>
      <c r="K178" s="485"/>
      <c r="L178" s="486"/>
      <c r="M178" s="487">
        <f>'План НП'!C177</f>
        <v>0</v>
      </c>
      <c r="N178" s="487">
        <f>'План НП'!D177</f>
        <v>0</v>
      </c>
      <c r="O178" s="481">
        <f>'План НП'!U177</f>
        <v>0</v>
      </c>
      <c r="P178" s="273" t="str">
        <f>'Основні дані'!$B$1</f>
        <v>Е-М120</v>
      </c>
    </row>
    <row r="179" spans="1:16" s="157" customFormat="1" ht="15.75" x14ac:dyDescent="0.25">
      <c r="A179" s="281" t="str">
        <f>'План НП'!A178</f>
        <v>ВБ14.1</v>
      </c>
      <c r="B179" s="305">
        <f>'План НП'!B178</f>
        <v>0</v>
      </c>
      <c r="C179" s="310">
        <f>'План НП'!F178</f>
        <v>0</v>
      </c>
      <c r="D179" s="310">
        <f>'План НП'!G178</f>
        <v>0</v>
      </c>
      <c r="E179" s="282"/>
      <c r="F179" s="283"/>
      <c r="G179" s="283"/>
      <c r="H179" s="283"/>
      <c r="I179" s="283"/>
      <c r="J179" s="283"/>
      <c r="K179" s="283"/>
      <c r="L179" s="284"/>
      <c r="M179" s="308">
        <f>'План НП'!C178</f>
        <v>0</v>
      </c>
      <c r="N179" s="308">
        <f>'План НП'!D178</f>
        <v>0</v>
      </c>
      <c r="O179" s="285">
        <f>'План НП'!U178</f>
        <v>0</v>
      </c>
      <c r="P179" s="273" t="str">
        <f>'Основні дані'!$B$1</f>
        <v>Е-М120</v>
      </c>
    </row>
    <row r="180" spans="1:16" s="157" customFormat="1" ht="15.75" x14ac:dyDescent="0.25">
      <c r="A180" s="281" t="str">
        <f>'План НП'!A179</f>
        <v>ВБ14.2</v>
      </c>
      <c r="B180" s="305">
        <f>'План НП'!B179</f>
        <v>0</v>
      </c>
      <c r="C180" s="310">
        <f>'План НП'!F179</f>
        <v>0</v>
      </c>
      <c r="D180" s="310">
        <f>'План НП'!G179</f>
        <v>0</v>
      </c>
      <c r="E180" s="282"/>
      <c r="F180" s="283"/>
      <c r="G180" s="283"/>
      <c r="H180" s="283"/>
      <c r="I180" s="283"/>
      <c r="J180" s="283"/>
      <c r="K180" s="283"/>
      <c r="L180" s="284"/>
      <c r="M180" s="308">
        <f>'План НП'!C179</f>
        <v>0</v>
      </c>
      <c r="N180" s="308">
        <f>'План НП'!D179</f>
        <v>0</v>
      </c>
      <c r="O180" s="285">
        <f>'План НП'!U179</f>
        <v>0</v>
      </c>
      <c r="P180" s="273" t="str">
        <f>'Основні дані'!$B$1</f>
        <v>Е-М120</v>
      </c>
    </row>
    <row r="181" spans="1:16" s="157" customFormat="1" ht="15.75" x14ac:dyDescent="0.25">
      <c r="A181" s="281" t="str">
        <f>'План НП'!A180</f>
        <v>ВБ14.3</v>
      </c>
      <c r="B181" s="305">
        <f>'План НП'!B180</f>
        <v>0</v>
      </c>
      <c r="C181" s="310">
        <f>'План НП'!F180</f>
        <v>0</v>
      </c>
      <c r="D181" s="310">
        <f>'План НП'!G180</f>
        <v>0</v>
      </c>
      <c r="E181" s="282"/>
      <c r="F181" s="283"/>
      <c r="G181" s="283"/>
      <c r="H181" s="283"/>
      <c r="I181" s="283"/>
      <c r="J181" s="283"/>
      <c r="K181" s="283"/>
      <c r="L181" s="284"/>
      <c r="M181" s="308">
        <f>'План НП'!C180</f>
        <v>0</v>
      </c>
      <c r="N181" s="308">
        <f>'План НП'!D180</f>
        <v>0</v>
      </c>
      <c r="O181" s="285">
        <f>'План НП'!U180</f>
        <v>0</v>
      </c>
      <c r="P181" s="273" t="str">
        <f>'Основні дані'!$B$1</f>
        <v>Е-М120</v>
      </c>
    </row>
    <row r="182" spans="1:16" s="157" customFormat="1" ht="15.75" x14ac:dyDescent="0.25">
      <c r="A182" s="281" t="str">
        <f>'План НП'!A181</f>
        <v>ВБ14.4</v>
      </c>
      <c r="B182" s="305">
        <f>'План НП'!B181</f>
        <v>0</v>
      </c>
      <c r="C182" s="310">
        <f>'План НП'!F181</f>
        <v>0</v>
      </c>
      <c r="D182" s="310">
        <f>'План НП'!G181</f>
        <v>0</v>
      </c>
      <c r="E182" s="282"/>
      <c r="F182" s="283"/>
      <c r="G182" s="283"/>
      <c r="H182" s="283"/>
      <c r="I182" s="283"/>
      <c r="J182" s="283"/>
      <c r="K182" s="283"/>
      <c r="L182" s="284"/>
      <c r="M182" s="308">
        <f>'План НП'!C181</f>
        <v>0</v>
      </c>
      <c r="N182" s="308">
        <f>'План НП'!D181</f>
        <v>0</v>
      </c>
      <c r="O182" s="285">
        <f>'План НП'!U181</f>
        <v>0</v>
      </c>
      <c r="P182" s="273" t="str">
        <f>'Основні дані'!$B$1</f>
        <v>Е-М120</v>
      </c>
    </row>
    <row r="183" spans="1:16" s="157" customFormat="1" ht="15.75" x14ac:dyDescent="0.25">
      <c r="A183" s="281" t="str">
        <f>'План НП'!A182</f>
        <v>ВБ14.5</v>
      </c>
      <c r="B183" s="305">
        <f>'План НП'!B182</f>
        <v>0</v>
      </c>
      <c r="C183" s="310">
        <f>'План НП'!F182</f>
        <v>0</v>
      </c>
      <c r="D183" s="310">
        <f>'План НП'!G182</f>
        <v>0</v>
      </c>
      <c r="E183" s="282"/>
      <c r="F183" s="283"/>
      <c r="G183" s="283"/>
      <c r="H183" s="283"/>
      <c r="I183" s="283"/>
      <c r="J183" s="283"/>
      <c r="K183" s="283"/>
      <c r="L183" s="284"/>
      <c r="M183" s="308">
        <f>'План НП'!C182</f>
        <v>0</v>
      </c>
      <c r="N183" s="308">
        <f>'План НП'!D182</f>
        <v>0</v>
      </c>
      <c r="O183" s="285">
        <f>'План НП'!U182</f>
        <v>0</v>
      </c>
      <c r="P183" s="273" t="str">
        <f>'Основні дані'!$B$1</f>
        <v>Е-М120</v>
      </c>
    </row>
    <row r="184" spans="1:16" s="157" customFormat="1" ht="15.75" x14ac:dyDescent="0.25">
      <c r="A184" s="281" t="str">
        <f>'План НП'!A183</f>
        <v>ВБ14.6</v>
      </c>
      <c r="B184" s="305">
        <f>'План НП'!B183</f>
        <v>0</v>
      </c>
      <c r="C184" s="310">
        <f>'План НП'!F183</f>
        <v>0</v>
      </c>
      <c r="D184" s="310">
        <f>'План НП'!G183</f>
        <v>0</v>
      </c>
      <c r="E184" s="282"/>
      <c r="F184" s="283"/>
      <c r="G184" s="283"/>
      <c r="H184" s="283"/>
      <c r="I184" s="283"/>
      <c r="J184" s="283"/>
      <c r="K184" s="283"/>
      <c r="L184" s="284"/>
      <c r="M184" s="308">
        <f>'План НП'!C183</f>
        <v>0</v>
      </c>
      <c r="N184" s="308">
        <f>'План НП'!D183</f>
        <v>0</v>
      </c>
      <c r="O184" s="285">
        <f>'План НП'!U183</f>
        <v>0</v>
      </c>
      <c r="P184" s="273" t="str">
        <f>'Основні дані'!$B$1</f>
        <v>Е-М120</v>
      </c>
    </row>
    <row r="185" spans="1:16" s="157" customFormat="1" ht="15.75" x14ac:dyDescent="0.25">
      <c r="A185" s="281" t="str">
        <f>'План НП'!A184</f>
        <v>ВБ14.7</v>
      </c>
      <c r="B185" s="305">
        <f>'План НП'!B184</f>
        <v>0</v>
      </c>
      <c r="C185" s="310">
        <f>'План НП'!F184</f>
        <v>0</v>
      </c>
      <c r="D185" s="310">
        <f>'План НП'!G184</f>
        <v>0</v>
      </c>
      <c r="E185" s="282"/>
      <c r="F185" s="283"/>
      <c r="G185" s="283"/>
      <c r="H185" s="283"/>
      <c r="I185" s="283"/>
      <c r="J185" s="283"/>
      <c r="K185" s="283"/>
      <c r="L185" s="284"/>
      <c r="M185" s="308">
        <f>'План НП'!C184</f>
        <v>0</v>
      </c>
      <c r="N185" s="308">
        <f>'План НП'!D184</f>
        <v>0</v>
      </c>
      <c r="O185" s="285">
        <f>'План НП'!U184</f>
        <v>0</v>
      </c>
      <c r="P185" s="273" t="str">
        <f>'Основні дані'!$B$1</f>
        <v>Е-М120</v>
      </c>
    </row>
    <row r="186" spans="1:16" s="157" customFormat="1" ht="15.75" x14ac:dyDescent="0.25">
      <c r="A186" s="281" t="str">
        <f>'План НП'!A185</f>
        <v>ВБ14.8</v>
      </c>
      <c r="B186" s="305">
        <f>'План НП'!B185</f>
        <v>0</v>
      </c>
      <c r="C186" s="310">
        <f>'План НП'!F185</f>
        <v>0</v>
      </c>
      <c r="D186" s="310">
        <f>'План НП'!G185</f>
        <v>0</v>
      </c>
      <c r="E186" s="282"/>
      <c r="F186" s="283"/>
      <c r="G186" s="283"/>
      <c r="H186" s="283"/>
      <c r="I186" s="283"/>
      <c r="J186" s="283"/>
      <c r="K186" s="283"/>
      <c r="L186" s="284"/>
      <c r="M186" s="308">
        <f>'План НП'!C185</f>
        <v>0</v>
      </c>
      <c r="N186" s="308">
        <f>'План НП'!D185</f>
        <v>0</v>
      </c>
      <c r="O186" s="285">
        <f>'План НП'!U185</f>
        <v>0</v>
      </c>
      <c r="P186" s="273" t="str">
        <f>'Основні дані'!$B$1</f>
        <v>Е-М120</v>
      </c>
    </row>
    <row r="187" spans="1:16" s="157" customFormat="1" ht="15.75" x14ac:dyDescent="0.25">
      <c r="A187" s="281" t="str">
        <f>'План НП'!A186</f>
        <v>ВБ14.9</v>
      </c>
      <c r="B187" s="305">
        <f>'План НП'!B186</f>
        <v>0</v>
      </c>
      <c r="C187" s="310">
        <f>'План НП'!F186</f>
        <v>0</v>
      </c>
      <c r="D187" s="310">
        <f>'План НП'!G186</f>
        <v>0</v>
      </c>
      <c r="E187" s="282"/>
      <c r="F187" s="283"/>
      <c r="G187" s="283"/>
      <c r="H187" s="283"/>
      <c r="I187" s="283"/>
      <c r="J187" s="283"/>
      <c r="K187" s="283"/>
      <c r="L187" s="284"/>
      <c r="M187" s="308">
        <f>'План НП'!C186</f>
        <v>0</v>
      </c>
      <c r="N187" s="308">
        <f>'План НП'!D186</f>
        <v>0</v>
      </c>
      <c r="O187" s="285">
        <f>'План НП'!U186</f>
        <v>0</v>
      </c>
      <c r="P187" s="273" t="str">
        <f>'Основні дані'!$B$1</f>
        <v>Е-М120</v>
      </c>
    </row>
    <row r="188" spans="1:16" s="157" customFormat="1" ht="30" x14ac:dyDescent="0.25">
      <c r="A188" s="281" t="str">
        <f>'План НП'!A187</f>
        <v>ВБ14.10</v>
      </c>
      <c r="B188" s="305">
        <f>'План НП'!B187</f>
        <v>0</v>
      </c>
      <c r="C188" s="310">
        <f>'План НП'!F187</f>
        <v>0</v>
      </c>
      <c r="D188" s="310">
        <f>'План НП'!G187</f>
        <v>0</v>
      </c>
      <c r="E188" s="282"/>
      <c r="F188" s="283"/>
      <c r="G188" s="283"/>
      <c r="H188" s="283"/>
      <c r="I188" s="283"/>
      <c r="J188" s="283"/>
      <c r="K188" s="283"/>
      <c r="L188" s="284"/>
      <c r="M188" s="308">
        <f>'План НП'!C187</f>
        <v>0</v>
      </c>
      <c r="N188" s="308">
        <f>'План НП'!D187</f>
        <v>0</v>
      </c>
      <c r="O188" s="285">
        <f>'План НП'!U187</f>
        <v>0</v>
      </c>
      <c r="P188" s="273" t="str">
        <f>'Основні дані'!$B$1</f>
        <v>Е-М120</v>
      </c>
    </row>
    <row r="189" spans="1:16" s="157" customFormat="1" ht="15.75" x14ac:dyDescent="0.25">
      <c r="A189" s="480" t="str">
        <f>'План НП'!A188</f>
        <v>3.1.15</v>
      </c>
      <c r="B189" s="482" t="str">
        <f>'План НП'!B188</f>
        <v>Блок дисциплін 15 "Назва блоку"</v>
      </c>
      <c r="C189" s="483" t="str">
        <f>'План НП'!F188</f>
        <v>ОШИБКА</v>
      </c>
      <c r="D189" s="483" t="str">
        <f>'План НП'!G188</f>
        <v>ОШИБКА</v>
      </c>
      <c r="E189" s="484"/>
      <c r="F189" s="485"/>
      <c r="G189" s="485"/>
      <c r="H189" s="485"/>
      <c r="I189" s="485"/>
      <c r="J189" s="485"/>
      <c r="K189" s="485"/>
      <c r="L189" s="486"/>
      <c r="M189" s="487">
        <f>'План НП'!C188</f>
        <v>0</v>
      </c>
      <c r="N189" s="487">
        <f>'План НП'!D188</f>
        <v>0</v>
      </c>
      <c r="O189" s="481">
        <f>'План НП'!U188</f>
        <v>0</v>
      </c>
      <c r="P189" s="273" t="str">
        <f>'Основні дані'!$B$1</f>
        <v>Е-М120</v>
      </c>
    </row>
    <row r="190" spans="1:16" s="157" customFormat="1" ht="15.75" x14ac:dyDescent="0.25">
      <c r="A190" s="281" t="str">
        <f>'План НП'!A189</f>
        <v>ВБ15.1</v>
      </c>
      <c r="B190" s="305">
        <f>'План НП'!B189</f>
        <v>0</v>
      </c>
      <c r="C190" s="310">
        <f>'План НП'!F189</f>
        <v>0</v>
      </c>
      <c r="D190" s="310">
        <f>'План НП'!G189</f>
        <v>0</v>
      </c>
      <c r="E190" s="282"/>
      <c r="F190" s="283"/>
      <c r="G190" s="283"/>
      <c r="H190" s="283"/>
      <c r="I190" s="283"/>
      <c r="J190" s="283"/>
      <c r="K190" s="283"/>
      <c r="L190" s="284"/>
      <c r="M190" s="308">
        <f>'План НП'!C189</f>
        <v>0</v>
      </c>
      <c r="N190" s="308">
        <f>'План НП'!D189</f>
        <v>0</v>
      </c>
      <c r="O190" s="285">
        <f>'План НП'!U189</f>
        <v>0</v>
      </c>
      <c r="P190" s="273" t="str">
        <f>'Основні дані'!$B$1</f>
        <v>Е-М120</v>
      </c>
    </row>
    <row r="191" spans="1:16" s="157" customFormat="1" ht="15.75" x14ac:dyDescent="0.25">
      <c r="A191" s="281" t="str">
        <f>'План НП'!A190</f>
        <v>ВБ15.2</v>
      </c>
      <c r="B191" s="305">
        <f>'План НП'!B190</f>
        <v>0</v>
      </c>
      <c r="C191" s="310">
        <f>'План НП'!F190</f>
        <v>0</v>
      </c>
      <c r="D191" s="310">
        <f>'План НП'!G190</f>
        <v>0</v>
      </c>
      <c r="E191" s="282"/>
      <c r="F191" s="283"/>
      <c r="G191" s="283"/>
      <c r="H191" s="283"/>
      <c r="I191" s="283"/>
      <c r="J191" s="283"/>
      <c r="K191" s="283"/>
      <c r="L191" s="284"/>
      <c r="M191" s="308">
        <f>'План НП'!C190</f>
        <v>0</v>
      </c>
      <c r="N191" s="308">
        <f>'План НП'!D190</f>
        <v>0</v>
      </c>
      <c r="O191" s="285">
        <f>'План НП'!U190</f>
        <v>0</v>
      </c>
      <c r="P191" s="273" t="str">
        <f>'Основні дані'!$B$1</f>
        <v>Е-М120</v>
      </c>
    </row>
    <row r="192" spans="1:16" s="157" customFormat="1" ht="15.75" x14ac:dyDescent="0.25">
      <c r="A192" s="281" t="str">
        <f>'План НП'!A191</f>
        <v>ВБ15.3</v>
      </c>
      <c r="B192" s="305">
        <f>'План НП'!B191</f>
        <v>0</v>
      </c>
      <c r="C192" s="310">
        <f>'План НП'!F191</f>
        <v>0</v>
      </c>
      <c r="D192" s="310">
        <f>'План НП'!G191</f>
        <v>0</v>
      </c>
      <c r="E192" s="282"/>
      <c r="F192" s="283"/>
      <c r="G192" s="283"/>
      <c r="H192" s="283"/>
      <c r="I192" s="283"/>
      <c r="J192" s="283"/>
      <c r="K192" s="283"/>
      <c r="L192" s="284"/>
      <c r="M192" s="308">
        <f>'План НП'!C191</f>
        <v>0</v>
      </c>
      <c r="N192" s="308">
        <f>'План НП'!D191</f>
        <v>0</v>
      </c>
      <c r="O192" s="285">
        <f>'План НП'!U191</f>
        <v>0</v>
      </c>
      <c r="P192" s="273" t="str">
        <f>'Основні дані'!$B$1</f>
        <v>Е-М120</v>
      </c>
    </row>
    <row r="193" spans="1:16" s="157" customFormat="1" ht="15.75" x14ac:dyDescent="0.25">
      <c r="A193" s="281" t="str">
        <f>'План НП'!A192</f>
        <v>ВБ15.4</v>
      </c>
      <c r="B193" s="305">
        <f>'План НП'!B192</f>
        <v>0</v>
      </c>
      <c r="C193" s="310">
        <f>'План НП'!F192</f>
        <v>0</v>
      </c>
      <c r="D193" s="310">
        <f>'План НП'!G192</f>
        <v>0</v>
      </c>
      <c r="E193" s="282"/>
      <c r="F193" s="283"/>
      <c r="G193" s="283"/>
      <c r="H193" s="283"/>
      <c r="I193" s="283"/>
      <c r="J193" s="283"/>
      <c r="K193" s="283"/>
      <c r="L193" s="284"/>
      <c r="M193" s="308">
        <f>'План НП'!C192</f>
        <v>0</v>
      </c>
      <c r="N193" s="308">
        <f>'План НП'!D192</f>
        <v>0</v>
      </c>
      <c r="O193" s="285">
        <f>'План НП'!U192</f>
        <v>0</v>
      </c>
      <c r="P193" s="273" t="str">
        <f>'Основні дані'!$B$1</f>
        <v>Е-М120</v>
      </c>
    </row>
    <row r="194" spans="1:16" s="157" customFormat="1" ht="15.75" x14ac:dyDescent="0.25">
      <c r="A194" s="281" t="str">
        <f>'План НП'!A193</f>
        <v>ВБ15.5</v>
      </c>
      <c r="B194" s="305">
        <f>'План НП'!B193</f>
        <v>0</v>
      </c>
      <c r="C194" s="310">
        <f>'План НП'!F193</f>
        <v>0</v>
      </c>
      <c r="D194" s="310">
        <f>'План НП'!G193</f>
        <v>0</v>
      </c>
      <c r="E194" s="282"/>
      <c r="F194" s="283"/>
      <c r="G194" s="283"/>
      <c r="H194" s="283"/>
      <c r="I194" s="283"/>
      <c r="J194" s="283"/>
      <c r="K194" s="283"/>
      <c r="L194" s="284"/>
      <c r="M194" s="308">
        <f>'План НП'!C193</f>
        <v>0</v>
      </c>
      <c r="N194" s="308">
        <f>'План НП'!D193</f>
        <v>0</v>
      </c>
      <c r="O194" s="285">
        <f>'План НП'!U193</f>
        <v>0</v>
      </c>
      <c r="P194" s="273" t="str">
        <f>'Основні дані'!$B$1</f>
        <v>Е-М120</v>
      </c>
    </row>
    <row r="195" spans="1:16" s="157" customFormat="1" ht="15.75" x14ac:dyDescent="0.25">
      <c r="A195" s="281" t="str">
        <f>'План НП'!A194</f>
        <v>ВБ15.6</v>
      </c>
      <c r="B195" s="305">
        <f>'План НП'!B194</f>
        <v>0</v>
      </c>
      <c r="C195" s="310">
        <f>'План НП'!F194</f>
        <v>0</v>
      </c>
      <c r="D195" s="310">
        <f>'План НП'!G194</f>
        <v>0</v>
      </c>
      <c r="E195" s="282"/>
      <c r="F195" s="283"/>
      <c r="G195" s="283"/>
      <c r="H195" s="283"/>
      <c r="I195" s="283"/>
      <c r="J195" s="283"/>
      <c r="K195" s="283"/>
      <c r="L195" s="284"/>
      <c r="M195" s="308">
        <f>'План НП'!C194</f>
        <v>0</v>
      </c>
      <c r="N195" s="308">
        <f>'План НП'!D194</f>
        <v>0</v>
      </c>
      <c r="O195" s="285">
        <f>'План НП'!U194</f>
        <v>0</v>
      </c>
      <c r="P195" s="273" t="str">
        <f>'Основні дані'!$B$1</f>
        <v>Е-М120</v>
      </c>
    </row>
    <row r="196" spans="1:16" s="157" customFormat="1" ht="15.75" x14ac:dyDescent="0.25">
      <c r="A196" s="281" t="str">
        <f>'План НП'!A195</f>
        <v>ВБ15.7</v>
      </c>
      <c r="B196" s="305">
        <f>'План НП'!B195</f>
        <v>0</v>
      </c>
      <c r="C196" s="310">
        <f>'План НП'!F195</f>
        <v>0</v>
      </c>
      <c r="D196" s="310">
        <f>'План НП'!G195</f>
        <v>0</v>
      </c>
      <c r="E196" s="282"/>
      <c r="F196" s="283"/>
      <c r="G196" s="283"/>
      <c r="H196" s="283"/>
      <c r="I196" s="283"/>
      <c r="J196" s="283"/>
      <c r="K196" s="283"/>
      <c r="L196" s="284"/>
      <c r="M196" s="308">
        <f>'План НП'!C195</f>
        <v>0</v>
      </c>
      <c r="N196" s="308">
        <f>'План НП'!D195</f>
        <v>0</v>
      </c>
      <c r="O196" s="285">
        <f>'План НП'!U195</f>
        <v>0</v>
      </c>
      <c r="P196" s="273" t="str">
        <f>'Основні дані'!$B$1</f>
        <v>Е-М120</v>
      </c>
    </row>
    <row r="197" spans="1:16" s="157" customFormat="1" ht="15.75" x14ac:dyDescent="0.25">
      <c r="A197" s="281" t="str">
        <f>'План НП'!A196</f>
        <v>ВБ15.8</v>
      </c>
      <c r="B197" s="305">
        <f>'План НП'!B196</f>
        <v>0</v>
      </c>
      <c r="C197" s="310">
        <f>'План НП'!F196</f>
        <v>0</v>
      </c>
      <c r="D197" s="310">
        <f>'План НП'!G196</f>
        <v>0</v>
      </c>
      <c r="E197" s="282"/>
      <c r="F197" s="283"/>
      <c r="G197" s="283"/>
      <c r="H197" s="283"/>
      <c r="I197" s="283"/>
      <c r="J197" s="283"/>
      <c r="K197" s="283"/>
      <c r="L197" s="284"/>
      <c r="M197" s="308">
        <f>'План НП'!C196</f>
        <v>0</v>
      </c>
      <c r="N197" s="308">
        <f>'План НП'!D196</f>
        <v>0</v>
      </c>
      <c r="O197" s="285">
        <f>'План НП'!U196</f>
        <v>0</v>
      </c>
      <c r="P197" s="273" t="str">
        <f>'Основні дані'!$B$1</f>
        <v>Е-М120</v>
      </c>
    </row>
    <row r="198" spans="1:16" s="157" customFormat="1" ht="15.75" x14ac:dyDescent="0.25">
      <c r="A198" s="281" t="str">
        <f>'План НП'!A197</f>
        <v>ВБ15.9</v>
      </c>
      <c r="B198" s="305">
        <f>'План НП'!B197</f>
        <v>0</v>
      </c>
      <c r="C198" s="310">
        <f>'План НП'!F197</f>
        <v>0</v>
      </c>
      <c r="D198" s="310">
        <f>'План НП'!G197</f>
        <v>0</v>
      </c>
      <c r="E198" s="282"/>
      <c r="F198" s="283"/>
      <c r="G198" s="283"/>
      <c r="H198" s="283"/>
      <c r="I198" s="283"/>
      <c r="J198" s="283"/>
      <c r="K198" s="283"/>
      <c r="L198" s="284"/>
      <c r="M198" s="308">
        <f>'План НП'!C197</f>
        <v>0</v>
      </c>
      <c r="N198" s="308">
        <f>'План НП'!D197</f>
        <v>0</v>
      </c>
      <c r="O198" s="285">
        <f>'План НП'!U197</f>
        <v>0</v>
      </c>
      <c r="P198" s="273" t="str">
        <f>'Основні дані'!$B$1</f>
        <v>Е-М120</v>
      </c>
    </row>
    <row r="199" spans="1:16" s="157" customFormat="1" ht="30" x14ac:dyDescent="0.25">
      <c r="A199" s="281" t="str">
        <f>'План НП'!A198</f>
        <v>ВБ15.10</v>
      </c>
      <c r="B199" s="305">
        <f>'План НП'!B198</f>
        <v>0</v>
      </c>
      <c r="C199" s="310">
        <f>'План НП'!F198</f>
        <v>0</v>
      </c>
      <c r="D199" s="310">
        <f>'План НП'!G198</f>
        <v>0</v>
      </c>
      <c r="E199" s="282"/>
      <c r="F199" s="283"/>
      <c r="G199" s="283"/>
      <c r="H199" s="283"/>
      <c r="I199" s="283"/>
      <c r="J199" s="283"/>
      <c r="K199" s="283"/>
      <c r="L199" s="284"/>
      <c r="M199" s="308">
        <f>'План НП'!C198</f>
        <v>0</v>
      </c>
      <c r="N199" s="308">
        <f>'План НП'!D198</f>
        <v>0</v>
      </c>
      <c r="O199" s="285">
        <f>'План НП'!U198</f>
        <v>0</v>
      </c>
      <c r="P199" s="273" t="str">
        <f>'Основні дані'!$B$1</f>
        <v>Е-М120</v>
      </c>
    </row>
    <row r="200" spans="1:16" s="157" customFormat="1" ht="15.75" x14ac:dyDescent="0.25">
      <c r="A200" s="480" t="str">
        <f>'План НП'!A199</f>
        <v>3.1.16</v>
      </c>
      <c r="B200" s="482" t="str">
        <f>'План НП'!B199</f>
        <v>Блок дисциплін 16 "Назва блоку"</v>
      </c>
      <c r="C200" s="483" t="str">
        <f>'План НП'!F199</f>
        <v>ОШИБКА</v>
      </c>
      <c r="D200" s="483" t="str">
        <f>'План НП'!G199</f>
        <v>ОШИБКА</v>
      </c>
      <c r="E200" s="484"/>
      <c r="F200" s="485"/>
      <c r="G200" s="485"/>
      <c r="H200" s="485"/>
      <c r="I200" s="485"/>
      <c r="J200" s="485"/>
      <c r="K200" s="485"/>
      <c r="L200" s="486"/>
      <c r="M200" s="487">
        <f>'План НП'!C199</f>
        <v>0</v>
      </c>
      <c r="N200" s="487">
        <f>'План НП'!D199</f>
        <v>0</v>
      </c>
      <c r="O200" s="481">
        <f>'План НП'!U199</f>
        <v>0</v>
      </c>
      <c r="P200" s="273" t="str">
        <f>'Основні дані'!$B$1</f>
        <v>Е-М120</v>
      </c>
    </row>
    <row r="201" spans="1:16" s="157" customFormat="1" ht="15.75" x14ac:dyDescent="0.25">
      <c r="A201" s="281" t="str">
        <f>'План НП'!A200</f>
        <v>ВБ16.1</v>
      </c>
      <c r="B201" s="305">
        <f>'План НП'!B200</f>
        <v>0</v>
      </c>
      <c r="C201" s="310">
        <f>'План НП'!F200</f>
        <v>0</v>
      </c>
      <c r="D201" s="310">
        <f>'План НП'!G200</f>
        <v>0</v>
      </c>
      <c r="E201" s="282"/>
      <c r="F201" s="283"/>
      <c r="G201" s="283"/>
      <c r="H201" s="283"/>
      <c r="I201" s="283"/>
      <c r="J201" s="283"/>
      <c r="K201" s="283"/>
      <c r="L201" s="284"/>
      <c r="M201" s="308">
        <f>'План НП'!C200</f>
        <v>0</v>
      </c>
      <c r="N201" s="308">
        <f>'План НП'!D200</f>
        <v>0</v>
      </c>
      <c r="O201" s="285">
        <f>'План НП'!U200</f>
        <v>0</v>
      </c>
      <c r="P201" s="273" t="str">
        <f>'Основні дані'!$B$1</f>
        <v>Е-М120</v>
      </c>
    </row>
    <row r="202" spans="1:16" s="157" customFormat="1" ht="15.75" x14ac:dyDescent="0.25">
      <c r="A202" s="281" t="str">
        <f>'План НП'!A201</f>
        <v>ВБ16.2</v>
      </c>
      <c r="B202" s="305">
        <f>'План НП'!B201</f>
        <v>0</v>
      </c>
      <c r="C202" s="310">
        <f>'План НП'!F201</f>
        <v>0</v>
      </c>
      <c r="D202" s="310">
        <f>'План НП'!G201</f>
        <v>0</v>
      </c>
      <c r="E202" s="282"/>
      <c r="F202" s="283"/>
      <c r="G202" s="283"/>
      <c r="H202" s="283"/>
      <c r="I202" s="283"/>
      <c r="J202" s="283"/>
      <c r="K202" s="283"/>
      <c r="L202" s="284"/>
      <c r="M202" s="308">
        <f>'План НП'!C201</f>
        <v>0</v>
      </c>
      <c r="N202" s="308">
        <f>'План НП'!D201</f>
        <v>0</v>
      </c>
      <c r="O202" s="285">
        <f>'План НП'!U201</f>
        <v>0</v>
      </c>
      <c r="P202" s="273" t="str">
        <f>'Основні дані'!$B$1</f>
        <v>Е-М120</v>
      </c>
    </row>
    <row r="203" spans="1:16" s="157" customFormat="1" ht="15.75" x14ac:dyDescent="0.25">
      <c r="A203" s="281" t="str">
        <f>'План НП'!A202</f>
        <v>ВБ16.3</v>
      </c>
      <c r="B203" s="305">
        <f>'План НП'!B202</f>
        <v>0</v>
      </c>
      <c r="C203" s="310">
        <f>'План НП'!F202</f>
        <v>0</v>
      </c>
      <c r="D203" s="310">
        <f>'План НП'!G202</f>
        <v>0</v>
      </c>
      <c r="E203" s="282"/>
      <c r="F203" s="283"/>
      <c r="G203" s="283"/>
      <c r="H203" s="283"/>
      <c r="I203" s="283"/>
      <c r="J203" s="283"/>
      <c r="K203" s="283"/>
      <c r="L203" s="284"/>
      <c r="M203" s="308">
        <f>'План НП'!C202</f>
        <v>0</v>
      </c>
      <c r="N203" s="308">
        <f>'План НП'!D202</f>
        <v>0</v>
      </c>
      <c r="O203" s="285">
        <f>'План НП'!U202</f>
        <v>0</v>
      </c>
      <c r="P203" s="273" t="str">
        <f>'Основні дані'!$B$1</f>
        <v>Е-М120</v>
      </c>
    </row>
    <row r="204" spans="1:16" s="157" customFormat="1" ht="15.75" x14ac:dyDescent="0.25">
      <c r="A204" s="281" t="str">
        <f>'План НП'!A203</f>
        <v>ВБ16.4</v>
      </c>
      <c r="B204" s="305">
        <f>'План НП'!B203</f>
        <v>0</v>
      </c>
      <c r="C204" s="310">
        <f>'План НП'!F203</f>
        <v>0</v>
      </c>
      <c r="D204" s="310">
        <f>'План НП'!G203</f>
        <v>0</v>
      </c>
      <c r="E204" s="282"/>
      <c r="F204" s="283"/>
      <c r="G204" s="283"/>
      <c r="H204" s="283"/>
      <c r="I204" s="283"/>
      <c r="J204" s="283"/>
      <c r="K204" s="283"/>
      <c r="L204" s="284"/>
      <c r="M204" s="308">
        <f>'План НП'!C203</f>
        <v>0</v>
      </c>
      <c r="N204" s="308">
        <f>'План НП'!D203</f>
        <v>0</v>
      </c>
      <c r="O204" s="285">
        <f>'План НП'!U203</f>
        <v>0</v>
      </c>
      <c r="P204" s="273" t="str">
        <f>'Основні дані'!$B$1</f>
        <v>Е-М120</v>
      </c>
    </row>
    <row r="205" spans="1:16" s="157" customFormat="1" ht="15.75" x14ac:dyDescent="0.25">
      <c r="A205" s="281" t="str">
        <f>'План НП'!A204</f>
        <v>ВБ16.5</v>
      </c>
      <c r="B205" s="305">
        <f>'План НП'!B204</f>
        <v>0</v>
      </c>
      <c r="C205" s="310">
        <f>'План НП'!F204</f>
        <v>0</v>
      </c>
      <c r="D205" s="310">
        <f>'План НП'!G204</f>
        <v>0</v>
      </c>
      <c r="E205" s="282"/>
      <c r="F205" s="283"/>
      <c r="G205" s="283"/>
      <c r="H205" s="283"/>
      <c r="I205" s="283"/>
      <c r="J205" s="283"/>
      <c r="K205" s="283"/>
      <c r="L205" s="284"/>
      <c r="M205" s="308">
        <f>'План НП'!C204</f>
        <v>0</v>
      </c>
      <c r="N205" s="308">
        <f>'План НП'!D204</f>
        <v>0</v>
      </c>
      <c r="O205" s="285">
        <f>'План НП'!U204</f>
        <v>0</v>
      </c>
      <c r="P205" s="273" t="str">
        <f>'Основні дані'!$B$1</f>
        <v>Е-М120</v>
      </c>
    </row>
    <row r="206" spans="1:16" s="157" customFormat="1" ht="15.75" x14ac:dyDescent="0.25">
      <c r="A206" s="281" t="str">
        <f>'План НП'!A205</f>
        <v>ВБ16.6</v>
      </c>
      <c r="B206" s="305">
        <f>'План НП'!B205</f>
        <v>0</v>
      </c>
      <c r="C206" s="310">
        <f>'План НП'!F205</f>
        <v>0</v>
      </c>
      <c r="D206" s="310">
        <f>'План НП'!G205</f>
        <v>0</v>
      </c>
      <c r="E206" s="282"/>
      <c r="F206" s="283"/>
      <c r="G206" s="283"/>
      <c r="H206" s="283"/>
      <c r="I206" s="283"/>
      <c r="J206" s="283"/>
      <c r="K206" s="283"/>
      <c r="L206" s="284"/>
      <c r="M206" s="308">
        <f>'План НП'!C205</f>
        <v>0</v>
      </c>
      <c r="N206" s="308">
        <f>'План НП'!D205</f>
        <v>0</v>
      </c>
      <c r="O206" s="285">
        <f>'План НП'!U205</f>
        <v>0</v>
      </c>
      <c r="P206" s="273" t="str">
        <f>'Основні дані'!$B$1</f>
        <v>Е-М120</v>
      </c>
    </row>
    <row r="207" spans="1:16" s="157" customFormat="1" ht="15.75" x14ac:dyDescent="0.25">
      <c r="A207" s="281" t="str">
        <f>'План НП'!A206</f>
        <v>ВБ16.7</v>
      </c>
      <c r="B207" s="305">
        <f>'План НП'!B206</f>
        <v>0</v>
      </c>
      <c r="C207" s="310">
        <f>'План НП'!F206</f>
        <v>0</v>
      </c>
      <c r="D207" s="310">
        <f>'План НП'!G206</f>
        <v>0</v>
      </c>
      <c r="E207" s="282"/>
      <c r="F207" s="283"/>
      <c r="G207" s="283"/>
      <c r="H207" s="283"/>
      <c r="I207" s="283"/>
      <c r="J207" s="283"/>
      <c r="K207" s="283"/>
      <c r="L207" s="284"/>
      <c r="M207" s="308">
        <f>'План НП'!C206</f>
        <v>0</v>
      </c>
      <c r="N207" s="308">
        <f>'План НП'!D206</f>
        <v>0</v>
      </c>
      <c r="O207" s="285">
        <f>'План НП'!U206</f>
        <v>0</v>
      </c>
      <c r="P207" s="273" t="str">
        <f>'Основні дані'!$B$1</f>
        <v>Е-М120</v>
      </c>
    </row>
    <row r="208" spans="1:16" s="157" customFormat="1" ht="15.75" x14ac:dyDescent="0.25">
      <c r="A208" s="281" t="str">
        <f>'План НП'!A207</f>
        <v>ВБ16.8</v>
      </c>
      <c r="B208" s="305">
        <f>'План НП'!B207</f>
        <v>0</v>
      </c>
      <c r="C208" s="310">
        <f>'План НП'!F207</f>
        <v>0</v>
      </c>
      <c r="D208" s="310">
        <f>'План НП'!G207</f>
        <v>0</v>
      </c>
      <c r="E208" s="282"/>
      <c r="F208" s="283"/>
      <c r="G208" s="283"/>
      <c r="H208" s="283"/>
      <c r="I208" s="283"/>
      <c r="J208" s="283"/>
      <c r="K208" s="283"/>
      <c r="L208" s="284"/>
      <c r="M208" s="308">
        <f>'План НП'!C207</f>
        <v>0</v>
      </c>
      <c r="N208" s="308">
        <f>'План НП'!D207</f>
        <v>0</v>
      </c>
      <c r="O208" s="285">
        <f>'План НП'!U207</f>
        <v>0</v>
      </c>
      <c r="P208" s="273" t="str">
        <f>'Основні дані'!$B$1</f>
        <v>Е-М120</v>
      </c>
    </row>
    <row r="209" spans="1:16" s="157" customFormat="1" ht="15.75" x14ac:dyDescent="0.25">
      <c r="A209" s="281" t="str">
        <f>'План НП'!A208</f>
        <v>ВБ16.9</v>
      </c>
      <c r="B209" s="305">
        <f>'План НП'!B208</f>
        <v>0</v>
      </c>
      <c r="C209" s="310">
        <f>'План НП'!F208</f>
        <v>0</v>
      </c>
      <c r="D209" s="310">
        <f>'План НП'!G208</f>
        <v>0</v>
      </c>
      <c r="E209" s="282"/>
      <c r="F209" s="283"/>
      <c r="G209" s="283"/>
      <c r="H209" s="283"/>
      <c r="I209" s="283"/>
      <c r="J209" s="283"/>
      <c r="K209" s="283"/>
      <c r="L209" s="284"/>
      <c r="M209" s="308">
        <f>'План НП'!C208</f>
        <v>0</v>
      </c>
      <c r="N209" s="308">
        <f>'План НП'!D208</f>
        <v>0</v>
      </c>
      <c r="O209" s="285">
        <f>'План НП'!U208</f>
        <v>0</v>
      </c>
      <c r="P209" s="273" t="str">
        <f>'Основні дані'!$B$1</f>
        <v>Е-М120</v>
      </c>
    </row>
    <row r="210" spans="1:16" s="157" customFormat="1" ht="30.75" thickBot="1" x14ac:dyDescent="0.3">
      <c r="A210" s="281" t="str">
        <f>'План НП'!A209</f>
        <v>ВБ16.10</v>
      </c>
      <c r="B210" s="305">
        <f>'План НП'!B209</f>
        <v>0</v>
      </c>
      <c r="C210" s="310">
        <f>'План НП'!F209</f>
        <v>0</v>
      </c>
      <c r="D210" s="310">
        <f>'План НП'!G209</f>
        <v>0</v>
      </c>
      <c r="E210" s="282"/>
      <c r="F210" s="283"/>
      <c r="G210" s="283"/>
      <c r="H210" s="283"/>
      <c r="I210" s="283"/>
      <c r="J210" s="283"/>
      <c r="K210" s="283"/>
      <c r="L210" s="284"/>
      <c r="M210" s="308">
        <f>'План НП'!C209</f>
        <v>0</v>
      </c>
      <c r="N210" s="308">
        <f>'План НП'!D209</f>
        <v>0</v>
      </c>
      <c r="O210" s="285">
        <f>'План НП'!U209</f>
        <v>0</v>
      </c>
      <c r="P210" s="273" t="str">
        <f>'Основні дані'!$B$1</f>
        <v>Е-М120</v>
      </c>
    </row>
    <row r="211" spans="1:16" s="380" customFormat="1" ht="21" thickBot="1" x14ac:dyDescent="0.35">
      <c r="A211" s="432">
        <f>'План НП'!A211</f>
        <v>0</v>
      </c>
      <c r="B211" s="433" t="str">
        <f>'План НП'!B211</f>
        <v>Загальна кількість за термін підготовки</v>
      </c>
      <c r="C211" s="434">
        <f>'План НП'!F211</f>
        <v>90</v>
      </c>
      <c r="D211" s="434">
        <f>'План НП'!G211</f>
        <v>2700</v>
      </c>
      <c r="E211" s="435"/>
      <c r="F211" s="436"/>
      <c r="G211" s="436"/>
      <c r="H211" s="436"/>
      <c r="I211" s="436"/>
      <c r="J211" s="436"/>
      <c r="K211" s="436"/>
      <c r="L211" s="437"/>
      <c r="M211" s="438">
        <f>'План НП'!C211</f>
        <v>0</v>
      </c>
      <c r="N211" s="439">
        <f>'План НП'!D211</f>
        <v>0</v>
      </c>
      <c r="O211" s="440">
        <f>'План НП'!U211</f>
        <v>0</v>
      </c>
      <c r="P211" s="273" t="str">
        <f>'Основні дані'!$B$1</f>
        <v>Е-М120</v>
      </c>
    </row>
  </sheetData>
  <autoFilter ref="A12:P210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honeticPr fontId="28" type="noConversion"/>
  <pageMargins left="0.39370078740157483" right="0.39370078740157483" top="0.19685039370078741" bottom="0.59055118110236227" header="0" footer="0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80"/>
  <sheetViews>
    <sheetView view="pageBreakPreview" topLeftCell="A16" zoomScaleNormal="100" workbookViewId="0">
      <selection sqref="A1:Q39"/>
    </sheetView>
  </sheetViews>
  <sheetFormatPr defaultRowHeight="12.75" x14ac:dyDescent="0.2"/>
  <sheetData>
    <row r="1" spans="1:16" ht="20.25" customHeight="1" x14ac:dyDescent="0.3">
      <c r="A1" s="971" t="s">
        <v>112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</row>
    <row r="2" spans="1:16" ht="15.75" x14ac:dyDescent="0.25">
      <c r="A2" s="157"/>
    </row>
    <row r="3" spans="1:16" ht="15.75" x14ac:dyDescent="0.25">
      <c r="A3" s="157" t="s">
        <v>104</v>
      </c>
    </row>
    <row r="4" spans="1:16" ht="15.75" x14ac:dyDescent="0.25">
      <c r="A4" s="172" t="s">
        <v>105</v>
      </c>
    </row>
    <row r="5" spans="1:16" ht="15.75" x14ac:dyDescent="0.25">
      <c r="A5" s="173" t="s">
        <v>106</v>
      </c>
    </row>
    <row r="6" spans="1:16" ht="15.75" x14ac:dyDescent="0.25">
      <c r="A6" s="172" t="s">
        <v>31</v>
      </c>
      <c r="B6" s="520" t="s">
        <v>488</v>
      </c>
    </row>
    <row r="7" spans="1:16" ht="15.75" x14ac:dyDescent="0.25">
      <c r="A7" s="172" t="s">
        <v>31</v>
      </c>
      <c r="B7" s="520" t="s">
        <v>489</v>
      </c>
    </row>
    <row r="8" spans="1:16" ht="15.75" x14ac:dyDescent="0.25">
      <c r="A8" s="172" t="s">
        <v>31</v>
      </c>
      <c r="B8" s="520" t="s">
        <v>490</v>
      </c>
    </row>
    <row r="9" spans="1:16" ht="15.75" x14ac:dyDescent="0.25">
      <c r="A9" s="172" t="s">
        <v>31</v>
      </c>
      <c r="B9" s="520" t="s">
        <v>491</v>
      </c>
    </row>
    <row r="10" spans="1:16" ht="15.75" x14ac:dyDescent="0.25">
      <c r="A10" s="172" t="s">
        <v>31</v>
      </c>
      <c r="B10" s="520" t="s">
        <v>492</v>
      </c>
    </row>
    <row r="11" spans="1:16" ht="15.75" x14ac:dyDescent="0.25">
      <c r="A11" s="172" t="s">
        <v>31</v>
      </c>
      <c r="B11" s="520" t="s">
        <v>493</v>
      </c>
    </row>
    <row r="12" spans="1:16" ht="15.75" x14ac:dyDescent="0.25">
      <c r="A12" s="172" t="s">
        <v>31</v>
      </c>
      <c r="B12" s="520" t="s">
        <v>494</v>
      </c>
    </row>
    <row r="13" spans="1:16" ht="15.75" x14ac:dyDescent="0.25">
      <c r="A13" s="172" t="s">
        <v>31</v>
      </c>
      <c r="B13" s="520" t="s">
        <v>495</v>
      </c>
    </row>
    <row r="14" spans="1:16" ht="15.75" x14ac:dyDescent="0.25">
      <c r="A14" s="172" t="s">
        <v>31</v>
      </c>
      <c r="B14" s="520" t="s">
        <v>496</v>
      </c>
    </row>
    <row r="15" spans="1:16" ht="15.75" x14ac:dyDescent="0.25">
      <c r="A15" s="174" t="s">
        <v>107</v>
      </c>
    </row>
    <row r="16" spans="1:16" ht="13.5" x14ac:dyDescent="0.25">
      <c r="A16" s="973" t="s">
        <v>497</v>
      </c>
      <c r="B16" s="974"/>
      <c r="C16" s="974"/>
      <c r="D16" s="974"/>
      <c r="E16" s="974"/>
      <c r="F16" s="974"/>
      <c r="G16" s="974"/>
      <c r="H16" s="974"/>
      <c r="I16" s="974"/>
      <c r="J16" s="974"/>
      <c r="K16" s="974"/>
      <c r="L16" s="974"/>
      <c r="M16" s="974"/>
      <c r="N16" s="974"/>
      <c r="O16" s="974"/>
      <c r="P16" s="974"/>
    </row>
    <row r="17" spans="1:16" ht="29.25" customHeight="1" x14ac:dyDescent="0.25">
      <c r="A17" s="173" t="s">
        <v>498</v>
      </c>
    </row>
    <row r="18" spans="1:16" ht="15.75" x14ac:dyDescent="0.25">
      <c r="A18" s="173" t="s">
        <v>108</v>
      </c>
    </row>
    <row r="19" spans="1:16" ht="30.75" customHeight="1" x14ac:dyDescent="0.25">
      <c r="A19" s="173" t="s">
        <v>109</v>
      </c>
    </row>
    <row r="20" spans="1:16" ht="15.75" x14ac:dyDescent="0.25">
      <c r="A20" s="173" t="s">
        <v>113</v>
      </c>
    </row>
    <row r="21" spans="1:16" ht="15.95" customHeight="1" x14ac:dyDescent="0.25">
      <c r="A21" s="173" t="s">
        <v>114</v>
      </c>
    </row>
    <row r="22" spans="1:16" ht="15.75" x14ac:dyDescent="0.25">
      <c r="A22" s="173" t="s">
        <v>126</v>
      </c>
    </row>
    <row r="23" spans="1:16" ht="15.75" x14ac:dyDescent="0.25">
      <c r="A23" s="173" t="s">
        <v>115</v>
      </c>
    </row>
    <row r="24" spans="1:16" ht="15.75" x14ac:dyDescent="0.25">
      <c r="A24" s="173" t="s">
        <v>116</v>
      </c>
    </row>
    <row r="25" spans="1:16" ht="15.75" x14ac:dyDescent="0.25">
      <c r="A25" s="173" t="s">
        <v>117</v>
      </c>
    </row>
    <row r="26" spans="1:16" ht="15.75" x14ac:dyDescent="0.25">
      <c r="A26" s="173" t="s">
        <v>118</v>
      </c>
    </row>
    <row r="27" spans="1:16" ht="13.5" x14ac:dyDescent="0.25">
      <c r="A27" s="975" t="s">
        <v>119</v>
      </c>
      <c r="B27" s="976"/>
      <c r="C27" s="976"/>
      <c r="D27" s="976"/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</row>
    <row r="28" spans="1:16" ht="28.5" customHeight="1" x14ac:dyDescent="0.25">
      <c r="A28" s="173" t="s">
        <v>150</v>
      </c>
    </row>
    <row r="29" spans="1:16" ht="13.5" x14ac:dyDescent="0.25">
      <c r="A29" s="977" t="s">
        <v>120</v>
      </c>
      <c r="B29" s="978"/>
      <c r="C29" s="978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8"/>
      <c r="O29" s="978"/>
      <c r="P29" s="978"/>
    </row>
    <row r="30" spans="1:16" ht="33" customHeight="1" x14ac:dyDescent="0.25">
      <c r="A30" s="173" t="s">
        <v>121</v>
      </c>
    </row>
    <row r="31" spans="1:16" ht="15.75" x14ac:dyDescent="0.25">
      <c r="A31" s="173" t="s">
        <v>122</v>
      </c>
    </row>
    <row r="32" spans="1:16" ht="28.5" customHeight="1" x14ac:dyDescent="0.25">
      <c r="A32" s="173" t="s">
        <v>123</v>
      </c>
    </row>
    <row r="33" spans="1:1" ht="15.75" x14ac:dyDescent="0.25">
      <c r="A33" s="173" t="s">
        <v>124</v>
      </c>
    </row>
    <row r="34" spans="1:1" ht="15.75" x14ac:dyDescent="0.25">
      <c r="A34" s="173" t="s">
        <v>125</v>
      </c>
    </row>
    <row r="35" spans="1:1" ht="15.75" x14ac:dyDescent="0.25">
      <c r="A35" s="371" t="s">
        <v>134</v>
      </c>
    </row>
    <row r="36" spans="1:1" ht="15.75" x14ac:dyDescent="0.25">
      <c r="A36" s="370" t="s">
        <v>133</v>
      </c>
    </row>
    <row r="37" spans="1:1" ht="15.75" x14ac:dyDescent="0.25">
      <c r="A37" s="371" t="s">
        <v>135</v>
      </c>
    </row>
    <row r="38" spans="1:1" ht="15.75" x14ac:dyDescent="0.25">
      <c r="A38" s="370" t="s">
        <v>136</v>
      </c>
    </row>
    <row r="39" spans="1:1" ht="15.75" x14ac:dyDescent="0.25">
      <c r="A39" s="173"/>
    </row>
    <row r="40" spans="1:1" ht="15.75" x14ac:dyDescent="0.25">
      <c r="A40" s="173"/>
    </row>
    <row r="41" spans="1:1" ht="15.75" x14ac:dyDescent="0.25">
      <c r="A41" s="173"/>
    </row>
    <row r="42" spans="1:1" ht="15.75" x14ac:dyDescent="0.25">
      <c r="A42" s="173"/>
    </row>
    <row r="43" spans="1:1" ht="15.75" x14ac:dyDescent="0.25">
      <c r="A43" s="173"/>
    </row>
    <row r="44" spans="1:1" ht="15.75" x14ac:dyDescent="0.25">
      <c r="A44" s="173"/>
    </row>
    <row r="45" spans="1:1" ht="15.75" x14ac:dyDescent="0.25">
      <c r="A45" s="173"/>
    </row>
    <row r="46" spans="1:1" ht="15.75" x14ac:dyDescent="0.25">
      <c r="A46" s="173"/>
    </row>
    <row r="47" spans="1:1" ht="15.75" x14ac:dyDescent="0.25">
      <c r="A47" s="173"/>
    </row>
    <row r="48" spans="1:1" ht="15.75" x14ac:dyDescent="0.25">
      <c r="A48" s="173"/>
    </row>
    <row r="49" spans="1:1" ht="15.75" x14ac:dyDescent="0.25">
      <c r="A49" s="173"/>
    </row>
    <row r="50" spans="1:1" ht="15.75" x14ac:dyDescent="0.25">
      <c r="A50" s="173"/>
    </row>
    <row r="51" spans="1:1" ht="15.75" x14ac:dyDescent="0.25">
      <c r="A51" s="173"/>
    </row>
    <row r="52" spans="1:1" ht="15.75" x14ac:dyDescent="0.25">
      <c r="A52" s="173"/>
    </row>
    <row r="53" spans="1:1" ht="15.75" x14ac:dyDescent="0.25">
      <c r="A53" s="173"/>
    </row>
    <row r="54" spans="1:1" ht="15.75" x14ac:dyDescent="0.25">
      <c r="A54" s="173"/>
    </row>
    <row r="55" spans="1:1" ht="15.75" x14ac:dyDescent="0.25">
      <c r="A55" s="173"/>
    </row>
    <row r="56" spans="1:1" ht="15.75" x14ac:dyDescent="0.25">
      <c r="A56" s="173"/>
    </row>
    <row r="57" spans="1:1" ht="15.75" x14ac:dyDescent="0.25">
      <c r="A57" s="173"/>
    </row>
    <row r="58" spans="1:1" ht="15.75" x14ac:dyDescent="0.25">
      <c r="A58" s="173"/>
    </row>
    <row r="59" spans="1:1" ht="15.75" x14ac:dyDescent="0.25">
      <c r="A59" s="173"/>
    </row>
    <row r="60" spans="1:1" ht="15.75" x14ac:dyDescent="0.25">
      <c r="A60" s="173"/>
    </row>
    <row r="61" spans="1:1" ht="15.75" x14ac:dyDescent="0.25">
      <c r="A61" s="173"/>
    </row>
    <row r="62" spans="1:1" ht="15.75" x14ac:dyDescent="0.25">
      <c r="A62" s="173"/>
    </row>
    <row r="63" spans="1:1" ht="15.75" x14ac:dyDescent="0.25">
      <c r="A63" s="173"/>
    </row>
    <row r="64" spans="1:1" ht="15.75" x14ac:dyDescent="0.25">
      <c r="A64" s="173"/>
    </row>
    <row r="65" spans="1:14" ht="15.75" x14ac:dyDescent="0.25">
      <c r="A65" s="173"/>
    </row>
    <row r="66" spans="1:14" ht="15.75" x14ac:dyDescent="0.25">
      <c r="A66" s="173"/>
    </row>
    <row r="67" spans="1:14" ht="15.75" x14ac:dyDescent="0.25">
      <c r="A67" s="173"/>
    </row>
    <row r="68" spans="1:14" ht="15.75" x14ac:dyDescent="0.25">
      <c r="A68" s="173"/>
    </row>
    <row r="69" spans="1:14" ht="15.75" x14ac:dyDescent="0.25">
      <c r="A69" s="173"/>
    </row>
    <row r="70" spans="1:14" ht="15.75" x14ac:dyDescent="0.25">
      <c r="A70" s="173"/>
    </row>
    <row r="71" spans="1:14" ht="15.75" x14ac:dyDescent="0.25">
      <c r="A71" s="173"/>
    </row>
    <row r="72" spans="1:14" ht="15.75" x14ac:dyDescent="0.25">
      <c r="A72" s="173"/>
    </row>
    <row r="73" spans="1:14" ht="15.75" x14ac:dyDescent="0.25">
      <c r="A73" s="173"/>
    </row>
    <row r="74" spans="1:14" ht="15.75" x14ac:dyDescent="0.25">
      <c r="A74" s="173"/>
    </row>
    <row r="75" spans="1:14" ht="15.75" x14ac:dyDescent="0.25">
      <c r="A75" s="173"/>
    </row>
    <row r="76" spans="1:14" ht="15.75" x14ac:dyDescent="0.25">
      <c r="A76" s="173"/>
    </row>
    <row r="77" spans="1:14" ht="15.75" x14ac:dyDescent="0.25">
      <c r="A77" s="244"/>
      <c r="B77" s="245"/>
      <c r="C77" s="245"/>
      <c r="D77" s="245"/>
      <c r="E77" s="245"/>
      <c r="F77" s="245"/>
      <c r="G77" s="245"/>
      <c r="H77" s="245"/>
    </row>
    <row r="78" spans="1:14" ht="15.75" x14ac:dyDescent="0.25">
      <c r="A78" s="173"/>
    </row>
    <row r="79" spans="1:14" ht="15.75" x14ac:dyDescent="0.25">
      <c r="A79" s="188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</row>
    <row r="80" spans="1:14" ht="15.75" x14ac:dyDescent="0.25">
      <c r="A80" s="173"/>
    </row>
  </sheetData>
  <mergeCells count="4">
    <mergeCell ref="A1:P1"/>
    <mergeCell ref="A16:P16"/>
    <mergeCell ref="A27:P27"/>
    <mergeCell ref="A29:P29"/>
  </mergeCells>
  <phoneticPr fontId="28" type="noConversion"/>
  <pageMargins left="0.75" right="0.75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Довідник</vt:lpstr>
      <vt:lpstr>Основні дані</vt:lpstr>
      <vt:lpstr>Титул</vt:lpstr>
      <vt:lpstr>План НП</vt:lpstr>
      <vt:lpstr>Дисц ВВ</vt:lpstr>
      <vt:lpstr>Зміст</vt:lpstr>
      <vt:lpstr>Інструкція</vt:lpstr>
      <vt:lpstr>Зміст!Заголовки_для_печати</vt:lpstr>
      <vt:lpstr>'План НП'!Заголовки_для_печати</vt:lpstr>
      <vt:lpstr>Зміст!Область_печати</vt:lpstr>
      <vt:lpstr>Інструкція!Область_печати</vt:lpstr>
      <vt:lpstr>'Основні дані'!Область_печати</vt:lpstr>
      <vt:lpstr>'План НП'!Область_печати</vt:lpstr>
      <vt:lpstr>Титул!Область_печати</vt:lpstr>
    </vt:vector>
  </TitlesOfParts>
  <Company>НТУ "ХПІ"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creator>Бичкова Т.А.</dc:creator>
  <cp:lastModifiedBy>mg</cp:lastModifiedBy>
  <cp:lastPrinted>2018-06-07T06:15:32Z</cp:lastPrinted>
  <dcterms:created xsi:type="dcterms:W3CDTF">2002-01-25T08:51:42Z</dcterms:created>
  <dcterms:modified xsi:type="dcterms:W3CDTF">2020-12-09T12:00:04Z</dcterms:modified>
</cp:coreProperties>
</file>